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" i="1" l="1"/>
  <c r="J127" i="1"/>
  <c r="I127" i="1"/>
  <c r="H127" i="1"/>
  <c r="G127" i="1"/>
  <c r="F127" i="1"/>
  <c r="A127" i="1"/>
  <c r="K90" i="1"/>
  <c r="J90" i="1"/>
  <c r="I90" i="1"/>
  <c r="H90" i="1"/>
  <c r="G90" i="1"/>
  <c r="F90" i="1"/>
  <c r="A90" i="1"/>
  <c r="K125" i="1"/>
  <c r="J125" i="1"/>
  <c r="I125" i="1"/>
  <c r="H125" i="1"/>
  <c r="G125" i="1"/>
  <c r="F125" i="1"/>
  <c r="A125" i="1"/>
  <c r="K123" i="1"/>
  <c r="J123" i="1"/>
  <c r="I123" i="1"/>
  <c r="H123" i="1"/>
  <c r="G123" i="1"/>
  <c r="F123" i="1"/>
  <c r="A123" i="1"/>
  <c r="K99" i="1"/>
  <c r="J99" i="1"/>
  <c r="I99" i="1"/>
  <c r="H99" i="1"/>
  <c r="G99" i="1"/>
  <c r="F99" i="1"/>
  <c r="A99" i="1"/>
  <c r="K120" i="1"/>
  <c r="J120" i="1"/>
  <c r="I120" i="1"/>
  <c r="H120" i="1"/>
  <c r="G120" i="1"/>
  <c r="F120" i="1"/>
  <c r="A120" i="1"/>
  <c r="K119" i="1"/>
  <c r="J119" i="1"/>
  <c r="I119" i="1"/>
  <c r="H119" i="1"/>
  <c r="G119" i="1"/>
  <c r="F119" i="1"/>
  <c r="A119" i="1"/>
  <c r="K118" i="1"/>
  <c r="J118" i="1"/>
  <c r="I118" i="1"/>
  <c r="H118" i="1"/>
  <c r="G118" i="1"/>
  <c r="F118" i="1"/>
  <c r="A118" i="1"/>
  <c r="K117" i="1"/>
  <c r="J117" i="1"/>
  <c r="I117" i="1"/>
  <c r="H117" i="1"/>
  <c r="G117" i="1"/>
  <c r="F117" i="1"/>
  <c r="A117" i="1"/>
  <c r="K98" i="1"/>
  <c r="J98" i="1"/>
  <c r="I98" i="1"/>
  <c r="H98" i="1"/>
  <c r="G98" i="1"/>
  <c r="F98" i="1"/>
  <c r="A98" i="1"/>
  <c r="K97" i="1"/>
  <c r="J97" i="1"/>
  <c r="I97" i="1"/>
  <c r="H97" i="1"/>
  <c r="G97" i="1"/>
  <c r="F97" i="1"/>
  <c r="A97" i="1"/>
  <c r="K122" i="1"/>
  <c r="J122" i="1"/>
  <c r="I122" i="1"/>
  <c r="H122" i="1"/>
  <c r="G122" i="1"/>
  <c r="F122" i="1"/>
  <c r="A122" i="1"/>
  <c r="K116" i="1"/>
  <c r="J116" i="1"/>
  <c r="I116" i="1"/>
  <c r="H116" i="1"/>
  <c r="G116" i="1"/>
  <c r="F116" i="1"/>
  <c r="A116" i="1"/>
  <c r="F136" i="1" l="1"/>
  <c r="G136" i="1"/>
  <c r="H136" i="1"/>
  <c r="I136" i="1"/>
  <c r="J136" i="1"/>
  <c r="K136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78" i="1"/>
  <c r="G78" i="1"/>
  <c r="H78" i="1"/>
  <c r="I78" i="1"/>
  <c r="J78" i="1"/>
  <c r="K78" i="1"/>
  <c r="A78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35" i="1"/>
  <c r="A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4" i="1"/>
  <c r="G124" i="1"/>
  <c r="H124" i="1"/>
  <c r="I124" i="1"/>
  <c r="J124" i="1"/>
  <c r="K124" i="1"/>
  <c r="F121" i="1"/>
  <c r="G121" i="1"/>
  <c r="H121" i="1"/>
  <c r="I121" i="1"/>
  <c r="J121" i="1"/>
  <c r="K121" i="1"/>
  <c r="F115" i="1"/>
  <c r="G115" i="1"/>
  <c r="H115" i="1"/>
  <c r="I115" i="1"/>
  <c r="J115" i="1"/>
  <c r="K115" i="1"/>
  <c r="A133" i="1"/>
  <c r="A132" i="1"/>
  <c r="A131" i="1"/>
  <c r="A130" i="1"/>
  <c r="A129" i="1"/>
  <c r="A128" i="1"/>
  <c r="A126" i="1"/>
  <c r="A124" i="1"/>
  <c r="A121" i="1"/>
  <c r="A115" i="1"/>
  <c r="K42" i="1" l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6" i="1"/>
  <c r="A95" i="1"/>
  <c r="A94" i="1"/>
  <c r="A93" i="1"/>
  <c r="A92" i="1"/>
  <c r="A91" i="1"/>
  <c r="I7" i="16" l="1"/>
  <c r="H1" i="16"/>
  <c r="A89" i="1" l="1"/>
  <c r="A88" i="1"/>
  <c r="A87" i="1"/>
  <c r="A86" i="1"/>
  <c r="A85" i="1"/>
  <c r="A84" i="1"/>
  <c r="A83" i="1"/>
  <c r="A82" i="1"/>
  <c r="A81" i="1"/>
  <c r="A80" i="1"/>
  <c r="A79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7" i="1"/>
  <c r="A76" i="1"/>
  <c r="A75" i="1"/>
  <c r="A74" i="1"/>
  <c r="A73" i="1"/>
  <c r="A72" i="1"/>
  <c r="A71" i="1"/>
  <c r="A70" i="1"/>
  <c r="A69" i="1"/>
  <c r="A68" i="1"/>
  <c r="A67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 l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5" i="1"/>
  <c r="F15" i="1"/>
  <c r="G15" i="1"/>
  <c r="H15" i="1"/>
  <c r="I15" i="1"/>
  <c r="J15" i="1"/>
  <c r="K15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0" i="1" l="1"/>
  <c r="A11" i="1"/>
  <c r="A12" i="1"/>
  <c r="A13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14" i="1"/>
  <c r="F14" i="1"/>
  <c r="G14" i="1"/>
  <c r="H14" i="1"/>
  <c r="I14" i="1"/>
  <c r="J14" i="1"/>
  <c r="K14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<sst xmlns="http://schemas.openxmlformats.org/spreadsheetml/2006/main" count="14345" uniqueCount="2881">
  <si>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</si>
  <si>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</si>
  <si>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</si>
  <si>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</si>
  <si>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</si>
  <si>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</si>
  <si>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</si>
  <si>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</si>
  <si>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</si>
  <si>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</si>
  <si>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</si>
  <si>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</si>
  <si>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</si>
  <si>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</si>
  <si>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</si>
  <si>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</si>
  <si>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</si>
  <si>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</si>
  <si>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</si>
  <si>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</si>
  <si>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</si>
  <si>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</si>
  <si>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</si>
  <si>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</si>
  <si>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</si>
  <si>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</si>
  <si>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</si>
  <si>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</si>
  <si>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</si>
  <si>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</si>
  <si>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</si>
  <si>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</si>
  <si>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</si>
  <si>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</si>
  <si>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</si>
  <si>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</si>
  <si>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</si>
  <si>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</si>
  <si>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</si>
  <si>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</si>
  <si>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</si>
  <si>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</si>
  <si>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</si>
  <si>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</si>
  <si>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</si>
  <si>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</si>
  <si>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</si>
  <si>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</si>
  <si>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</si>
  <si>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</si>
  <si>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</si>
  <si>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</si>
  <si>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</si>
  <si>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</si>
  <si>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</si>
  <si>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</si>
  <si>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</si>
  <si>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</si>
  <si>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</si>
  <si>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</si>
  <si>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</si>
  <si>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</si>
  <si>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</si>
  <si>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</si>
  <si>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</si>
  <si>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</si>
  <si>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</si>
  <si>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</si>
  <si>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</si>
  <si>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</si>
  <si>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</si>
  <si>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</si>
  <si>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</si>
  <si>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</si>
  <si>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</si>
  <si>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</si>
  <si>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</si>
  <si>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</si>
  <si>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</si>
  <si>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</si>
  <si>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</si>
  <si>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</si>
  <si>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</si>
  <si>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</si>
  <si>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</si>
  <si>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</si>
  <si>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</si>
  <si>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</si>
  <si>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</si>
  <si>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</si>
  <si>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</si>
  <si>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</si>
  <si>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</si>
  <si>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</si>
  <si>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</si>
  <si>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</si>
  <si>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</si>
  <si>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</si>
  <si>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</si>
  <si>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</si>
  <si>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</si>
  <si>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</si>
  <si>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</si>
  <si>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</si>
  <si>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</si>
  <si>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</si>
  <si>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</si>
  <si>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</si>
  <si>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</si>
  <si>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</si>
  <si>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</si>
  <si>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</si>
  <si>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</si>
  <si>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</si>
  <si>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</si>
  <si>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</si>
  <si>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</si>
  <si>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</si>
  <si>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</si>
  <si>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</si>
  <si>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</si>
  <si>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</si>
  <si>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</si>
  <si>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</si>
  <si>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</si>
  <si>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</si>
  <si>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</si>
  <si>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</si>
  <si>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</si>
  <si>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</si>
  <si>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</si>
  <si>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</si>
  <si>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</si>
  <si>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</si>
  <si>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</si>
  <si>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</si>
  <si>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</si>
  <si>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</si>
  <si>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</si>
  <si>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</si>
  <si>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</si>
  <si>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</si>
  <si>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</si>
  <si>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</si>
  <si>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</si>
  <si>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</si>
  <si>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</si>
  <si>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</si>
  <si>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</si>
  <si>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</si>
  <si>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</si>
  <si>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</si>
  <si>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</si>
  <si>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</si>
  <si>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</si>
  <si>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</si>
  <si>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</si>
  <si>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</si>
  <si>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</si>
  <si>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</si>
  <si>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</si>
  <si>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</si>
  <si>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</si>
  <si>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</si>
  <si>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</si>
  <si>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</si>
  <si>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</si>
  <si>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</si>
  <si>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</si>
  <si>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</si>
  <si>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</si>
  <si>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</si>
  <si>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</si>
  <si>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</si>
  <si>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</si>
  <si>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</si>
  <si>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</si>
  <si>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</si>
  <si>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</si>
  <si>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</si>
  <si>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</si>
  <si>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</si>
  <si>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</si>
  <si>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</si>
  <si>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</si>
  <si>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</si>
  <si>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</si>
  <si>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</si>
  <si>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</si>
  <si>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</si>
  <si>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</si>
  <si>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</si>
  <si>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</si>
  <si>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</si>
  <si>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</si>
  <si>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</si>
  <si>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</si>
  <si>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</si>
  <si>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</si>
  <si>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</si>
  <si>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</si>
  <si>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</si>
  <si>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</si>
  <si>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</si>
  <si>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</si>
  <si>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</si>
  <si>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</si>
  <si>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</si>
  <si>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</si>
  <si>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</si>
  <si>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</si>
  <si>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</si>
  <si>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</si>
  <si>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</si>
  <si>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</si>
  <si>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</si>
  <si>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</si>
  <si>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</si>
  <si>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</si>
  <si>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</si>
  <si>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</si>
  <si>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</si>
  <si>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</si>
  <si>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</si>
  <si>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</si>
  <si>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</si>
  <si>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</si>
  <si>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</si>
  <si>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</si>
  <si>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</si>
  <si>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</si>
  <si>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</si>
  <si>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</si>
  <si>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</si>
  <si>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</si>
  <si>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</si>
  <si>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</si>
  <si>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</si>
  <si>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</si>
  <si>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</si>
  <si>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</si>
  <si>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</si>
  <si>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</si>
  <si>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</si>
  <si>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</si>
  <si>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</si>
  <si>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</si>
  <si>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</si>
  <si>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</si>
  <si>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</si>
  <si>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</si>
  <si>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</si>
  <si>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</si>
  <si>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</si>
  <si>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</si>
  <si>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</si>
  <si>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</si>
  <si>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</si>
  <si>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</si>
  <si>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</si>
  <si>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</si>
  <si>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</si>
  <si>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</si>
  <si>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</si>
  <si>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</si>
  <si>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</si>
  <si>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</si>
  <si>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</si>
  <si>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</si>
  <si>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</si>
  <si>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</si>
  <si>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</si>
  <si>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</si>
  <si>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</si>
  <si>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</si>
  <si>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</si>
  <si>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</si>
  <si>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</si>
  <si>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</si>
  <si>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</si>
  <si>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</si>
  <si>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</si>
  <si>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</si>
  <si>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</si>
  <si>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</si>
  <si>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</si>
  <si>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</si>
  <si>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</si>
  <si>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</si>
  <si>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</si>
  <si>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</si>
  <si>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</si>
  <si>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</si>
  <si>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</si>
  <si>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</si>
  <si>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</si>
  <si>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</si>
  <si>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</si>
  <si>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</si>
  <si>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</si>
  <si>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</si>
  <si>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</si>
  <si>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</si>
  <si>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</si>
  <si>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</si>
  <si>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</si>
  <si>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</si>
  <si>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</si>
  <si>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</si>
  <si>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</si>
  <si>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</si>
  <si>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</si>
  <si>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</si>
  <si>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</si>
  <si>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</si>
  <si>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</si>
  <si>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</si>
  <si>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</si>
  <si>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</si>
  <si>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</si>
  <si>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</si>
  <si>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</si>
  <si>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</si>
  <si>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</si>
  <si>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</si>
  <si>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</si>
  <si>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</si>
  <si>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</si>
  <si>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</si>
  <si>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</si>
  <si>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</si>
  <si>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</si>
  <si>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</si>
  <si>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</si>
  <si>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</si>
  <si>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</si>
  <si>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</si>
  <si>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</si>
  <si>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</si>
  <si>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</si>
  <si>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</si>
  <si>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</si>
  <si>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</si>
  <si>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</si>
  <si>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</si>
  <si>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</si>
  <si>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</si>
  <si>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</si>
  <si>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</si>
  <si>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</si>
  <si>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</si>
  <si>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</si>
  <si>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</si>
  <si>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</si>
  <si>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</si>
  <si>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</si>
  <si>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</si>
  <si>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</si>
  <si>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</si>
  <si>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</si>
  <si>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</si>
  <si>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</si>
  <si>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</si>
  <si>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</si>
  <si>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</si>
  <si>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</si>
  <si>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</si>
  <si>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</si>
  <si>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</si>
  <si>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</si>
  <si>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</si>
  <si>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</si>
  <si>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</si>
  <si>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</si>
  <si>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</si>
  <si>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</si>
  <si>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</si>
  <si>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</si>
  <si>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</si>
  <si>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</si>
  <si>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</si>
  <si>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</si>
  <si>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</si>
  <si>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</si>
  <si>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</si>
  <si>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</si>
  <si>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</si>
  <si>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</si>
  <si>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</si>
  <si>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</si>
  <si>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</si>
  <si>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</si>
  <si>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</si>
  <si>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</si>
  <si>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</si>
  <si>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</si>
  <si>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</si>
  <si>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</si>
  <si>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</si>
  <si>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</si>
  <si>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</si>
  <si>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</si>
  <si>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</si>
  <si>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</si>
  <si>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</si>
  <si>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</si>
  <si>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</si>
  <si>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</si>
  <si>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</si>
  <si>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</si>
  <si>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</si>
  <si>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</si>
  <si>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</si>
  <si>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</si>
  <si>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</si>
  <si>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</si>
  <si>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</si>
  <si>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</si>
  <si>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</si>
  <si>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</si>
  <si>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</si>
  <si>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</si>
  <si>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</si>
  <si>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</si>
  <si>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</si>
  <si>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</si>
  <si>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</si>
  <si>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</si>
  <si>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</si>
  <si>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</si>
  <si>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</si>
  <si>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</si>
  <si>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</si>
  <si>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</si>
  <si>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</si>
  <si>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</si>
  <si>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</si>
  <si>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</si>
  <si>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</si>
  <si>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</si>
  <si>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</si>
  <si>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</si>
  <si>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</si>
  <si>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</si>
  <si>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</si>
  <si>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</si>
  <si>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</si>
  <si>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</si>
  <si>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</si>
  <si>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</si>
  <si>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</si>
  <si>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</si>
  <si>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</si>
  <si>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</si>
  <si>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</si>
  <si>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</si>
  <si>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</si>
  <si>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</si>
  <si>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</si>
  <si>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</si>
  <si>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</si>
  <si>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</si>
  <si>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</si>
  <si>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</si>
  <si>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</si>
  <si>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</si>
  <si>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</si>
  <si>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</si>
  <si>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</si>
  <si>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</si>
  <si>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</si>
  <si>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</si>
  <si>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</si>
  <si>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</si>
  <si>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</si>
  <si>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</si>
  <si>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</si>
  <si>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</si>
  <si>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</si>
  <si>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</si>
  <si>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</si>
  <si>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</si>
  <si>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</si>
  <si>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</si>
  <si>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</si>
  <si>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</si>
  <si>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</si>
  <si>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</si>
  <si>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</si>
  <si>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</si>
  <si>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</si>
  <si>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</si>
  <si>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</si>
  <si>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</si>
  <si>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</si>
  <si>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</si>
  <si>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</si>
  <si>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</si>
  <si>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</si>
  <si>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</si>
  <si>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</si>
  <si>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</si>
  <si>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</si>
  <si>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</si>
  <si>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</si>
  <si>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</si>
  <si>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</si>
  <si>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</si>
  <si>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</si>
  <si>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</si>
  <si>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</si>
  <si>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</si>
  <si>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</si>
  <si>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</si>
  <si>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</si>
  <si>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</si>
  <si>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</si>
  <si>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</si>
  <si>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</si>
  <si>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</si>
  <si>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</si>
  <si>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</si>
  <si>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</si>
  <si>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</si>
  <si>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</si>
  <si>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</si>
  <si>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</si>
  <si>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</si>
  <si>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</si>
  <si>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</si>
  <si>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</si>
  <si>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</si>
  <si>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</si>
  <si>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</si>
  <si>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</si>
  <si>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</si>
  <si>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</si>
  <si>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</si>
  <si>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</si>
  <si>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</si>
  <si>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</si>
  <si>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</si>
  <si>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</si>
  <si>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</si>
  <si>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</si>
  <si>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</si>
  <si>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</si>
  <si>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</si>
  <si>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</si>
  <si>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</si>
  <si>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</si>
  <si>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</si>
  <si>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</si>
  <si>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</si>
  <si>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</si>
  <si>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</si>
  <si>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</si>
  <si>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</si>
  <si>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</si>
  <si>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</si>
  <si>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</si>
  <si>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</si>
  <si>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</si>
  <si>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</si>
  <si>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</si>
  <si>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</si>
  <si>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</si>
  <si>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</si>
  <si>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</si>
  <si>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</si>
  <si>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</si>
  <si>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</si>
  <si>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</si>
  <si>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</si>
  <si>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</si>
  <si>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</si>
  <si>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</si>
  <si>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</si>
  <si>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</si>
  <si>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</si>
  <si>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</si>
  <si>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</si>
  <si>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</si>
  <si>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</si>
  <si>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</si>
  <si>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</si>
  <si>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</si>
  <si>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</si>
  <si>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</si>
  <si>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</si>
  <si>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</si>
  <si>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</si>
  <si>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</si>
  <si>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</si>
  <si>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</si>
  <si>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</si>
  <si>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</si>
  <si>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</si>
  <si>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</si>
  <si>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</si>
  <si>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</si>
  <si>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</si>
  <si>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</si>
  <si>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</si>
  <si>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</si>
  <si>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</si>
  <si>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</si>
  <si>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</si>
  <si>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</si>
  <si>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</si>
  <si>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</si>
  <si>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</si>
  <si>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</si>
  <si>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</si>
  <si>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</si>
  <si>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</si>
  <si>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</si>
  <si>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</si>
  <si>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</si>
  <si>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</si>
  <si>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</si>
  <si>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</si>
  <si>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</si>
  <si>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</si>
  <si>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</si>
  <si>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</si>
  <si>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</si>
  <si>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</si>
  <si>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</si>
  <si>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</si>
  <si>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</si>
  <si>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</si>
  <si>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</si>
  <si>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</si>
  <si>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</si>
  <si>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</si>
  <si>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</si>
  <si>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</si>
  <si>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</si>
  <si>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</si>
  <si>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</si>
  <si>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</si>
  <si>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</si>
  <si>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</si>
  <si>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</si>
  <si>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</si>
  <si>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</si>
  <si>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</si>
  <si>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</si>
  <si>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</si>
  <si>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</si>
  <si>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</si>
  <si>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</si>
  <si>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</si>
  <si>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</si>
  <si>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</si>
  <si>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</si>
  <si>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</si>
  <si>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</si>
  <si>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</si>
  <si>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</si>
  <si>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</si>
  <si>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</si>
  <si>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</si>
  <si>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</si>
  <si>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</si>
  <si>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</si>
  <si>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</si>
  <si>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</si>
  <si>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</si>
  <si>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</si>
  <si>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</si>
  <si>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</si>
  <si>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</si>
  <si>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</si>
  <si>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</si>
  <si>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</si>
  <si>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</si>
  <si>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</si>
  <si>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</si>
  <si>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</si>
  <si>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</si>
  <si>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</si>
  <si>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</si>
  <si>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</si>
  <si>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</si>
  <si>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</si>
  <si>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</si>
  <si>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</si>
  <si>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</si>
  <si>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</si>
  <si>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</si>
  <si>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</si>
  <si>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</si>
  <si>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</si>
  <si>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</si>
  <si>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</si>
  <si>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</si>
  <si>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</si>
  <si>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</si>
  <si>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</si>
  <si>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</si>
  <si>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</si>
  <si>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</si>
  <si>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</si>
  <si>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</si>
  <si>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</si>
  <si>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</si>
  <si>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</si>
  <si>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</si>
  <si>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</si>
  <si>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</si>
  <si>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</si>
  <si>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</si>
  <si>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</si>
  <si>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</si>
  <si>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</si>
  <si>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</si>
  <si>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</si>
  <si>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</si>
  <si>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</si>
  <si>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</si>
  <si>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</si>
  <si>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</si>
  <si>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</si>
  <si>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</si>
  <si>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</si>
  <si>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</si>
  <si>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</si>
  <si>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</si>
  <si>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</si>
  <si>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</si>
  <si>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</si>
  <si>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</si>
  <si>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</si>
  <si>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</si>
  <si>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</si>
  <si>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</si>
  <si>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</si>
  <si>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</si>
  <si>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</si>
  <si>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</si>
  <si>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</si>
  <si>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</si>
  <si>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</si>
  <si>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</si>
  <si>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</si>
  <si>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</si>
  <si>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</si>
  <si>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</si>
  <si>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</si>
  <si>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</si>
  <si>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</si>
  <si>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</si>
  <si>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</si>
  <si>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</si>
  <si>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</si>
  <si>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</si>
  <si>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</si>
  <si>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</si>
  <si>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</si>
  <si>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</si>
  <si>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</si>
  <si>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</si>
  <si>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</si>
  <si>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</si>
  <si>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</si>
  <si>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</si>
  <si>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</si>
  <si>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</si>
  <si>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</si>
  <si>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</si>
  <si>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</si>
  <si>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</si>
  <si>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</si>
  <si>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</si>
  <si>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</si>
  <si>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</si>
  <si>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</si>
  <si>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</si>
  <si>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</si>
  <si>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</si>
  <si>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</si>
  <si>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</si>
  <si>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</si>
  <si>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</si>
  <si>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</si>
  <si>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</si>
  <si>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</si>
  <si>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</si>
  <si>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</si>
  <si>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</si>
  <si>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</si>
  <si>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</si>
  <si>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</si>
  <si>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</si>
  <si>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</si>
  <si>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</si>
  <si>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</si>
  <si>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</si>
  <si>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</si>
  <si>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</si>
  <si>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</si>
  <si>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</si>
  <si>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</si>
  <si>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</si>
  <si>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</si>
  <si>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</si>
  <si>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</si>
  <si>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</si>
  <si>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</si>
  <si>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</si>
  <si>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</si>
  <si>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</si>
  <si>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</si>
  <si>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</si>
  <si>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</si>
  <si>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</si>
  <si>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</si>
  <si>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</si>
  <si>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</si>
  <si>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</si>
  <si>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</si>
  <si>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</si>
  <si>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</si>
  <si>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</si>
  <si>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</si>
  <si>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</si>
  <si>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</si>
  <si>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</si>
  <si>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</si>
  <si>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</si>
  <si>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</si>
  <si>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</si>
  <si>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</si>
  <si>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</si>
  <si>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</si>
  <si>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</si>
  <si>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</si>
  <si>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</si>
  <si>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</si>
  <si>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</si>
  <si>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</si>
  <si>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</si>
  <si>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</si>
  <si>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</si>
  <si>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</si>
  <si>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</si>
  <si>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</si>
  <si>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</si>
  <si>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</si>
  <si>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</si>
  <si>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</si>
  <si>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</si>
  <si>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</si>
  <si>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</si>
  <si>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</si>
  <si>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</si>
  <si>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</si>
  <si>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</si>
  <si>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</si>
  <si>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</si>
  <si>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</si>
  <si>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</si>
  <si>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</si>
  <si>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</si>
  <si>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</si>
  <si>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</si>
  <si>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</si>
  <si>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</si>
  <si>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</si>
  <si>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</si>
  <si>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</si>
  <si>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</si>
  <si>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</si>
  <si>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</si>
  <si>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</si>
  <si>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</si>
  <si>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</si>
  <si>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</si>
  <si>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</si>
  <si>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</si>
  <si>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</si>
  <si>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</si>
  <si>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</si>
  <si>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</si>
  <si>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</si>
  <si>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</si>
  <si>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</si>
  <si>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</si>
  <si>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</si>
  <si>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</si>
  <si>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</si>
  <si>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</si>
  <si>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</si>
  <si>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</si>
  <si>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</si>
  <si>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</si>
  <si>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</si>
  <si>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</si>
  <si>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</si>
  <si>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</si>
  <si>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</si>
  <si>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</si>
  <si>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</si>
  <si>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</si>
  <si>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</si>
  <si>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</si>
  <si>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</si>
  <si>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</si>
  <si>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</si>
  <si>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</si>
  <si>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</si>
  <si>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</si>
  <si>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</si>
  <si>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</si>
  <si>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</si>
  <si>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</si>
  <si>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</si>
  <si>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</si>
  <si>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</si>
  <si>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</si>
  <si>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</si>
  <si>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</si>
  <si>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</si>
  <si>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</si>
  <si>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</si>
  <si>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</si>
  <si>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</si>
  <si>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</si>
  <si>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</si>
  <si>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</si>
  <si>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</si>
  <si>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</si>
  <si>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</si>
  <si>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</si>
  <si>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</si>
  <si>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</si>
  <si>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</si>
  <si>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</si>
  <si>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</si>
  <si>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</si>
  <si>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</si>
  <si>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</si>
  <si>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</si>
  <si>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</si>
  <si>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</si>
  <si>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</si>
  <si>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</si>
  <si>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</si>
  <si>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</si>
  <si>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</si>
  <si>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</si>
  <si>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</si>
  <si>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</si>
  <si>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</si>
  <si>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</si>
  <si>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</si>
  <si>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</si>
  <si>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</si>
  <si>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</si>
  <si>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</si>
  <si>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</si>
  <si>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</si>
  <si>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</si>
  <si>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</si>
  <si>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</si>
  <si>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</si>
  <si>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</si>
  <si>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</si>
  <si>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</si>
  <si>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</si>
  <si>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</si>
  <si>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</si>
  <si>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</si>
  <si>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</si>
  <si>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</si>
  <si>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</si>
  <si>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</si>
  <si>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</si>
  <si>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</si>
  <si>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</si>
  <si>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</si>
  <si>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</si>
  <si>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</si>
  <si>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</si>
  <si>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</si>
  <si>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</si>
  <si>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</si>
  <si>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</si>
  <si>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</si>
  <si>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</si>
  <si>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</si>
  <si>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</si>
  <si>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</si>
  <si>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</si>
  <si>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</si>
  <si>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</si>
  <si>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</si>
  <si>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</si>
  <si>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</si>
  <si>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</si>
  <si>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</si>
  <si>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</si>
  <si>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</si>
  <si>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</si>
  <si>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</si>
  <si>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</si>
  <si>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</si>
  <si>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</si>
  <si>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</si>
  <si>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</si>
  <si>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</si>
  <si>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</si>
  <si>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</si>
  <si>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</si>
  <si>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</si>
  <si>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</si>
  <si>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</si>
  <si>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</si>
  <si>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</si>
  <si>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</si>
  <si>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</si>
  <si>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</si>
  <si>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</si>
  <si>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</si>
  <si>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</si>
  <si>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</si>
  <si>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</si>
  <si>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</si>
  <si>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</si>
  <si>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</si>
  <si>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</si>
  <si>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</si>
  <si>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</si>
  <si>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</si>
  <si>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</si>
  <si>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</si>
  <si>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</si>
  <si>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</si>
  <si>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</si>
  <si>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</si>
  <si>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</si>
  <si>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</si>
  <si>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</si>
  <si>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</si>
  <si>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</si>
  <si>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</si>
  <si>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</si>
  <si>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</si>
  <si>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</si>
  <si>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</si>
  <si>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</si>
  <si>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</si>
  <si>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</si>
  <si>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</si>
  <si>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</si>
  <si>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</si>
  <si>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</si>
  <si>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</si>
  <si>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</si>
  <si>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</si>
  <si>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</si>
  <si>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</si>
  <si>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</si>
  <si>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</si>
  <si>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</si>
  <si>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</si>
  <si>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</si>
  <si>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</si>
  <si>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</si>
  <si>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</si>
  <si>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</si>
  <si>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</si>
  <si>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</si>
  <si>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</si>
  <si>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</si>
  <si>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</si>
  <si>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</si>
  <si>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</si>
  <si>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</si>
  <si>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</si>
  <si>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</si>
  <si>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</si>
  <si>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</si>
  <si>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</si>
  <si>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</si>
  <si>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</si>
  <si>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</si>
  <si>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</si>
  <si>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</si>
  <si>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</si>
  <si>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</si>
  <si>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</si>
  <si>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</si>
  <si>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</si>
  <si>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</si>
  <si>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</si>
  <si>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</si>
  <si>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</si>
  <si>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</si>
  <si>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</si>
  <si>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</si>
  <si>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</si>
  <si>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</si>
  <si>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</si>
  <si>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</si>
  <si>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</si>
  <si>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</si>
  <si>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</si>
  <si>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</si>
  <si>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</si>
  <si>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</si>
  <si>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</si>
  <si>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</si>
  <si>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</si>
  <si>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</si>
  <si>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</si>
  <si>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</si>
  <si>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</si>
  <si>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</si>
  <si>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</si>
  <si>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</si>
  <si>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</si>
  <si>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</si>
  <si>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</si>
  <si>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</si>
  <si>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</si>
  <si>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</si>
  <si>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</si>
  <si>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</si>
  <si>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</si>
  <si>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</si>
  <si>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</si>
  <si>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</si>
  <si>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</si>
  <si>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</si>
  <si>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</si>
  <si>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</si>
  <si>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</si>
  <si>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</si>
  <si>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</si>
  <si>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</si>
  <si>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</si>
  <si>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</si>
  <si>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</si>
  <si>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</si>
  <si>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</si>
  <si>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</si>
  <si>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</si>
  <si>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</si>
  <si>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</si>
  <si>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</si>
  <si>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</si>
  <si>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</si>
  <si>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</si>
  <si>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</si>
  <si>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</si>
  <si>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</si>
  <si>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</si>
  <si>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</si>
  <si>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</si>
  <si>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</si>
  <si>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</si>
  <si>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</si>
  <si>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</si>
  <si>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</si>
  <si>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</si>
  <si>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</si>
  <si>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</si>
  <si>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</si>
  <si>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</si>
  <si>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</si>
  <si>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</si>
  <si>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</si>
  <si>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</si>
  <si>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</si>
  <si>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</si>
  <si>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</si>
  <si>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</si>
  <si>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</si>
  <si>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</si>
  <si>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</si>
  <si>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</si>
  <si>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</si>
  <si>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</si>
  <si>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</si>
  <si>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</si>
  <si>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</si>
  <si>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</si>
  <si>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</si>
  <si>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</si>
  <si>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</si>
  <si>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</si>
  <si>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</si>
  <si>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</si>
  <si>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</si>
  <si>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</si>
  <si>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</si>
  <si>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</si>
  <si>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</si>
  <si>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</si>
  <si>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</si>
  <si>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</si>
  <si>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</si>
  <si>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</si>
  <si>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</si>
  <si>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</si>
  <si>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</si>
  <si>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</si>
  <si>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</si>
  <si>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</si>
  <si>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</si>
  <si>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</si>
  <si>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</si>
  <si>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</si>
  <si>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</si>
  <si>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</si>
  <si>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</si>
  <si>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</si>
  <si>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</si>
  <si>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</si>
  <si>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</si>
  <si>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</si>
  <si>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</si>
  <si>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</si>
  <si>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</si>
  <si>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</si>
  <si>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</si>
  <si>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</si>
  <si>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</si>
  <si>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</si>
  <si>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</si>
  <si>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</si>
  <si>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</si>
  <si>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</si>
  <si>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</si>
  <si>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</si>
  <si>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</si>
  <si>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</si>
  <si>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</si>
  <si>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</si>
  <si>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</si>
  <si>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</si>
  <si>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</si>
  <si>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</si>
  <si>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</si>
  <si>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</si>
  <si>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</si>
  <si>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</si>
  <si>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</si>
  <si>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</si>
  <si>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</si>
  <si>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</si>
  <si>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</si>
  <si>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</si>
  <si>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</si>
  <si>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</si>
  <si>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</si>
  <si>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</si>
  <si>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</si>
  <si>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</si>
  <si>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</si>
  <si>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</si>
  <si>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</si>
  <si>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</si>
  <si>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</si>
  <si>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</si>
  <si>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</si>
  <si>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</si>
  <si>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</si>
  <si>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</si>
  <si>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</si>
  <si>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</si>
  <si>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</si>
  <si>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</si>
  <si>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</si>
  <si>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</si>
  <si>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</si>
  <si>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</si>
  <si>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</si>
  <si>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</si>
  <si>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</si>
  <si>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</si>
  <si>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</si>
  <si>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</si>
  <si>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</si>
  <si>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</si>
  <si>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</si>
  <si>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</si>
  <si>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</si>
  <si>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</si>
  <si>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</si>
  <si>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</si>
  <si>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</si>
  <si>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</si>
  <si>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</si>
  <si>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</si>
  <si>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</si>
  <si>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</si>
  <si>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</si>
  <si>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</si>
  <si>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</si>
  <si>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</si>
  <si>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</si>
  <si>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</si>
  <si>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</si>
  <si>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</si>
  <si>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</si>
  <si>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</si>
  <si>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</si>
  <si>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</si>
  <si>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</si>
  <si>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</si>
  <si>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</si>
  <si>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</si>
  <si>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</si>
  <si>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</si>
  <si>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</si>
  <si>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</si>
  <si>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</si>
  <si>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</si>
  <si>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</si>
  <si>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</si>
  <si>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</si>
  <si>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</si>
  <si>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</si>
  <si>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</si>
  <si>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</si>
  <si>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</si>
  <si>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</si>
  <si>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</si>
  <si>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</si>
  <si>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</si>
  <si>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</si>
  <si>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</si>
  <si>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</si>
  <si>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</si>
  <si>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</si>
  <si>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</si>
  <si>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</si>
  <si>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</si>
  <si>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</si>
  <si>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</si>
  <si>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</si>
  <si>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</si>
  <si>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</si>
  <si>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</si>
  <si>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</si>
  <si>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</si>
  <si>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</si>
  <si>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</si>
  <si>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</si>
  <si>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</si>
  <si>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</si>
  <si>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</si>
  <si>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</si>
  <si>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</si>
  <si>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</si>
  <si>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</si>
  <si>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</si>
  <si>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</si>
  <si>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</si>
  <si>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</si>
  <si>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</si>
  <si>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</si>
  <si>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</si>
  <si>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</si>
  <si>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</si>
  <si>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</si>
  <si>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</si>
  <si>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</si>
  <si>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</si>
  <si>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</si>
  <si>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</si>
  <si>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</si>
  <si>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</si>
  <si>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</si>
  <si>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</si>
  <si>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</si>
  <si>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</si>
  <si>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</si>
  <si>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</si>
  <si>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</si>
  <si>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</si>
  <si>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</si>
  <si>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</si>
  <si>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</si>
  <si>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</si>
  <si>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</si>
  <si>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</si>
  <si>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</si>
  <si>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</si>
  <si>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</si>
  <si>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</si>
  <si>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</si>
  <si>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</si>
  <si>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</si>
  <si>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</si>
  <si>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</si>
  <si>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</si>
  <si>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</si>
  <si>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</si>
  <si>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</si>
  <si>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</si>
  <si>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</si>
  <si>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</si>
  <si>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</si>
  <si>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</si>
  <si>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</si>
  <si>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</si>
  <si>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</si>
  <si>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</si>
  <si>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</si>
  <si>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</si>
  <si>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</si>
  <si>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</si>
  <si>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</si>
  <si>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</si>
  <si>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</si>
  <si>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</si>
  <si>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</si>
  <si>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</si>
  <si>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</si>
  <si>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</si>
  <si>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</si>
  <si>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</si>
  <si>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</si>
  <si>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</si>
  <si>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</si>
  <si>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</si>
  <si>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</si>
  <si>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</si>
  <si>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</si>
  <si>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</si>
  <si>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</si>
  <si>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</si>
  <si>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</si>
  <si>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</si>
  <si>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</si>
  <si>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</si>
  <si>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</si>
  <si>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</si>
  <si>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</si>
  <si>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</si>
  <si>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</si>
  <si>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</si>
  <si>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</si>
  <si>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</si>
  <si>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</si>
  <si>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</si>
  <si>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</si>
  <si>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</si>
  <si>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</si>
  <si>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</si>
  <si>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</si>
  <si>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</si>
  <si>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</si>
  <si>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</si>
  <si>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</si>
  <si>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</si>
  <si>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</si>
  <si>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</si>
  <si>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</si>
  <si>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</si>
  <si>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</si>
  <si>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</si>
  <si>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</si>
  <si>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</si>
  <si>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</si>
  <si>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</si>
  <si>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</si>
  <si>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</si>
  <si>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</si>
  <si>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</si>
  <si>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</si>
  <si>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</si>
  <si>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</si>
  <si>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</si>
  <si>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</si>
  <si>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</si>
  <si>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</si>
  <si>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</si>
  <si>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</si>
  <si>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</si>
  <si>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</si>
  <si>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</si>
  <si>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</si>
  <si>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</si>
  <si>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</si>
  <si>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</si>
  <si>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</si>
  <si>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</si>
  <si>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</si>
  <si>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</si>
  <si>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</si>
  <si>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</si>
  <si>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</si>
  <si>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</si>
  <si>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</si>
  <si>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</si>
  <si>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</si>
  <si>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</si>
  <si>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</si>
  <si>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</si>
  <si>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</si>
  <si>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</si>
  <si>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</si>
  <si>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</si>
  <si>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</si>
  <si>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</si>
  <si>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</si>
  <si>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</si>
  <si>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</si>
  <si>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</si>
  <si>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</si>
  <si>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</si>
  <si>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</si>
  <si>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</si>
  <si>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</si>
  <si>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</si>
  <si>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</si>
  <si>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</si>
  <si>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</si>
  <si>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</si>
  <si>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</si>
  <si>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</si>
  <si>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</si>
  <si>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</si>
  <si>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</si>
  <si>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</si>
  <si>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</si>
  <si>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</si>
  <si>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</si>
  <si>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</si>
  <si>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</si>
  <si>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</si>
  <si>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</si>
  <si>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</si>
  <si>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</si>
  <si>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</si>
  <si>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</si>
  <si>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</si>
  <si>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</si>
  <si>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</si>
  <si>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</si>
  <si>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</si>
  <si>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</si>
  <si>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</si>
  <si>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</si>
  <si>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</si>
  <si>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</si>
  <si>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</si>
  <si>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</si>
  <si>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</si>
  <si>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</si>
  <si>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</si>
  <si>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</si>
  <si>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</si>
  <si>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</si>
  <si>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</si>
  <si>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</si>
  <si>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</si>
  <si>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</si>
  <si>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</si>
  <si>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</si>
  <si>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</si>
  <si>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</si>
  <si>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</si>
  <si>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</si>
  <si>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</si>
  <si>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</si>
  <si>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</si>
  <si>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</si>
  <si>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</si>
  <si>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</si>
  <si>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</si>
  <si>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</si>
  <si>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</si>
  <si>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</si>
  <si>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</si>
  <si>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</si>
  <si>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</si>
  <si>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</si>
  <si>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</si>
  <si>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</si>
  <si>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</si>
  <si>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</si>
  <si>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</si>
  <si>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</si>
  <si>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</si>
  <si>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</si>
  <si>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</si>
  <si>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</si>
  <si>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</si>
  <si>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</si>
  <si>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</si>
  <si>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</si>
  <si>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</si>
  <si>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</si>
  <si>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</si>
  <si>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</si>
  <si>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</si>
  <si>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</si>
  <si>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</si>
  <si>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</si>
  <si>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</si>
  <si>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</si>
  <si>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</si>
  <si>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</si>
  <si>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</si>
  <si>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</si>
  <si>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</si>
  <si>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</si>
  <si>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</si>
  <si>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</si>
  <si>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</si>
  <si>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</si>
  <si>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</si>
  <si>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</si>
  <si>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</si>
  <si>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</si>
  <si>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</si>
  <si>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</si>
  <si>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</si>
  <si>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</si>
  <si>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</si>
  <si>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</si>
  <si>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</si>
  <si>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</si>
  <si>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</si>
  <si>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</si>
  <si>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</si>
  <si>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</si>
  <si>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</si>
  <si>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</si>
  <si>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</si>
  <si>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</si>
  <si>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</si>
  <si>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</si>
  <si>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</si>
  <si>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</si>
  <si>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</si>
  <si>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</si>
  <si>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</si>
  <si>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</si>
  <si>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</si>
  <si>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</si>
  <si>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</si>
  <si>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</si>
  <si>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</si>
  <si>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</si>
  <si>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</si>
  <si>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</si>
  <si>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</si>
  <si>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</si>
  <si>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</si>
  <si>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</si>
  <si>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</si>
  <si>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</si>
  <si>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</si>
  <si>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</si>
  <si>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</si>
  <si>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</si>
  <si>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</si>
  <si>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</si>
  <si>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</si>
  <si>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</si>
  <si>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</si>
  <si>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</si>
  <si>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</si>
  <si>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</si>
  <si>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</si>
  <si>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</si>
  <si>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</si>
  <si>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</si>
  <si>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</si>
  <si>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</si>
  <si>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</si>
  <si>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</si>
  <si>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</si>
  <si>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</si>
  <si>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</si>
  <si>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</si>
  <si>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</si>
  <si>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</si>
  <si>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</si>
  <si>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</si>
  <si>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</si>
  <si>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</si>
  <si>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</si>
  <si>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</si>
  <si>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</si>
  <si>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</si>
  <si>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</si>
  <si>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</si>
  <si>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</si>
  <si>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</si>
  <si>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</si>
  <si>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</si>
  <si>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</si>
  <si>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</si>
  <si>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</si>
  <si>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</si>
  <si>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</si>
  <si>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</si>
  <si>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</si>
  <si>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</si>
  <si>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</si>
  <si>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</si>
  <si>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</si>
  <si>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</si>
  <si>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</si>
  <si>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</si>
  <si>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</si>
  <si>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</si>
  <si>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</si>
  <si>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</si>
  <si>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</si>
  <si>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</si>
  <si>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</si>
  <si>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</si>
  <si>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</si>
  <si>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</si>
  <si>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</si>
  <si>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</si>
  <si>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</si>
  <si>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</si>
  <si>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</si>
  <si>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</si>
  <si>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</si>
  <si>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</si>
  <si>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</si>
  <si>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</si>
  <si>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</si>
  <si>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</si>
  <si>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</si>
  <si>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</si>
  <si>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</si>
  <si>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</si>
  <si>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</si>
  <si>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</si>
  <si>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</si>
  <si>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</si>
  <si>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</si>
  <si>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</si>
  <si>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</si>
  <si>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</si>
  <si>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</si>
  <si>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</si>
  <si>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</si>
  <si>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</si>
  <si>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</si>
  <si>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</si>
  <si>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</si>
  <si>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</si>
  <si>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</si>
  <si>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</si>
  <si>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</si>
  <si>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</si>
  <si>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</si>
  <si>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</si>
  <si>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</si>
  <si>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</si>
  <si>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</si>
  <si>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</si>
  <si>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</si>
  <si>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</si>
  <si>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</si>
  <si>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</si>
  <si>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</si>
  <si>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</si>
  <si>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</si>
  <si>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</si>
  <si>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</si>
  <si>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</si>
  <si>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</si>
  <si>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</si>
  <si>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</si>
  <si>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</si>
  <si>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</si>
  <si>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</si>
  <si>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</si>
  <si>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</si>
  <si>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</si>
  <si>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</si>
  <si>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</si>
  <si>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</si>
  <si>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</si>
  <si>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</si>
  <si>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</si>
  <si>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</si>
  <si>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</si>
  <si>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</si>
  <si>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</si>
  <si>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</si>
  <si>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</si>
  <si>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</si>
  <si>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</si>
  <si>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</si>
  <si>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</si>
  <si>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</si>
  <si>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</si>
  <si>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</si>
  <si>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</si>
  <si>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</si>
  <si>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</si>
  <si>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</si>
  <si>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</si>
  <si>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</si>
  <si>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</si>
  <si>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</si>
  <si>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</si>
  <si>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</si>
  <si>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</si>
  <si>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</si>
  <si>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</si>
  <si>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</si>
  <si>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</si>
  <si>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</si>
  <si>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</si>
  <si>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</si>
  <si>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</si>
  <si>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</si>
  <si>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</si>
  <si>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</si>
  <si>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</si>
  <si>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</si>
  <si>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</si>
  <si>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</si>
  <si>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</si>
  <si>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</si>
  <si>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</si>
  <si>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</si>
  <si>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</si>
  <si>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</si>
  <si>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</si>
  <si>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</si>
  <si>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</si>
  <si>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</si>
  <si>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</si>
  <si>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</si>
  <si>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</si>
  <si>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</si>
  <si>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</si>
  <si>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</si>
  <si>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</si>
  <si>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</si>
  <si>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</si>
  <si>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</si>
  <si>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</si>
  <si>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</si>
  <si>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</si>
  <si>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</si>
  <si>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</si>
  <si>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</si>
  <si>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</si>
  <si>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</si>
  <si>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</si>
  <si>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</si>
  <si>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</si>
  <si>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</si>
  <si>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</si>
  <si>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</si>
  <si>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</si>
  <si>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</si>
  <si>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</si>
  <si>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</si>
  <si>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</si>
  <si>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</si>
  <si>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</si>
  <si>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</si>
  <si>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</si>
  <si>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</si>
  <si>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</si>
  <si>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</si>
  <si>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</si>
  <si>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</si>
  <si>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</si>
  <si>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</si>
  <si>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</si>
  <si>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</si>
  <si>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</si>
  <si>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</si>
  <si>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</si>
  <si>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</si>
  <si>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</si>
  <si>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</si>
  <si>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</si>
  <si>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</si>
  <si>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</si>
  <si>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</si>
  <si>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</si>
  <si>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</si>
  <si>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</si>
  <si>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</si>
  <si>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</si>
  <si>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</si>
  <si>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</si>
  <si>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</si>
  <si>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</si>
  <si>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</si>
  <si>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</si>
  <si>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</si>
  <si>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</si>
  <si>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</si>
  <si>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</si>
  <si>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</si>
  <si>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</si>
  <si>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</si>
  <si>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</si>
  <si>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</si>
  <si>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</si>
  <si>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</si>
  <si>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</si>
  <si>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</si>
  <si>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</si>
  <si>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</si>
  <si>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</si>
  <si>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</si>
  <si>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</si>
  <si>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</si>
  <si>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</si>
  <si>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</si>
  <si>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</si>
  <si>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</si>
  <si>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</si>
  <si>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</si>
  <si>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</si>
  <si>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</si>
  <si>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</si>
  <si>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</si>
  <si>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</si>
  <si>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</si>
  <si>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</si>
  <si>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</si>
  <si>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</si>
  <si>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</si>
  <si>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</si>
  <si>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</si>
  <si>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</si>
  <si>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</si>
  <si>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</si>
  <si>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</si>
  <si>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</si>
  <si>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</si>
  <si>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</si>
  <si>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</si>
  <si>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</si>
  <si>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</si>
  <si>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</si>
  <si>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</si>
  <si>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</si>
  <si>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</si>
  <si>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</si>
  <si>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</si>
  <si>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</si>
  <si>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</si>
  <si>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</si>
  <si>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</si>
  <si>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</si>
  <si>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</si>
  <si>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</si>
  <si>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</si>
  <si>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</si>
  <si>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</si>
  <si>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</si>
  <si>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</si>
  <si>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</si>
  <si>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</si>
  <si>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</si>
  <si>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</si>
  <si>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</si>
  <si>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</si>
  <si>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</si>
  <si>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</si>
  <si>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</si>
  <si>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</si>
  <si>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</si>
  <si>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</si>
  <si>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</si>
  <si>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</si>
  <si>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</si>
  <si>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</si>
  <si>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</si>
  <si>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</si>
  <si>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</si>
  <si>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</si>
  <si>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</si>
  <si>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</si>
  <si>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</si>
  <si>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</si>
  <si>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</si>
  <si>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</si>
  <si>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</si>
  <si>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</si>
  <si>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</si>
  <si>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</si>
  <si>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</si>
  <si>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</si>
  <si>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</si>
  <si>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</si>
  <si>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</si>
  <si>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</si>
  <si>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</si>
  <si>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</si>
  <si>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</si>
  <si>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</si>
  <si>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</si>
  <si>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</si>
  <si>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</si>
  <si>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</si>
  <si>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</si>
  <si>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</si>
  <si>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</si>
  <si>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</si>
  <si>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</si>
  <si>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</si>
  <si>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</si>
  <si>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</si>
  <si>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</si>
  <si>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</si>
  <si>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</si>
  <si>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</si>
  <si>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</si>
  <si>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</si>
  <si>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</si>
  <si>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</si>
  <si>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</si>
  <si>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</si>
  <si>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</si>
  <si>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</si>
  <si>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</si>
  <si>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</si>
  <si>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</si>
  <si>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</si>
  <si>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</si>
  <si>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</si>
  <si>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</si>
  <si>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</si>
  <si>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</si>
  <si>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</si>
  <si>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</si>
  <si>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</si>
  <si>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</si>
  <si>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</si>
  <si>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</si>
  <si>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</si>
  <si>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</si>
  <si>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</si>
  <si>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</si>
  <si>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</si>
  <si>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</si>
  <si>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</si>
  <si>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</si>
  <si>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</si>
  <si>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</si>
  <si>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</si>
  <si>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</si>
  <si>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</si>
  <si>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</si>
  <si>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</si>
  <si>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</si>
  <si>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</si>
  <si>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</si>
  <si>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</si>
  <si>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</si>
  <si>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</si>
  <si>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</si>
  <si>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</si>
  <si>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</si>
  <si>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</si>
  <si>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</si>
  <si>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</si>
  <si>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</si>
  <si>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</si>
  <si>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</si>
  <si>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</si>
  <si>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</si>
  <si>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</si>
  <si>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</si>
  <si>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</si>
  <si>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</si>
  <si>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</si>
  <si>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</si>
  <si>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</si>
  <si>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</si>
  <si>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</si>
  <si>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</si>
  <si>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</si>
  <si>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</si>
  <si>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</si>
  <si>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</si>
  <si>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</si>
  <si>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</si>
  <si>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</si>
  <si>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</si>
  <si>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</si>
  <si>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</si>
  <si>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</si>
  <si>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</si>
  <si>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</si>
  <si>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</si>
  <si>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</si>
  <si>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</si>
  <si>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</si>
  <si>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</si>
  <si>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</si>
  <si>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</si>
  <si>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</si>
  <si>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</si>
  <si>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</si>
  <si>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</si>
  <si>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</si>
  <si>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</si>
  <si>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</si>
  <si>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</si>
  <si>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</si>
  <si>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</si>
  <si>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</si>
  <si>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</si>
  <si>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</si>
  <si>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</si>
  <si>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</si>
  <si>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</si>
  <si>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</si>
  <si>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</si>
  <si>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</si>
  <si>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</si>
  <si>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</si>
  <si>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</si>
  <si>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</si>
  <si>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</si>
  <si>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</si>
  <si>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</si>
  <si>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</si>
  <si>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</si>
  <si>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</si>
  <si>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</si>
  <si>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</si>
  <si>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</si>
  <si>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</si>
  <si>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</si>
  <si>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</si>
  <si>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</si>
  <si>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</si>
  <si>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</si>
  <si>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</si>
  <si>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</si>
  <si>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</si>
  <si>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</si>
  <si>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</si>
  <si>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</si>
  <si>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</si>
  <si>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</si>
  <si>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</si>
  <si>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</si>
  <si>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</si>
  <si>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</si>
  <si>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</si>
  <si>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</si>
  <si>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</si>
  <si>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</si>
  <si>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</si>
  <si>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</si>
  <si>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</si>
  <si>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</si>
  <si>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</si>
  <si>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</si>
  <si>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</si>
  <si>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</si>
  <si>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</si>
  <si>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</si>
  <si>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</si>
  <si>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</si>
  <si>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</si>
  <si>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</si>
  <si>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</si>
  <si>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</si>
  <si>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</si>
  <si>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</si>
  <si>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</si>
  <si>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</si>
  <si>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</si>
  <si>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</si>
  <si>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</si>
  <si>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</si>
  <si>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</si>
  <si>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</si>
  <si>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</si>
  <si>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</si>
  <si>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</si>
  <si>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</si>
  <si>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</si>
  <si>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</si>
  <si>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</si>
  <si>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</si>
  <si>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</si>
  <si>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</si>
  <si>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</si>
  <si>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</si>
  <si>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</si>
  <si>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</si>
  <si>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</si>
  <si>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</si>
  <si>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</si>
  <si>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</si>
  <si>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</si>
  <si>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</si>
  <si>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</si>
  <si>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</si>
  <si>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</si>
  <si>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</si>
  <si>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</si>
  <si>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</si>
  <si>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</si>
  <si>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</si>
  <si>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</si>
  <si>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</si>
  <si>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</si>
  <si>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</si>
  <si>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</si>
  <si>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</si>
  <si>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</si>
  <si>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</si>
  <si>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</si>
  <si>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</si>
  <si>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</si>
  <si>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</si>
  <si>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</si>
  <si>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</si>
  <si>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</si>
  <si>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</si>
  <si>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</si>
  <si>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</si>
  <si>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</si>
  <si>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</si>
  <si>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</si>
  <si>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</si>
  <si>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</si>
  <si>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</si>
  <si>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</si>
  <si>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</si>
  <si>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</si>
  <si>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</si>
  <si>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</si>
  <si>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</si>
  <si>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</si>
  <si>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</si>
  <si>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</si>
  <si>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</si>
  <si>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</si>
  <si>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</si>
  <si>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</si>
  <si>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</si>
  <si>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</si>
  <si>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</si>
  <si>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</si>
  <si>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</si>
  <si>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</si>
  <si>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</si>
  <si>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</si>
  <si>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</si>
  <si>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</si>
  <si>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</si>
  <si>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</si>
  <si>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</si>
  <si>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</si>
  <si>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</si>
  <si>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</si>
  <si>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</si>
  <si>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</si>
  <si>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</si>
  <si>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</si>
  <si>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</si>
  <si>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</si>
  <si>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</si>
  <si>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</si>
  <si>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</si>
  <si>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</si>
  <si>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</si>
  <si>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</si>
  <si>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</si>
  <si>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</si>
  <si>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</si>
  <si>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</si>
  <si>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</si>
  <si>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</si>
  <si>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</si>
  <si>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</si>
  <si>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</si>
  <si>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</si>
  <si>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</si>
  <si>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</si>
  <si>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</si>
  <si>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</si>
  <si>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</si>
  <si>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</si>
  <si>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</si>
  <si>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</si>
  <si>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</si>
  <si>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</si>
  <si>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</si>
  <si>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</si>
  <si>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</si>
  <si>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</si>
  <si>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</si>
  <si>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</si>
  <si>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</si>
  <si>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</si>
  <si>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</si>
  <si>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</si>
  <si>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</si>
  <si>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</si>
  <si>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</si>
  <si>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</si>
  <si>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</si>
  <si>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</si>
  <si>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</si>
  <si>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</si>
  <si>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</si>
  <si>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</si>
  <si>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</si>
  <si>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</si>
  <si>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</si>
  <si>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</si>
  <si>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</si>
  <si>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</si>
  <si>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</si>
  <si>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</si>
  <si>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</si>
  <si>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</si>
  <si>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</si>
  <si>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</si>
  <si>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</si>
  <si>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</si>
  <si>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</si>
  <si>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</si>
  <si>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</si>
  <si>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</si>
  <si>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</si>
  <si>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</si>
  <si>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</si>
  <si>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</si>
  <si>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</si>
  <si>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</si>
  <si>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</si>
  <si>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</si>
  <si>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</si>
  <si>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</si>
  <si>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</si>
  <si>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</si>
  <si>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</si>
  <si>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</si>
  <si>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</si>
  <si>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</si>
  <si>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</si>
  <si>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</si>
  <si>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</si>
  <si>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</si>
  <si>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</si>
  <si>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</si>
  <si>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</si>
  <si>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</si>
  <si>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</si>
  <si>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</si>
  <si>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</si>
  <si>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</si>
  <si>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</si>
  <si>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</si>
  <si>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</si>
  <si>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</si>
  <si>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</si>
  <si>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</si>
  <si>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</si>
  <si>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</si>
  <si>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</si>
  <si>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</si>
  <si>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</si>
  <si>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</si>
  <si>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</si>
  <si>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</si>
  <si>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</si>
  <si>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</si>
  <si>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</si>
  <si>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</si>
  <si>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</si>
  <si>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</si>
  <si>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</si>
  <si>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</si>
  <si>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</si>
  <si>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</si>
  <si>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</si>
  <si>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</si>
  <si>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</si>
  <si>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</si>
  <si>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</si>
  <si>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</si>
  <si>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</si>
  <si>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</si>
  <si>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</si>
  <si>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</si>
  <si>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</si>
  <si>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</si>
  <si>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</si>
  <si>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</si>
  <si>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</si>
  <si>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</si>
  <si>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</si>
  <si>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</si>
  <si>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</si>
  <si>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</si>
  <si>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</si>
  <si>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</si>
  <si>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</si>
  <si>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</si>
  <si>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</si>
  <si>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</si>
  <si>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</si>
  <si>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</si>
  <si>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</si>
  <si>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</si>
  <si>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</si>
  <si>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</si>
  <si>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</si>
  <si>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</si>
  <si>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</si>
  <si>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</si>
  <si>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</si>
  <si>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</si>
  <si>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</si>
  <si>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</si>
  <si>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</si>
  <si>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</si>
  <si>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</si>
  <si>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</si>
  <si>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</si>
  <si>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</si>
  <si>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</si>
  <si>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</si>
  <si>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</si>
  <si>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</si>
  <si>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</si>
  <si>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</si>
  <si>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</si>
  <si>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</si>
  <si>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</si>
  <si>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</si>
  <si>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</si>
  <si>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</si>
  <si>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</si>
  <si>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</si>
  <si>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</si>
  <si>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</si>
  <si>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</si>
  <si>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</si>
  <si>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</si>
  <si>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</si>
  <si>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</si>
  <si>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</si>
  <si>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</si>
  <si>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</si>
  <si>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</si>
  <si>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</si>
  <si>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</si>
  <si>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</si>
  <si>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</si>
  <si>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</si>
  <si>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</si>
  <si>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</si>
  <si>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</si>
  <si>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</si>
  <si>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</si>
  <si>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</si>
  <si>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</si>
  <si>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</si>
  <si>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</si>
  <si>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</si>
  <si>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</si>
  <si>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</si>
  <si>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</si>
  <si>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</si>
  <si>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</si>
  <si>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</si>
  <si>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</si>
  <si>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</si>
  <si>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</si>
  <si>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</si>
  <si>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</si>
  <si>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</si>
  <si>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</si>
  <si>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</si>
  <si>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</si>
  <si>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</si>
  <si>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</si>
  <si>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</si>
  <si>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</si>
  <si>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</si>
  <si>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</si>
  <si>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</si>
  <si>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</si>
  <si>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</si>
  <si>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</si>
  <si>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</si>
  <si>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</si>
  <si>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</si>
  <si>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</si>
  <si>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</si>
  <si>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</si>
  <si>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</si>
  <si>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</si>
  <si>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</si>
  <si>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</si>
  <si>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</si>
  <si>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</si>
  <si>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</si>
  <si>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</si>
  <si>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</si>
  <si>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</si>
  <si>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</si>
  <si>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</si>
  <si>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</si>
  <si>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</si>
  <si>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</si>
  <si>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</si>
  <si>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</si>
  <si>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</si>
  <si>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</si>
  <si>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</si>
  <si>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</si>
  <si>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</si>
  <si>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</si>
  <si>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</si>
  <si>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</si>
  <si>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</si>
  <si>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</si>
  <si>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</si>
  <si>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</si>
  <si>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</si>
  <si>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</si>
  <si>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</si>
  <si>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</si>
  <si>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</si>
  <si>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</si>
  <si>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</si>
  <si>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</si>
  <si>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</si>
  <si>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</si>
  <si>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</si>
  <si>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</si>
  <si>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</si>
  <si>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</si>
  <si>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</si>
  <si>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</si>
  <si>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</si>
  <si>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</si>
  <si>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</si>
  <si>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</si>
  <si>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</si>
  <si>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</si>
  <si>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</si>
  <si>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</si>
  <si>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</si>
  <si>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</si>
  <si>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</si>
  <si>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</si>
  <si>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</si>
  <si>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</si>
  <si>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</si>
  <si>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</si>
  <si>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</si>
  <si>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</si>
  <si>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</si>
  <si>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</si>
  <si>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</si>
  <si>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</si>
  <si>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</si>
  <si>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</si>
  <si>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</si>
  <si>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</si>
  <si>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</si>
  <si>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</si>
  <si>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</si>
  <si>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</si>
  <si>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</si>
  <si>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</si>
  <si>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</si>
  <si>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</si>
  <si>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</si>
  <si>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</si>
  <si>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</si>
  <si>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</si>
  <si>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</si>
  <si>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</si>
  <si>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</si>
  <si>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</si>
  <si>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</si>
  <si>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</si>
  <si>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</si>
  <si>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</si>
  <si>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</si>
  <si>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</si>
  <si>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</si>
  <si>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</si>
  <si>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</si>
  <si>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</si>
  <si>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</si>
  <si>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</si>
  <si>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</si>
  <si>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</si>
  <si>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</si>
  <si>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</si>
  <si>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</si>
  <si>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</si>
  <si>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</si>
  <si>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</si>
  <si>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</si>
  <si>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</si>
  <si>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</si>
  <si>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</si>
  <si>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</si>
  <si>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</si>
  <si>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</si>
  <si>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</si>
  <si>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</si>
  <si>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</si>
  <si>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</si>
  <si>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</si>
  <si>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</si>
  <si>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</si>
  <si>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</si>
  <si>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</si>
  <si>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</si>
  <si>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</si>
  <si>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SIN ACTIVIDAD DE RETIRO</t>
  </si>
  <si>
    <t>GAVETA DE DEPOSITO LLENA</t>
  </si>
  <si>
    <t>3336040316</t>
  </si>
  <si>
    <t>3336040311</t>
  </si>
  <si>
    <t>3336040303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</si>
  <si>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</si>
  <si>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</si>
  <si>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</si>
  <si>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</si>
  <si>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</si>
  <si>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</si>
  <si>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</si>
  <si>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</si>
  <si>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</si>
  <si>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</si>
  <si>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</si>
  <si>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</si>
  <si>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</si>
  <si>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</si>
  <si>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</si>
  <si>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</si>
  <si>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</si>
  <si>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</si>
  <si>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</si>
  <si>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</si>
  <si>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</si>
  <si>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</si>
  <si>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</si>
  <si>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</si>
  <si>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</si>
  <si>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</si>
  <si>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</si>
  <si>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</si>
  <si>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</si>
  <si>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</si>
  <si>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</si>
  <si>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</si>
  <si>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</si>
  <si>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</si>
  <si>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</si>
  <si>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</si>
  <si>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</si>
  <si>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</si>
  <si>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</si>
  <si>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</si>
  <si>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</si>
  <si>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3336040361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</si>
  <si>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</si>
  <si>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</si>
  <si>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</si>
  <si>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</si>
  <si>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</si>
  <si>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</si>
  <si>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</si>
  <si>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</si>
  <si>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</si>
  <si>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</si>
  <si>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</si>
  <si>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</si>
  <si>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</si>
  <si>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</si>
  <si>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</si>
  <si>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</si>
  <si>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</si>
  <si>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</si>
  <si>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</si>
  <si>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</si>
  <si>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</si>
  <si>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</si>
  <si>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</si>
  <si>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</si>
  <si>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</si>
  <si>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</si>
  <si>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</si>
  <si>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</si>
  <si>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</si>
  <si>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</si>
  <si>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</si>
  <si>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</si>
  <si>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</si>
  <si>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</si>
  <si>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</si>
  <si>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</si>
  <si>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</si>
  <si>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3336040425</t>
  </si>
  <si>
    <t>3336040418</t>
  </si>
  <si>
    <t>3336040417</t>
  </si>
  <si>
    <t>3336040416</t>
  </si>
  <si>
    <t>3336040415</t>
  </si>
  <si>
    <t>3336040413</t>
  </si>
  <si>
    <t>3336040409</t>
  </si>
  <si>
    <t>3336040407</t>
  </si>
  <si>
    <t>3336040400</t>
  </si>
  <si>
    <t>Moreta, Christian Aury</t>
  </si>
  <si>
    <t>3336040397</t>
  </si>
  <si>
    <t>3336040393</t>
  </si>
  <si>
    <t>3336040393 </t>
  </si>
  <si>
    <t>3336041072</t>
  </si>
  <si>
    <t>3336041068</t>
  </si>
  <si>
    <t>3336041043</t>
  </si>
  <si>
    <t>LECTOR VANDALIZADO</t>
  </si>
  <si>
    <t>3336041036</t>
  </si>
  <si>
    <t>3336041026</t>
  </si>
  <si>
    <t>3336041013</t>
  </si>
  <si>
    <t>ERROR EN TECLADO</t>
  </si>
  <si>
    <t>3336041011</t>
  </si>
  <si>
    <t>3336041007</t>
  </si>
  <si>
    <t>3336041003</t>
  </si>
  <si>
    <t>3336040993</t>
  </si>
  <si>
    <t>3336040987</t>
  </si>
  <si>
    <t>3336040971</t>
  </si>
  <si>
    <t>3336040966</t>
  </si>
  <si>
    <t>3336040964</t>
  </si>
  <si>
    <t>3336040906</t>
  </si>
  <si>
    <t>3336040869</t>
  </si>
  <si>
    <t>3336040860</t>
  </si>
  <si>
    <t>3336040780</t>
  </si>
  <si>
    <t>3336040773</t>
  </si>
  <si>
    <t>3336040769</t>
  </si>
  <si>
    <t>3336040741</t>
  </si>
  <si>
    <t>REINICIO FALLIDO POR LECTOR</t>
  </si>
  <si>
    <t>Acevedo Dominguez, Victor Leonardo</t>
  </si>
  <si>
    <t>Angoma Valdez, Jose Daniel</t>
  </si>
  <si>
    <t>29/09/2021 11:32</t>
  </si>
  <si>
    <t>29/09/2021 11:23</t>
  </si>
  <si>
    <t>29/09/2021 11:45</t>
  </si>
  <si>
    <t>29/09/2021 11:11</t>
  </si>
  <si>
    <t>29/09/2021 11:47</t>
  </si>
  <si>
    <t>29/09/2021 11:20</t>
  </si>
  <si>
    <t>29/09/2021 11:43</t>
  </si>
  <si>
    <t>29/09/2021 11:49</t>
  </si>
  <si>
    <t>29/09/2021 11:50</t>
  </si>
  <si>
    <t>29/09/2021 11:51</t>
  </si>
  <si>
    <t>29/09/2021 11:53</t>
  </si>
  <si>
    <t>29/09/2021 11:39</t>
  </si>
  <si>
    <t>29/09/2021 11:15</t>
  </si>
  <si>
    <t>29/09/2021 11:57</t>
  </si>
  <si>
    <t>29/09/2021 12:00</t>
  </si>
  <si>
    <t>29/09/2021 12:03</t>
  </si>
  <si>
    <t>29/09/2021 12:04</t>
  </si>
  <si>
    <t>29/09/2021 12:05</t>
  </si>
  <si>
    <t>29/09/2021 11:54</t>
  </si>
  <si>
    <t>29/09/2021 12:06</t>
  </si>
  <si>
    <t>29/09/2021 12:10</t>
  </si>
  <si>
    <t>29/09/2021 12:09</t>
  </si>
  <si>
    <t>29/09/2021 12:08</t>
  </si>
  <si>
    <t>29/09/2021 12:12</t>
  </si>
  <si>
    <t>REINICIO FALLIDO</t>
  </si>
  <si>
    <t>3336040769 </t>
  </si>
  <si>
    <t>3336040780 </t>
  </si>
  <si>
    <t>3336040860 </t>
  </si>
  <si>
    <t>3336040869 </t>
  </si>
  <si>
    <t>3336040964 </t>
  </si>
  <si>
    <t>3336040254 </t>
  </si>
  <si>
    <t>3336041520</t>
  </si>
  <si>
    <t>3336041511</t>
  </si>
  <si>
    <t>LECTOR</t>
  </si>
  <si>
    <t>3336041506</t>
  </si>
  <si>
    <t>3336041476</t>
  </si>
  <si>
    <t>3336041473</t>
  </si>
  <si>
    <t>3336041468</t>
  </si>
  <si>
    <t>3336041436</t>
  </si>
  <si>
    <t>3336041409</t>
  </si>
  <si>
    <t>3336041340</t>
  </si>
  <si>
    <t>3336041172</t>
  </si>
  <si>
    <t>29/09/2021 15:13</t>
  </si>
  <si>
    <t>29/09/2021 15:11</t>
  </si>
  <si>
    <t>29/09/2021 15:21</t>
  </si>
  <si>
    <t>29/09/2021 15:22</t>
  </si>
  <si>
    <t>29/09/2021 14:55</t>
  </si>
  <si>
    <t>29/09/2021 15:23</t>
  </si>
  <si>
    <t>29/09/2021 15:25</t>
  </si>
  <si>
    <t>29/09/2021 15:24</t>
  </si>
  <si>
    <t>29/09/2021 15:16</t>
  </si>
  <si>
    <t>29/09/2021 15:27</t>
  </si>
  <si>
    <t>29/09/2021 15:28</t>
  </si>
  <si>
    <t>29/09/2021 15:29</t>
  </si>
  <si>
    <t>29/09/2021 15:30</t>
  </si>
  <si>
    <t>29/09/2021 15:31</t>
  </si>
  <si>
    <t>29/09/2021 15:33</t>
  </si>
  <si>
    <t>3336041578</t>
  </si>
  <si>
    <t>3336041571</t>
  </si>
  <si>
    <t>3336041520 </t>
  </si>
  <si>
    <t>3336039029 </t>
  </si>
  <si>
    <t>3336041172 </t>
  </si>
  <si>
    <t>3336041571 </t>
  </si>
  <si>
    <t>3336041578 </t>
  </si>
  <si>
    <t>29/9/2021 18:17</t>
  </si>
  <si>
    <t>29/9/2021 18:16</t>
  </si>
  <si>
    <t>FUERA DE SERVICIO</t>
  </si>
  <si>
    <t>29/9/2021 18:19</t>
  </si>
  <si>
    <t>29/9/2021 18:22</t>
  </si>
  <si>
    <t>29/9/2021 18:26</t>
  </si>
  <si>
    <t>29/9/2021 18:32</t>
  </si>
  <si>
    <t>29/9/2021 18:37</t>
  </si>
  <si>
    <t>29/9/2021 18:33</t>
  </si>
  <si>
    <t>29/9/2021 18:28</t>
  </si>
  <si>
    <t>29/9/2021 18:31</t>
  </si>
  <si>
    <t>29/9/2021 18:10</t>
  </si>
  <si>
    <t>29/9/2021 18:35</t>
  </si>
  <si>
    <t>29/9/2021 18:42</t>
  </si>
  <si>
    <t>3336041912</t>
  </si>
  <si>
    <t>3336041911</t>
  </si>
  <si>
    <t>3336041910</t>
  </si>
  <si>
    <t>3336041896</t>
  </si>
  <si>
    <t>3336041872</t>
  </si>
  <si>
    <t>3336041860</t>
  </si>
  <si>
    <t>3336041856</t>
  </si>
  <si>
    <t>3336041845</t>
  </si>
  <si>
    <t>3336041843</t>
  </si>
  <si>
    <t>3336041842</t>
  </si>
  <si>
    <t>3336041839</t>
  </si>
  <si>
    <t>3336041832</t>
  </si>
  <si>
    <t>3336041829</t>
  </si>
  <si>
    <t>3336041820</t>
  </si>
  <si>
    <t>3336041788</t>
  </si>
  <si>
    <t>3336041779</t>
  </si>
  <si>
    <t>3336041620</t>
  </si>
  <si>
    <t>GAVETA DE DEPOSITO LLENO</t>
  </si>
  <si>
    <t xml:space="preserve"> DISPENSADOR</t>
  </si>
  <si>
    <t xml:space="preserve">GAVETA DEPOSITO LLENA </t>
  </si>
  <si>
    <t>3336041285</t>
  </si>
  <si>
    <t>CARGA EXITOSA POR INHIBIDO</t>
  </si>
  <si>
    <t>Closed</t>
  </si>
  <si>
    <t>CARGA EXITOSA</t>
  </si>
  <si>
    <t>29/09/2021 15:20</t>
  </si>
  <si>
    <t>3336041397</t>
  </si>
  <si>
    <t>CARGA EXITOSA POR SOLICITUD DE LA OF...</t>
  </si>
  <si>
    <t>3336040881</t>
  </si>
  <si>
    <t>REINICIO EXITOSO POR INHIBIDO</t>
  </si>
  <si>
    <t>REINICIO EXITOSO</t>
  </si>
  <si>
    <t>3336040882</t>
  </si>
  <si>
    <t>3336041330</t>
  </si>
  <si>
    <t>3336041332</t>
  </si>
  <si>
    <t>29/09/2021 15:15</t>
  </si>
  <si>
    <t>3336041334</t>
  </si>
  <si>
    <t>29/09/2021 15:26</t>
  </si>
  <si>
    <t>3336041338</t>
  </si>
  <si>
    <t>29/09/2021 13:16</t>
  </si>
  <si>
    <t>3336040897</t>
  </si>
  <si>
    <t>REINICIO EXITOSO POR LECTOR</t>
  </si>
  <si>
    <t>29/09/2021 11:14</t>
  </si>
  <si>
    <t>3336041406</t>
  </si>
  <si>
    <t>3336041430</t>
  </si>
  <si>
    <t>3336040730</t>
  </si>
  <si>
    <t>3336041441</t>
  </si>
  <si>
    <t xml:space="preserve">GAVETA DE DEPOSITO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</si>
</sst>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31"/>
      <tableStyleElement type="headerRow" dxfId="1430"/>
      <tableStyleElement type="totalRow" dxfId="1429"/>
      <tableStyleElement type="firstColumn" dxfId="1428"/>
      <tableStyleElement type="lastColumn" dxfId="1427"/>
      <tableStyleElement type="firstRowStripe" dxfId="1426"/>
      <tableStyleElement type="firstColumnStripe" dxfId="14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er.%20Corte%20Reporte%20Seguimiento%20Cajeros%20Autom&#225;ticos%20Matutino%2029-0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  <row r="844">
          <cell r="A844">
            <v>100</v>
          </cell>
          <cell r="B844" t="str">
            <v>ATM UASD Higuey</v>
          </cell>
          <cell r="C844" t="str">
            <v>ESTE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397</v>
          </cell>
          <cell r="B4" t="str">
            <v>DRBR397</v>
          </cell>
          <cell r="C4" t="str">
            <v>AUTOBANCO SAN FCO. MACORIS</v>
          </cell>
          <cell r="D4" t="str">
            <v>Diebold</v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>Si</v>
          </cell>
          <cell r="O4" t="str">
            <v>San Francisco de Macorís</v>
          </cell>
        </row>
        <row r="5">
          <cell r="A5">
            <v>379</v>
          </cell>
          <cell r="B5" t="str">
            <v>DRBR379</v>
          </cell>
          <cell r="C5" t="str">
            <v>S/M Nacional Plaza Central</v>
          </cell>
          <cell r="D5" t="str">
            <v>NCR</v>
          </cell>
          <cell r="E5" t="str">
            <v>Distrito Nacional</v>
          </cell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3</v>
          </cell>
          <cell r="B9" t="str">
            <v>DRBR003</v>
          </cell>
          <cell r="C9" t="str">
            <v>AUTOSERV. LA VEGA REAL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/>
          </cell>
          <cell r="O9" t="str">
            <v/>
          </cell>
        </row>
        <row r="10">
          <cell r="A10">
            <v>4</v>
          </cell>
          <cell r="B10" t="str">
            <v>DRBR004</v>
          </cell>
          <cell r="C10" t="str">
            <v>ATM Avenida Rivas (La Vega)</v>
          </cell>
          <cell r="D10" t="str">
            <v>NCR</v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No</v>
          </cell>
          <cell r="M10" t="str">
            <v>No</v>
          </cell>
          <cell r="N10" t="str">
            <v>Si</v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8</v>
          </cell>
          <cell r="B12" t="str">
            <v>DRBR008</v>
          </cell>
          <cell r="C12" t="str">
            <v>ATM Autoservicio Yaque</v>
          </cell>
          <cell r="D12" t="str">
            <v/>
          </cell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 t="str">
            <v/>
          </cell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11</v>
          </cell>
          <cell r="B29" t="str">
            <v>DRBR056</v>
          </cell>
          <cell r="C29" t="str">
            <v>Hotel Viva Las Terrenas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22</v>
          </cell>
          <cell r="B38" t="str">
            <v>DRBR813</v>
          </cell>
          <cell r="C38" t="str">
            <v>ATM S/M Olimpico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No</v>
          </cell>
          <cell r="L38" t="str">
            <v>No</v>
          </cell>
          <cell r="M38" t="str">
            <v>No</v>
          </cell>
          <cell r="N38" t="str">
            <v>Si</v>
          </cell>
        </row>
        <row r="39">
          <cell r="A39">
            <v>30</v>
          </cell>
          <cell r="B39" t="str">
            <v>DRBR030</v>
          </cell>
          <cell r="C39" t="str">
            <v>Estación de Combutible Petronan (Chalas)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Si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San Francisco de Macorís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40</v>
          </cell>
          <cell r="B46" t="str">
            <v>DRBR040</v>
          </cell>
          <cell r="C46" t="str">
            <v>Ofic. El Puñal Santiago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Santiago 1</v>
          </cell>
        </row>
        <row r="47">
          <cell r="A47">
            <v>42</v>
          </cell>
          <cell r="B47" t="str">
            <v>DRBR042</v>
          </cell>
          <cell r="C47" t="str">
            <v>Ocean World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Puerto Plata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52</v>
          </cell>
          <cell r="B52" t="str">
            <v>DRBR052</v>
          </cell>
          <cell r="C52" t="str">
            <v>Ofic. Jarabacoa</v>
          </cell>
          <cell r="D52" t="str">
            <v>NCR</v>
          </cell>
          <cell r="E52" t="str">
            <v>Norte</v>
          </cell>
          <cell r="F52" t="str">
            <v>NO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Si</v>
          </cell>
          <cell r="L52" t="str">
            <v>Si</v>
          </cell>
          <cell r="M52" t="str">
            <v>Si</v>
          </cell>
          <cell r="N52" t="str">
            <v>Si</v>
          </cell>
          <cell r="O52" t="str">
            <v>Oficina</v>
          </cell>
        </row>
        <row r="53">
          <cell r="A53">
            <v>53</v>
          </cell>
          <cell r="B53" t="str">
            <v>DRBR053</v>
          </cell>
          <cell r="C53" t="str">
            <v>Ofic. Constanza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62</v>
          </cell>
          <cell r="B54" t="str">
            <v>DRBR062</v>
          </cell>
          <cell r="C54" t="str">
            <v>Ofic. Dajabon</v>
          </cell>
          <cell r="D54" t="str">
            <v>Diebold</v>
          </cell>
          <cell r="E54" t="str">
            <v>Norte</v>
          </cell>
          <cell r="F54" t="str">
            <v>SI</v>
          </cell>
          <cell r="G54" t="str">
            <v>Si</v>
          </cell>
          <cell r="H54" t="str">
            <v>Si</v>
          </cell>
          <cell r="I54" t="str">
            <v>Si</v>
          </cell>
          <cell r="J54" t="str">
            <v>Si</v>
          </cell>
          <cell r="K54" t="str">
            <v>No</v>
          </cell>
          <cell r="L54" t="str">
            <v>Si</v>
          </cell>
          <cell r="M54" t="str">
            <v>No</v>
          </cell>
          <cell r="N54" t="str">
            <v>Si</v>
          </cell>
          <cell r="O54" t="str">
            <v>Oficina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63</v>
          </cell>
          <cell r="B58" t="str">
            <v>DRBR063</v>
          </cell>
          <cell r="C58" t="str">
            <v>Ofic. Villa Vasquez</v>
          </cell>
          <cell r="D58" t="str">
            <v>NCR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No</v>
          </cell>
          <cell r="L58" t="str">
            <v>Si</v>
          </cell>
          <cell r="M58" t="str">
            <v>No</v>
          </cell>
          <cell r="N58" t="str">
            <v>Si</v>
          </cell>
          <cell r="O58" t="str">
            <v>Oficina</v>
          </cell>
        </row>
        <row r="59">
          <cell r="A59">
            <v>64</v>
          </cell>
          <cell r="B59" t="str">
            <v>DRBR064</v>
          </cell>
          <cell r="C59" t="str">
            <v>COOPALINA</v>
          </cell>
          <cell r="D59" t="str">
            <v>NCR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No</v>
          </cell>
          <cell r="K59" t="str">
            <v>No</v>
          </cell>
          <cell r="L59" t="str">
            <v>Si</v>
          </cell>
          <cell r="M59" t="str">
            <v>Si</v>
          </cell>
          <cell r="N59" t="str">
            <v>Si</v>
          </cell>
          <cell r="O59" t="str">
            <v>San Francisco de Macorís</v>
          </cell>
        </row>
        <row r="60">
          <cell r="A60">
            <v>72</v>
          </cell>
          <cell r="B60" t="str">
            <v>DRBR072</v>
          </cell>
          <cell r="C60" t="str">
            <v>Aeropuerto La Unión</v>
          </cell>
          <cell r="D60" t="str">
            <v>Wincor Nixdorf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Puerto Plata</v>
          </cell>
        </row>
        <row r="61">
          <cell r="A61">
            <v>73</v>
          </cell>
          <cell r="B61" t="str">
            <v>DRBR073</v>
          </cell>
          <cell r="C61" t="str">
            <v>Ofic. Playa Dorada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Puerto Plata</v>
          </cell>
        </row>
        <row r="62">
          <cell r="A62">
            <v>74</v>
          </cell>
          <cell r="B62" t="str">
            <v>DRBR074</v>
          </cell>
          <cell r="C62" t="str">
            <v>Ofic. Sosúa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Si</v>
          </cell>
          <cell r="J62" t="str">
            <v>Si</v>
          </cell>
          <cell r="K62" t="str">
            <v>No</v>
          </cell>
          <cell r="L62" t="str">
            <v>Si</v>
          </cell>
          <cell r="M62" t="str">
            <v>No</v>
          </cell>
          <cell r="N62" t="str">
            <v>Si</v>
          </cell>
          <cell r="O62" t="str">
            <v>Puerto Plata</v>
          </cell>
        </row>
        <row r="63">
          <cell r="A63">
            <v>75</v>
          </cell>
          <cell r="B63" t="str">
            <v>DRBR075</v>
          </cell>
          <cell r="C63" t="str">
            <v>Ofic. Gaspar Henández</v>
          </cell>
          <cell r="D63" t="str">
            <v>Diebold</v>
          </cell>
          <cell r="E63" t="str">
            <v>Norte</v>
          </cell>
          <cell r="F63" t="str">
            <v>NO</v>
          </cell>
          <cell r="G63" t="str">
            <v>Si</v>
          </cell>
          <cell r="H63" t="str">
            <v>Si</v>
          </cell>
          <cell r="I63" t="str">
            <v>Si</v>
          </cell>
          <cell r="J63" t="str">
            <v>Si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76</v>
          </cell>
          <cell r="B65" t="str">
            <v>DRBR076</v>
          </cell>
          <cell r="C65" t="str">
            <v>Casa Nelson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Si</v>
          </cell>
          <cell r="L65" t="str">
            <v>Si</v>
          </cell>
          <cell r="M65" t="str">
            <v>Si</v>
          </cell>
          <cell r="N65" t="str">
            <v>No</v>
          </cell>
          <cell r="O65" t="str">
            <v>Puerto Plata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77</v>
          </cell>
          <cell r="B69" t="str">
            <v>DRBR077</v>
          </cell>
          <cell r="C69" t="str">
            <v>Ofic. Cruce De Imbert</v>
          </cell>
          <cell r="D69" t="str">
            <v>NCR</v>
          </cell>
          <cell r="E69" t="str">
            <v>Norte</v>
          </cell>
          <cell r="F69" t="str">
            <v>SI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79</v>
          </cell>
          <cell r="B72" t="str">
            <v>DRBR079</v>
          </cell>
          <cell r="C72" t="str">
            <v>Ofic. Municipio Luperón</v>
          </cell>
          <cell r="D72" t="str">
            <v>Diebold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88</v>
          </cell>
          <cell r="B73" t="str">
            <v>DRBR088</v>
          </cell>
          <cell r="C73" t="str">
            <v>S/M LA FUENTE SANTIAGO</v>
          </cell>
          <cell r="D73" t="str">
            <v>NCR</v>
          </cell>
          <cell r="E73" t="str">
            <v>Norte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Santiago2</v>
          </cell>
        </row>
        <row r="74">
          <cell r="A74">
            <v>91</v>
          </cell>
          <cell r="B74" t="str">
            <v>DRBR091</v>
          </cell>
          <cell r="C74" t="str">
            <v>UNP VILLA ISABELA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No</v>
          </cell>
          <cell r="L74" t="str">
            <v>No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92</v>
          </cell>
          <cell r="B75" t="str">
            <v>DRBR092</v>
          </cell>
          <cell r="C75" t="str">
            <v>Ofic. Salcedo</v>
          </cell>
          <cell r="D75" t="str">
            <v>Diebold</v>
          </cell>
          <cell r="E75" t="str">
            <v>Norte</v>
          </cell>
          <cell r="F75" t="str">
            <v>SI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Oficina</v>
          </cell>
        </row>
        <row r="76">
          <cell r="A76">
            <v>93</v>
          </cell>
          <cell r="B76" t="str">
            <v>DRBR093</v>
          </cell>
          <cell r="C76" t="str">
            <v>Ofic. Cotui #1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Si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94</v>
          </cell>
          <cell r="B78" t="str">
            <v>DRBR094</v>
          </cell>
          <cell r="C78" t="str">
            <v>Ofic. El Porvenir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San Francisco de Macorís</v>
          </cell>
        </row>
        <row r="79">
          <cell r="A79">
            <v>95</v>
          </cell>
          <cell r="B79" t="str">
            <v>DRBR095</v>
          </cell>
          <cell r="C79" t="str">
            <v>Ofic. Tenares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97</v>
          </cell>
          <cell r="B80" t="str">
            <v>DRBR097</v>
          </cell>
          <cell r="C80" t="str">
            <v>Ofic. Villa Rivas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Si</v>
          </cell>
          <cell r="O80" t="str">
            <v>Oficina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98</v>
          </cell>
          <cell r="B85" t="str">
            <v>DRBR098</v>
          </cell>
          <cell r="C85" t="str">
            <v>Ofic. Pimentel</v>
          </cell>
          <cell r="D85" t="str">
            <v>NCR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No</v>
          </cell>
          <cell r="L85" t="str">
            <v>Si</v>
          </cell>
          <cell r="M85" t="str">
            <v>No</v>
          </cell>
          <cell r="N85" t="str">
            <v>Si</v>
          </cell>
          <cell r="O85" t="str">
            <v>San Francisco de Macorís</v>
          </cell>
        </row>
        <row r="86">
          <cell r="A86">
            <v>99</v>
          </cell>
          <cell r="B86" t="str">
            <v>DRBR099</v>
          </cell>
          <cell r="C86" t="str">
            <v>Multicentro La Sirena SFM</v>
          </cell>
          <cell r="D86" t="str">
            <v>Diebold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Si</v>
          </cell>
          <cell r="L86" t="str">
            <v>Si</v>
          </cell>
          <cell r="M86" t="str">
            <v>Si</v>
          </cell>
          <cell r="N86" t="str">
            <v>No</v>
          </cell>
          <cell r="O86" t="str">
            <v>San Francisco de Macorís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105</v>
          </cell>
          <cell r="B96" t="str">
            <v>DRBR105</v>
          </cell>
          <cell r="C96" t="str">
            <v>Autobanco Estancia Nueva</v>
          </cell>
          <cell r="D96" t="str">
            <v>Diebold</v>
          </cell>
          <cell r="E96" t="str">
            <v>Norte</v>
          </cell>
          <cell r="F96" t="str">
            <v>NO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La Vega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107</v>
          </cell>
          <cell r="B102" t="str">
            <v>DRBR107</v>
          </cell>
          <cell r="C102" t="str">
            <v>CURSA UASD Santiago</v>
          </cell>
          <cell r="D102" t="str">
            <v>NCR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No</v>
          </cell>
          <cell r="M102" t="str">
            <v>No</v>
          </cell>
          <cell r="N102" t="str">
            <v>No</v>
          </cell>
          <cell r="O102" t="str">
            <v>Santiago 2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129</v>
          </cell>
          <cell r="B104" t="str">
            <v>DRBR129</v>
          </cell>
          <cell r="C104" t="str">
            <v>Tienda La Sirena Santiago</v>
          </cell>
          <cell r="D104" t="str">
            <v>Diebold</v>
          </cell>
          <cell r="E104" t="str">
            <v>Norte</v>
          </cell>
          <cell r="F104" t="str">
            <v>SI</v>
          </cell>
          <cell r="G104" t="str">
            <v>Si</v>
          </cell>
          <cell r="H104" t="str">
            <v>Si</v>
          </cell>
          <cell r="I104" t="str">
            <v>No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No</v>
          </cell>
          <cell r="O104" t="str">
            <v>Santiago 2</v>
          </cell>
        </row>
        <row r="105">
          <cell r="A105">
            <v>138</v>
          </cell>
          <cell r="B105" t="str">
            <v>DRBR138</v>
          </cell>
          <cell r="C105" t="str">
            <v>Ofic. Fantino</v>
          </cell>
          <cell r="D105" t="str">
            <v>Diebold</v>
          </cell>
          <cell r="E105" t="str">
            <v>Norte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No</v>
          </cell>
          <cell r="L105" t="str">
            <v>Si</v>
          </cell>
          <cell r="M105" t="str">
            <v>No</v>
          </cell>
          <cell r="N105" t="str">
            <v>Si</v>
          </cell>
          <cell r="O105" t="str">
            <v>Oficina</v>
          </cell>
        </row>
        <row r="106">
          <cell r="A106">
            <v>143</v>
          </cell>
          <cell r="B106" t="str">
            <v>DRBR143</v>
          </cell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</row>
        <row r="107">
          <cell r="A107">
            <v>140</v>
          </cell>
          <cell r="B107" t="str">
            <v>DRBR140</v>
          </cell>
          <cell r="C107" t="str">
            <v>Hospital San Vicente de Paul</v>
          </cell>
          <cell r="E107" t="str">
            <v>Norte</v>
          </cell>
          <cell r="F107" t="str">
            <v>N/A</v>
          </cell>
          <cell r="G107" t="str">
            <v>N/A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N/A</v>
          </cell>
          <cell r="M107" t="str">
            <v>N/A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</row>
        <row r="111">
          <cell r="A111">
            <v>142</v>
          </cell>
          <cell r="B111" t="str">
            <v>DRBR142</v>
          </cell>
          <cell r="C111" t="str">
            <v>Galerías Bonao</v>
          </cell>
          <cell r="D111" t="str">
            <v>NCR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Si</v>
          </cell>
          <cell r="N111" t="str">
            <v>Si</v>
          </cell>
          <cell r="O111" t="str">
            <v>La Vega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144</v>
          </cell>
          <cell r="B114" t="str">
            <v>DRBR144</v>
          </cell>
          <cell r="C114" t="str">
            <v>Ofic. Villa Altagracia</v>
          </cell>
          <cell r="D114" t="str">
            <v>NCR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Si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Oficina</v>
          </cell>
        </row>
        <row r="115">
          <cell r="A115">
            <v>151</v>
          </cell>
          <cell r="B115" t="str">
            <v>DRBR151</v>
          </cell>
          <cell r="C115" t="str">
            <v>Ofic. Nagua</v>
          </cell>
          <cell r="D115" t="str">
            <v>Wincor Nixdorf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No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154</v>
          </cell>
          <cell r="B122" t="str">
            <v>DRBR154</v>
          </cell>
          <cell r="C122" t="str">
            <v>Ofic. Sánchez</v>
          </cell>
          <cell r="D122" t="str">
            <v>Wincor Nixdorf</v>
          </cell>
          <cell r="E122" t="str">
            <v>Norte</v>
          </cell>
          <cell r="F122" t="str">
            <v>SI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Si</v>
          </cell>
          <cell r="O122" t="str">
            <v>Nagua</v>
          </cell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157</v>
          </cell>
          <cell r="B124" t="str">
            <v>DRBR157</v>
          </cell>
          <cell r="C124" t="str">
            <v>Ofic. Samaná</v>
          </cell>
          <cell r="D124" t="str">
            <v>Diebold</v>
          </cell>
          <cell r="E124" t="str">
            <v>Norte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Nagua</v>
          </cell>
        </row>
        <row r="125">
          <cell r="A125">
            <v>166</v>
          </cell>
          <cell r="B125" t="str">
            <v>DRBR166</v>
          </cell>
          <cell r="E125" t="str">
            <v>NORTE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171</v>
          </cell>
          <cell r="B128" t="str">
            <v>DRBR171</v>
          </cell>
          <cell r="C128" t="str">
            <v>Ofic. Moca #1</v>
          </cell>
          <cell r="D128" t="str">
            <v>NCR</v>
          </cell>
          <cell r="E128" t="str">
            <v>Norte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La Vega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172</v>
          </cell>
          <cell r="B134" t="str">
            <v>DRBR172</v>
          </cell>
          <cell r="C134" t="str">
            <v>Ofic. Guaucí</v>
          </cell>
          <cell r="D134" t="str">
            <v>Diebold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No</v>
          </cell>
          <cell r="L134" t="str">
            <v>Si</v>
          </cell>
          <cell r="M134" t="str">
            <v>No</v>
          </cell>
          <cell r="N134" t="str">
            <v>Si</v>
          </cell>
          <cell r="O134" t="str">
            <v>La Vega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181</v>
          </cell>
          <cell r="B136" t="str">
            <v>DRBR181</v>
          </cell>
          <cell r="C136" t="str">
            <v>Ofic. Sabaneta</v>
          </cell>
          <cell r="D136" t="str">
            <v>Wincor Nixdorf</v>
          </cell>
          <cell r="E136" t="str">
            <v>Norte</v>
          </cell>
          <cell r="F136" t="str">
            <v>SI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>Oficina</v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189</v>
          </cell>
          <cell r="B138" t="str">
            <v>DRBR189</v>
          </cell>
          <cell r="C138" t="str">
            <v>Comando Reg Cibao Central P.N.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Santiago 1</v>
          </cell>
        </row>
        <row r="139">
          <cell r="A139">
            <v>193</v>
          </cell>
          <cell r="B139" t="str">
            <v>DRBR193</v>
          </cell>
          <cell r="C139" t="str">
            <v>ATM Estación Texaco A &amp; C Four Wings (Santiago)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196</v>
          </cell>
          <cell r="B141" t="str">
            <v>DRBR196</v>
          </cell>
          <cell r="C141" t="str">
            <v>Est. Texaco Cangrejo</v>
          </cell>
          <cell r="D141" t="str">
            <v>NCR</v>
          </cell>
          <cell r="E141" t="str">
            <v>Norte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Puerto Plata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198</v>
          </cell>
          <cell r="B143" t="str">
            <v>DRBR198</v>
          </cell>
          <cell r="C143" t="str">
            <v>EL ENCANTO 1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NO</v>
          </cell>
          <cell r="H143" t="str">
            <v>NO</v>
          </cell>
          <cell r="I143" t="str">
            <v/>
          </cell>
          <cell r="J143" t="str">
            <v>NO</v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J148" t="str">
            <v>SI</v>
          </cell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201</v>
          </cell>
          <cell r="B157" t="str">
            <v>DRBR201</v>
          </cell>
          <cell r="C157" t="str">
            <v>Ofic. Mao</v>
          </cell>
          <cell r="D157" t="str">
            <v>Diebold</v>
          </cell>
          <cell r="E157" t="str">
            <v>Norte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208</v>
          </cell>
          <cell r="B174" t="str">
            <v>DRBR208</v>
          </cell>
          <cell r="C174" t="str">
            <v>Oficina Tireo</v>
          </cell>
          <cell r="D174" t="str">
            <v>NCR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Oficina</v>
          </cell>
        </row>
        <row r="175">
          <cell r="A175">
            <v>228</v>
          </cell>
          <cell r="B175" t="str">
            <v>DRBR228</v>
          </cell>
          <cell r="C175" t="str">
            <v>Oficina SAJOMA</v>
          </cell>
          <cell r="D175" t="str">
            <v>NCR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Si</v>
          </cell>
          <cell r="M175" t="str">
            <v>No</v>
          </cell>
          <cell r="N175" t="str">
            <v>Si</v>
          </cell>
          <cell r="O175" t="str">
            <v>Oficina</v>
          </cell>
        </row>
        <row r="176">
          <cell r="A176">
            <v>253</v>
          </cell>
          <cell r="B176" t="str">
            <v>DRBR253</v>
          </cell>
          <cell r="C176" t="str">
            <v>CCN,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</row>
        <row r="178">
          <cell r="A178">
            <v>256</v>
          </cell>
          <cell r="B178" t="str">
            <v>DRBR256</v>
          </cell>
          <cell r="C178" t="str">
            <v>Ofic. Licey al Medio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Si</v>
          </cell>
          <cell r="O178" t="str">
            <v>Santiago 1</v>
          </cell>
        </row>
        <row r="179">
          <cell r="A179">
            <v>257</v>
          </cell>
          <cell r="B179" t="str">
            <v>DRBR257</v>
          </cell>
          <cell r="C179" t="str">
            <v>S/M Pola, Santiago</v>
          </cell>
          <cell r="D179" t="str">
            <v>Diebold</v>
          </cell>
          <cell r="E179" t="str">
            <v>Norte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261</v>
          </cell>
          <cell r="B185" t="str">
            <v>DRBR261</v>
          </cell>
          <cell r="C185" t="str">
            <v>Ofic. Aeropuerto Cibao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No</v>
          </cell>
          <cell r="L185" t="str">
            <v>Si</v>
          </cell>
          <cell r="M185" t="str">
            <v>No</v>
          </cell>
          <cell r="N185" t="str">
            <v>Si</v>
          </cell>
          <cell r="O185" t="str">
            <v>Santiago 1</v>
          </cell>
        </row>
        <row r="186">
          <cell r="A186">
            <v>262</v>
          </cell>
          <cell r="B186" t="str">
            <v>DRBR262</v>
          </cell>
          <cell r="C186" t="str">
            <v>Ofic. Obras Públicas</v>
          </cell>
          <cell r="D186" t="str">
            <v>Diebold</v>
          </cell>
          <cell r="E186" t="str">
            <v>Norte</v>
          </cell>
          <cell r="F186" t="str">
            <v>SI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No</v>
          </cell>
          <cell r="M186" t="str">
            <v>No</v>
          </cell>
          <cell r="N186" t="str">
            <v>No</v>
          </cell>
          <cell r="O186" t="str">
            <v>Santiago 1</v>
          </cell>
        </row>
        <row r="187">
          <cell r="A187">
            <v>275</v>
          </cell>
          <cell r="B187" t="str">
            <v>DRBR275</v>
          </cell>
          <cell r="C187" t="str">
            <v>AUTOBANCO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276</v>
          </cell>
          <cell r="B191" t="str">
            <v>DRBR276</v>
          </cell>
          <cell r="C191" t="str">
            <v>OFIC. LAS GUARANAS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San Francisco de Macorís</v>
          </cell>
        </row>
        <row r="192">
          <cell r="A192">
            <v>277</v>
          </cell>
          <cell r="B192" t="str">
            <v>DRBR277</v>
          </cell>
          <cell r="C192" t="str">
            <v>OFIC. DUARTE SANTIAGO</v>
          </cell>
          <cell r="D192" t="str">
            <v>Diebold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Santiago 1</v>
          </cell>
        </row>
        <row r="193">
          <cell r="A193">
            <v>282</v>
          </cell>
          <cell r="B193" t="str">
            <v>DRBR282</v>
          </cell>
          <cell r="C193" t="str">
            <v>Autobanco Ofic. Nibaje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>Santiago 2</v>
          </cell>
        </row>
        <row r="194">
          <cell r="A194">
            <v>283</v>
          </cell>
          <cell r="B194" t="str">
            <v>DRBR283</v>
          </cell>
          <cell r="C194" t="str">
            <v>OFIC. NIBAJE</v>
          </cell>
          <cell r="D194" t="str">
            <v>Wincor Nixdorf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No</v>
          </cell>
          <cell r="L194" t="str">
            <v>Si</v>
          </cell>
          <cell r="M194" t="str">
            <v>No</v>
          </cell>
          <cell r="N194" t="str">
            <v>Si</v>
          </cell>
          <cell r="O194" t="str">
            <v>Santiago 2</v>
          </cell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285</v>
          </cell>
          <cell r="B196" t="str">
            <v>DRBR285</v>
          </cell>
          <cell r="C196" t="str">
            <v>Ofic. Camino Real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Si</v>
          </cell>
          <cell r="O196" t="str">
            <v>Puerto Plata</v>
          </cell>
        </row>
        <row r="197">
          <cell r="A197">
            <v>288</v>
          </cell>
          <cell r="B197" t="str">
            <v>DRBR288</v>
          </cell>
          <cell r="C197" t="str">
            <v xml:space="preserve">ATM Oficina Camino Real II (Puerto Plata) </v>
          </cell>
          <cell r="E197" t="str">
            <v>NORTE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</row>
        <row r="198">
          <cell r="A198">
            <v>290</v>
          </cell>
          <cell r="B198" t="str">
            <v>DRBR290</v>
          </cell>
          <cell r="C198" t="str">
            <v>Ofic. San Fco Macorís II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Si</v>
          </cell>
          <cell r="L198" t="str">
            <v>Si</v>
          </cell>
          <cell r="M198" t="str">
            <v>Si</v>
          </cell>
          <cell r="N198" t="str">
            <v>Si</v>
          </cell>
          <cell r="O198" t="str">
            <v>San Francisco de Macorís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291</v>
          </cell>
          <cell r="B205" t="str">
            <v>DRBR291</v>
          </cell>
          <cell r="C205" t="str">
            <v>Jumbo Las Colinas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Santiago 2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292</v>
          </cell>
          <cell r="B209" t="str">
            <v>DRBR292</v>
          </cell>
          <cell r="C209" t="str">
            <v>UNP Castañuela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Oficina</v>
          </cell>
        </row>
        <row r="210">
          <cell r="A210">
            <v>299</v>
          </cell>
          <cell r="B210" t="str">
            <v>DRBR299</v>
          </cell>
          <cell r="C210" t="str">
            <v>S/M Aprezio Cotui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No</v>
          </cell>
          <cell r="O210" t="str">
            <v>Oficina</v>
          </cell>
        </row>
        <row r="211">
          <cell r="A211">
            <v>304</v>
          </cell>
          <cell r="B211" t="str">
            <v>DRBR304</v>
          </cell>
          <cell r="C211" t="str">
            <v>Multicentro La Sirena Estrella Sadhala</v>
          </cell>
          <cell r="D211" t="str">
            <v>NCR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Santiago 2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J212" t="str">
            <v>Si</v>
          </cell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306</v>
          </cell>
          <cell r="B214" t="str">
            <v>DRBR306</v>
          </cell>
          <cell r="C214" t="str">
            <v>ATM Hospital Dr. Toribio</v>
          </cell>
          <cell r="D214" t="str">
            <v>NCR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/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307</v>
          </cell>
          <cell r="B218" t="str">
            <v>DRBR307</v>
          </cell>
          <cell r="C218" t="str">
            <v>Autoservicio Oficina Nagua II</v>
          </cell>
          <cell r="E218" t="str">
            <v>Norte</v>
          </cell>
          <cell r="F218" t="str">
            <v>SI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No</v>
          </cell>
          <cell r="M218" t="str">
            <v>No</v>
          </cell>
          <cell r="N218" t="str">
            <v>Si</v>
          </cell>
          <cell r="O218" t="str">
            <v>Nagua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310</v>
          </cell>
          <cell r="B231" t="str">
            <v>DRBR310</v>
          </cell>
          <cell r="C231" t="str">
            <v>FARMACIA SAN JUDAS TADEO</v>
          </cell>
          <cell r="D231" t="str">
            <v>Diebold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</row>
        <row r="234">
          <cell r="A234">
            <v>315</v>
          </cell>
          <cell r="B234" t="str">
            <v>DRBR315</v>
          </cell>
          <cell r="C234" t="str">
            <v>Ofic. Estrella Sadhala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Santiago 1</v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</row>
        <row r="241">
          <cell r="A241">
            <v>334</v>
          </cell>
          <cell r="B241" t="str">
            <v>DRBR334</v>
          </cell>
          <cell r="C241" t="str">
            <v>Of. Salcedo #2</v>
          </cell>
          <cell r="D241" t="str">
            <v/>
          </cell>
          <cell r="E241" t="str">
            <v>Norte</v>
          </cell>
          <cell r="F241" t="str">
            <v>SI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Oficina</v>
          </cell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</row>
        <row r="243">
          <cell r="A243">
            <v>337</v>
          </cell>
          <cell r="B243" t="str">
            <v>DRBR337</v>
          </cell>
          <cell r="C243" t="str">
            <v>ATM S/M Cooperativa Moca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 t="str">
            <v/>
          </cell>
        </row>
        <row r="244">
          <cell r="A244">
            <v>348</v>
          </cell>
          <cell r="B244" t="str">
            <v>DRBR348</v>
          </cell>
          <cell r="C244" t="str">
            <v>Oficina Las Terrenas</v>
          </cell>
          <cell r="D244" t="str">
            <v>NCR</v>
          </cell>
          <cell r="E244" t="str">
            <v>Norte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</row>
        <row r="245">
          <cell r="A245">
            <v>350</v>
          </cell>
          <cell r="B245" t="str">
            <v>DRBR350</v>
          </cell>
          <cell r="C245" t="str">
            <v>Ofic. Villa Tapia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 t="str">
            <v>Oficina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351</v>
          </cell>
          <cell r="B250" t="str">
            <v>DRBR351</v>
          </cell>
          <cell r="C250" t="str">
            <v>S/M Jose Luis Pto. Plata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Puerto Plata</v>
          </cell>
        </row>
        <row r="251">
          <cell r="A251">
            <v>352</v>
          </cell>
          <cell r="B251" t="str">
            <v>DRBR352</v>
          </cell>
          <cell r="C251" t="str">
            <v>Estacion Shell Square One</v>
          </cell>
          <cell r="D251" t="str">
            <v>NCR</v>
          </cell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Santiago 2</v>
          </cell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357</v>
          </cell>
          <cell r="B254" t="str">
            <v>DRBR357</v>
          </cell>
          <cell r="C254" t="str">
            <v>Universidad Nacional Evangelica</v>
          </cell>
          <cell r="D254" t="str">
            <v>NCR</v>
          </cell>
          <cell r="E254" t="str">
            <v>Norte</v>
          </cell>
          <cell r="F254" t="str">
            <v>NO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No</v>
          </cell>
          <cell r="L254" t="str">
            <v>Si</v>
          </cell>
          <cell r="M254" t="str">
            <v>No</v>
          </cell>
          <cell r="N254" t="str">
            <v>Si</v>
          </cell>
          <cell r="O254" t="str">
            <v>Santiago 1</v>
          </cell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</row>
        <row r="262">
          <cell r="A262">
            <v>358</v>
          </cell>
          <cell r="B262" t="str">
            <v>DRBR358</v>
          </cell>
          <cell r="C262" t="str">
            <v>ATM Ayuntamiento Cevico</v>
          </cell>
          <cell r="E262" t="str">
            <v>Norte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No</v>
          </cell>
          <cell r="L262" t="str">
            <v>Si</v>
          </cell>
          <cell r="M262" t="str">
            <v>No</v>
          </cell>
          <cell r="N262" t="str">
            <v>Si</v>
          </cell>
        </row>
        <row r="263">
          <cell r="A263">
            <v>361</v>
          </cell>
          <cell r="B263" t="str">
            <v>DRBR361</v>
          </cell>
          <cell r="E263" t="str">
            <v>NORTE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</row>
        <row r="264">
          <cell r="A264">
            <v>370</v>
          </cell>
          <cell r="B264" t="str">
            <v>DRBR370</v>
          </cell>
          <cell r="C264" t="str">
            <v>ATM Oficina Cruce de Imbert II (puerto Plata)</v>
          </cell>
          <cell r="D264" t="str">
            <v>Diebold</v>
          </cell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O264" t="str">
            <v>Puerto Plata</v>
          </cell>
        </row>
        <row r="265">
          <cell r="A265">
            <v>371</v>
          </cell>
          <cell r="B265" t="str">
            <v>DRBR371</v>
          </cell>
          <cell r="C265" t="str">
            <v>ATM AYUNTAMIENTO JIMA LA VEGA</v>
          </cell>
          <cell r="D265" t="str">
            <v>NCR</v>
          </cell>
          <cell r="E265" t="str">
            <v>NORTE</v>
          </cell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J266" t="str">
            <v>Si</v>
          </cell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J268" t="str">
            <v>Si</v>
          </cell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</row>
        <row r="271">
          <cell r="A271">
            <v>372</v>
          </cell>
          <cell r="B271" t="str">
            <v>DRBR372</v>
          </cell>
          <cell r="C271" t="str">
            <v>Oficina Sánchez II</v>
          </cell>
          <cell r="E271" t="str">
            <v>Norte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</row>
        <row r="273">
          <cell r="A273">
            <v>373</v>
          </cell>
          <cell r="B273" t="str">
            <v>DRBR373</v>
          </cell>
          <cell r="C273" t="str">
            <v>S/M Tangui Nagua</v>
          </cell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380</v>
          </cell>
          <cell r="B278" t="str">
            <v>DRBR380</v>
          </cell>
          <cell r="C278" t="str">
            <v>Ofic. Navarrete</v>
          </cell>
          <cell r="D278" t="str">
            <v>NCR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383</v>
          </cell>
          <cell r="B284" t="str">
            <v>DRBR383</v>
          </cell>
          <cell r="C284" t="str">
            <v>S/M Daniel Dajabón</v>
          </cell>
          <cell r="E284" t="str">
            <v>Norte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</row>
        <row r="285">
          <cell r="A285">
            <v>388</v>
          </cell>
          <cell r="B285" t="str">
            <v>DRBR388</v>
          </cell>
          <cell r="C285" t="str">
            <v>LA SIRENA PUERTO PLATA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No</v>
          </cell>
          <cell r="O285" t="str">
            <v>Puerto Plata</v>
          </cell>
        </row>
        <row r="286">
          <cell r="A286">
            <v>395</v>
          </cell>
          <cell r="B286" t="str">
            <v>DRBR395</v>
          </cell>
          <cell r="C286" t="str">
            <v>Ofic. Sabana Iglesia</v>
          </cell>
          <cell r="D286" t="str">
            <v>NCR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No</v>
          </cell>
          <cell r="L286" t="str">
            <v>Si</v>
          </cell>
          <cell r="M286" t="str">
            <v>No</v>
          </cell>
          <cell r="N286" t="str">
            <v>Si</v>
          </cell>
          <cell r="O286" t="str">
            <v>Oficina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J287" t="str">
            <v>Si</v>
          </cell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396</v>
          </cell>
          <cell r="B289" t="str">
            <v>DRBR396</v>
          </cell>
          <cell r="C289" t="str">
            <v>OFIC. PLAZA ULLOA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No</v>
          </cell>
          <cell r="M289" t="str">
            <v>No</v>
          </cell>
          <cell r="N289" t="str">
            <v>Si</v>
          </cell>
          <cell r="O289" t="str">
            <v>Santiago 2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402</v>
          </cell>
          <cell r="B291" t="str">
            <v>DRBR402</v>
          </cell>
          <cell r="C291" t="str">
            <v>LA SIRENA LA VEGA</v>
          </cell>
          <cell r="D291" t="str">
            <v>Wincor Nixdorf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La Vega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405</v>
          </cell>
          <cell r="B297" t="str">
            <v>DRBR405</v>
          </cell>
          <cell r="C297" t="str">
            <v>SBD Loma de Cabrera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J298" t="str">
            <v>Si</v>
          </cell>
        </row>
        <row r="299">
          <cell r="A299">
            <v>411</v>
          </cell>
          <cell r="B299" t="str">
            <v>DRBR411</v>
          </cell>
          <cell r="C299" t="str">
            <v>UNP Piedra Blanca</v>
          </cell>
          <cell r="D299" t="str">
            <v>Diebold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J312" t="str">
            <v>SI</v>
          </cell>
        </row>
        <row r="313">
          <cell r="A313">
            <v>413</v>
          </cell>
          <cell r="B313" t="str">
            <v>DRBR413</v>
          </cell>
          <cell r="C313" t="str">
            <v>OFIC. LAS GALERAS</v>
          </cell>
          <cell r="D313" t="str">
            <v>Wincor Nixdorf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Oficina</v>
          </cell>
        </row>
        <row r="314">
          <cell r="A314">
            <v>431</v>
          </cell>
          <cell r="B314" t="str">
            <v>DRBR583</v>
          </cell>
          <cell r="C314" t="str">
            <v>Autoservicio Sol Santiago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2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432</v>
          </cell>
          <cell r="B323" t="str">
            <v>DRBR432</v>
          </cell>
          <cell r="C323" t="str">
            <v>Ofic. Puerto Plata #2</v>
          </cell>
          <cell r="D323" t="str">
            <v>NCR</v>
          </cell>
          <cell r="E323" t="str">
            <v>Norte</v>
          </cell>
          <cell r="F323" t="str">
            <v>SI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No</v>
          </cell>
          <cell r="L323" t="str">
            <v>Si</v>
          </cell>
          <cell r="M323" t="str">
            <v>No</v>
          </cell>
          <cell r="N323" t="str">
            <v>Si</v>
          </cell>
          <cell r="O323" t="str">
            <v>Puerto Plata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J331" t="str">
            <v>Si</v>
          </cell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444</v>
          </cell>
          <cell r="B336" t="str">
            <v>DRBR444</v>
          </cell>
          <cell r="C336" t="str">
            <v>HOSPITAL HOMS</v>
          </cell>
          <cell r="D336" t="str">
            <v>Wincor Nixdorf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Si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463</v>
          </cell>
          <cell r="B339" t="str">
            <v>DRBR463</v>
          </cell>
          <cell r="C339" t="str">
            <v>LA SIRENA EL EMBRUJO, STGO.</v>
          </cell>
          <cell r="D339" t="str">
            <v>Diebold</v>
          </cell>
          <cell r="E339" t="str">
            <v>Norte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Santiago 1</v>
          </cell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J345" t="str">
            <v>Si</v>
          </cell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464</v>
          </cell>
          <cell r="B347" t="str">
            <v>DRBR0A4</v>
          </cell>
          <cell r="C347" t="str">
            <v>Supermercado Chito Samaná</v>
          </cell>
          <cell r="D347" t="str">
            <v>NCR</v>
          </cell>
          <cell r="E347" t="str">
            <v>Norte</v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</row>
        <row r="349">
          <cell r="A349">
            <v>467</v>
          </cell>
          <cell r="B349" t="str">
            <v>DRBR467</v>
          </cell>
          <cell r="C349" t="str">
            <v>Estacion Rilix Pontezuela (puerto Plata)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Si</v>
          </cell>
          <cell r="L349" t="str">
            <v>Si</v>
          </cell>
          <cell r="M349" t="str">
            <v>Si</v>
          </cell>
          <cell r="N349" t="str">
            <v>No</v>
          </cell>
          <cell r="O349" t="str">
            <v/>
          </cell>
        </row>
        <row r="350">
          <cell r="A350">
            <v>479</v>
          </cell>
          <cell r="B350" t="str">
            <v>DRBR479</v>
          </cell>
          <cell r="C350" t="str">
            <v>Estación Next Yapur Dumit</v>
          </cell>
          <cell r="D350" t="str">
            <v>NCR</v>
          </cell>
          <cell r="E350" t="str">
            <v>Norte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482</v>
          </cell>
          <cell r="B355" t="str">
            <v>DRBR482</v>
          </cell>
          <cell r="C355" t="str">
            <v>PLAZA LAMA SANTIAGO</v>
          </cell>
          <cell r="D355" t="str">
            <v>Diebold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Santiago 2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483</v>
          </cell>
          <cell r="B358" t="str">
            <v>DRBR483</v>
          </cell>
          <cell r="C358" t="str">
            <v>S/M KARLA, DAJABON</v>
          </cell>
          <cell r="D358" t="str">
            <v>Wincor Nixdorf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No</v>
          </cell>
          <cell r="N358" t="str">
            <v>Si</v>
          </cell>
          <cell r="O358" t="str">
            <v>Oficina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489</v>
          </cell>
          <cell r="B362" t="str">
            <v>DRBR489</v>
          </cell>
          <cell r="C362" t="str">
            <v>AEROPUERTO EL CATEY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Nagua</v>
          </cell>
        </row>
        <row r="363">
          <cell r="A363">
            <v>492</v>
          </cell>
          <cell r="B363" t="str">
            <v>DRBR492</v>
          </cell>
          <cell r="C363" t="str">
            <v xml:space="preserve"> S/M Nacional El Dorado Santiago</v>
          </cell>
          <cell r="E363" t="str">
            <v>Norte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496</v>
          </cell>
          <cell r="B366" t="str">
            <v>DRBR496</v>
          </cell>
          <cell r="C366" t="str">
            <v>La Sirena Bonao</v>
          </cell>
          <cell r="D366" t="str">
            <v>Diebold</v>
          </cell>
          <cell r="E366" t="str">
            <v>Norte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No</v>
          </cell>
          <cell r="O366" t="str">
            <v>La Vega</v>
          </cell>
        </row>
        <row r="367">
          <cell r="A367">
            <v>497</v>
          </cell>
          <cell r="B367" t="str">
            <v>DRBR497</v>
          </cell>
          <cell r="C367" t="str">
            <v>OFICINA EL PORTAL II</v>
          </cell>
          <cell r="D367" t="str">
            <v>NCR</v>
          </cell>
          <cell r="E367" t="str">
            <v>Norte</v>
          </cell>
          <cell r="F367" t="str">
            <v>SI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Santiago 2</v>
          </cell>
        </row>
        <row r="368">
          <cell r="A368">
            <v>500</v>
          </cell>
          <cell r="B368" t="str">
            <v>DRBR500</v>
          </cell>
          <cell r="C368" t="str">
            <v>OFICINA CUTUPU</v>
          </cell>
          <cell r="D368" t="str">
            <v>Wincor Nixdorf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La Vega</v>
          </cell>
        </row>
        <row r="369">
          <cell r="A369">
            <v>501</v>
          </cell>
          <cell r="B369" t="str">
            <v>DRBR501</v>
          </cell>
          <cell r="C369" t="str">
            <v>OFICINA LAS CANELAS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No</v>
          </cell>
          <cell r="L369" t="str">
            <v>Si</v>
          </cell>
          <cell r="M369" t="str">
            <v>No</v>
          </cell>
          <cell r="N369" t="str">
            <v>Si</v>
          </cell>
          <cell r="O369" t="str">
            <v>Oficina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502</v>
          </cell>
          <cell r="B371" t="str">
            <v>DRBR502</v>
          </cell>
          <cell r="C371" t="str">
            <v>CENTRO M. MATERNO INFANTIL</v>
          </cell>
          <cell r="D371" t="str">
            <v>Diebold</v>
          </cell>
          <cell r="E371" t="str">
            <v>Norte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>Santiago 1</v>
          </cell>
        </row>
        <row r="372">
          <cell r="A372">
            <v>504</v>
          </cell>
          <cell r="B372" t="str">
            <v>DRBR504</v>
          </cell>
          <cell r="C372" t="str">
            <v>Oficina Plaza Moderna</v>
          </cell>
          <cell r="D372" t="str">
            <v>NCR</v>
          </cell>
          <cell r="E372" t="str">
            <v>Distrito Nacional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510</v>
          </cell>
          <cell r="B379" t="str">
            <v>DRBR510</v>
          </cell>
          <cell r="C379" t="str">
            <v>FERRETERIA BELLON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Santiago 1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511</v>
          </cell>
          <cell r="B381" t="str">
            <v>DRBR511</v>
          </cell>
          <cell r="C381" t="str">
            <v>OFICINA RIO SAN JUAN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Si</v>
          </cell>
          <cell r="M381" t="str">
            <v>No</v>
          </cell>
          <cell r="N381" t="str">
            <v>Si</v>
          </cell>
          <cell r="O381" t="str">
            <v>Nagua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518</v>
          </cell>
          <cell r="B387" t="str">
            <v>DRBR518</v>
          </cell>
          <cell r="C387" t="str">
            <v>OFIC LOS ALAMOS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Si</v>
          </cell>
          <cell r="L387" t="str">
            <v>Si</v>
          </cell>
          <cell r="M387" t="str">
            <v>Si</v>
          </cell>
          <cell r="N387" t="str">
            <v>Si</v>
          </cell>
          <cell r="O387" t="str">
            <v>Santiago 2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520</v>
          </cell>
          <cell r="B390" t="str">
            <v>DRBR520</v>
          </cell>
          <cell r="C390" t="str">
            <v>COOPERATIVA NAVARRETE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No</v>
          </cell>
          <cell r="N390" t="str">
            <v>Si</v>
          </cell>
          <cell r="O390" t="str">
            <v>Oficina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528</v>
          </cell>
          <cell r="B450" t="str">
            <v>DRBR284</v>
          </cell>
          <cell r="C450" t="str">
            <v>FERRETERIA OCHOA</v>
          </cell>
          <cell r="D450" t="str">
            <v>Diebold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Si</v>
          </cell>
          <cell r="N450" t="str">
            <v>No</v>
          </cell>
          <cell r="O450" t="str">
            <v>Santiago 2</v>
          </cell>
        </row>
        <row r="451">
          <cell r="A451">
            <v>532</v>
          </cell>
          <cell r="B451" t="str">
            <v>DRBR532</v>
          </cell>
          <cell r="C451" t="str">
            <v>OFIC. GUANABANO</v>
          </cell>
          <cell r="D451" t="str">
            <v>Wincor Nixdorf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La Vega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594</v>
          </cell>
          <cell r="B453" t="str">
            <v>DRBR594</v>
          </cell>
          <cell r="C453" t="str">
            <v>PLAZA VENEZUELA, SANTIAGO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595</v>
          </cell>
          <cell r="B454" t="str">
            <v>DRBR595</v>
          </cell>
          <cell r="C454" t="str">
            <v>SUPERMERCADO CENTRAL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</row>
        <row r="456">
          <cell r="A456">
            <v>597</v>
          </cell>
          <cell r="B456" t="str">
            <v>DRBR316</v>
          </cell>
          <cell r="C456" t="str">
            <v>CTBS SANTIAGO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Si</v>
          </cell>
          <cell r="O456" t="str">
            <v>Santiago 1</v>
          </cell>
        </row>
        <row r="457">
          <cell r="A457">
            <v>599</v>
          </cell>
          <cell r="B457" t="str">
            <v>DRBR258</v>
          </cell>
          <cell r="C457" t="str">
            <v>Ofic. Plaza Internacional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601</v>
          </cell>
          <cell r="B458" t="str">
            <v>DRBR255</v>
          </cell>
          <cell r="C458" t="str">
            <v>Plaza Haché,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1</v>
          </cell>
        </row>
        <row r="459">
          <cell r="A459">
            <v>602</v>
          </cell>
          <cell r="B459" t="str">
            <v>DRBR122</v>
          </cell>
          <cell r="C459" t="str">
            <v>Zona Franca #1,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No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603</v>
          </cell>
          <cell r="B460" t="str">
            <v>DRBR126</v>
          </cell>
          <cell r="C460" t="str">
            <v>Zona Franca #2, Santiago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No</v>
          </cell>
          <cell r="O460" t="str">
            <v>Santiago 2</v>
          </cell>
        </row>
        <row r="461">
          <cell r="A461">
            <v>604</v>
          </cell>
          <cell r="B461" t="str">
            <v>DRBR401</v>
          </cell>
          <cell r="C461" t="str">
            <v>Ofic. Estancia Nueva</v>
          </cell>
          <cell r="D461" t="str">
            <v>NCR</v>
          </cell>
          <cell r="E461" t="str">
            <v>Norte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605</v>
          </cell>
          <cell r="B469" t="str">
            <v>DRBR141</v>
          </cell>
          <cell r="C469" t="str">
            <v>Ofic. Bonao</v>
          </cell>
          <cell r="D469" t="str">
            <v>NCR</v>
          </cell>
          <cell r="E469" t="str">
            <v>Norte</v>
          </cell>
          <cell r="F469" t="str">
            <v>SI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La Vega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606</v>
          </cell>
          <cell r="B487" t="str">
            <v>DRBR704</v>
          </cell>
          <cell r="C487" t="str">
            <v>Ofic. Manolo Tavarez Justo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Si</v>
          </cell>
          <cell r="I487" t="str">
            <v>No</v>
          </cell>
          <cell r="J487" t="str">
            <v>Si</v>
          </cell>
          <cell r="K487" t="str">
            <v>No</v>
          </cell>
          <cell r="L487" t="str">
            <v>Si</v>
          </cell>
          <cell r="M487" t="str">
            <v>No</v>
          </cell>
          <cell r="N487" t="str">
            <v>Si</v>
          </cell>
          <cell r="O487" t="str">
            <v>Puerto Plata</v>
          </cell>
        </row>
        <row r="488">
          <cell r="A488">
            <v>614</v>
          </cell>
          <cell r="B488" t="str">
            <v>DRBR614</v>
          </cell>
          <cell r="C488" t="str">
            <v>ATM S/M Bravo Pontezuela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NO</v>
          </cell>
          <cell r="I488" t="str">
            <v>NO</v>
          </cell>
          <cell r="J488" t="str">
            <v xml:space="preserve">SI </v>
          </cell>
          <cell r="K488" t="str">
            <v>SI</v>
          </cell>
          <cell r="L488" t="str">
            <v>SI</v>
          </cell>
          <cell r="M488" t="str">
            <v>NO</v>
          </cell>
          <cell r="N488" t="str">
            <v>NO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632</v>
          </cell>
          <cell r="B490" t="str">
            <v>DRBR263</v>
          </cell>
          <cell r="C490" t="str">
            <v>Autobanco Gurabo</v>
          </cell>
          <cell r="D490" t="str">
            <v>NCR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1</v>
          </cell>
        </row>
        <row r="491">
          <cell r="A491">
            <v>633</v>
          </cell>
          <cell r="B491" t="str">
            <v>DRBR260</v>
          </cell>
          <cell r="C491" t="str">
            <v>Autobanco Las Colinas</v>
          </cell>
          <cell r="D491" t="str">
            <v>NCR</v>
          </cell>
          <cell r="E491" t="str">
            <v>Norte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Si</v>
          </cell>
          <cell r="L491" t="str">
            <v>Si</v>
          </cell>
          <cell r="M491" t="str">
            <v>Si</v>
          </cell>
          <cell r="N491" t="str">
            <v>Si</v>
          </cell>
          <cell r="O491" t="str">
            <v>Santiago 2</v>
          </cell>
        </row>
        <row r="492">
          <cell r="A492">
            <v>635</v>
          </cell>
          <cell r="B492" t="str">
            <v>DRBR12J</v>
          </cell>
          <cell r="C492" t="str">
            <v>Zona Franca Tamboril</v>
          </cell>
          <cell r="D492" t="str">
            <v>NCR</v>
          </cell>
          <cell r="E492" t="str">
            <v>Norte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No</v>
          </cell>
          <cell r="O492" t="str">
            <v>Santiago 1</v>
          </cell>
        </row>
        <row r="493">
          <cell r="A493">
            <v>636</v>
          </cell>
          <cell r="B493" t="str">
            <v>DRBR110</v>
          </cell>
          <cell r="C493" t="str">
            <v>Oficina Tamboril</v>
          </cell>
          <cell r="D493" t="str">
            <v>NCR</v>
          </cell>
          <cell r="E493" t="str">
            <v>Norte</v>
          </cell>
          <cell r="F493" t="str">
            <v>SI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Santiago 1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637</v>
          </cell>
          <cell r="B498" t="str">
            <v>DRBR637</v>
          </cell>
          <cell r="C498" t="str">
            <v>OFICINA MONCION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No</v>
          </cell>
          <cell r="L498" t="str">
            <v>Si</v>
          </cell>
          <cell r="M498" t="str">
            <v>No</v>
          </cell>
          <cell r="N498" t="str">
            <v>Si</v>
          </cell>
          <cell r="O498" t="str">
            <v>Oficina</v>
          </cell>
        </row>
        <row r="499">
          <cell r="A499">
            <v>638</v>
          </cell>
          <cell r="B499" t="str">
            <v>DRBR638</v>
          </cell>
          <cell r="C499" t="str">
            <v>OFIC. S/M YOMA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No</v>
          </cell>
          <cell r="O499" t="str">
            <v>San Francisco de Macorís</v>
          </cell>
        </row>
        <row r="500">
          <cell r="A500">
            <v>643</v>
          </cell>
          <cell r="B500" t="str">
            <v>DRBR127</v>
          </cell>
          <cell r="C500" t="str">
            <v>Ofic. Valerio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No</v>
          </cell>
          <cell r="I500" t="str">
            <v>Si</v>
          </cell>
          <cell r="J500" t="str">
            <v>No</v>
          </cell>
          <cell r="K500" t="str">
            <v>No</v>
          </cell>
          <cell r="L500" t="str">
            <v>Si</v>
          </cell>
          <cell r="M500" t="str">
            <v>No</v>
          </cell>
          <cell r="N500" t="str">
            <v>No</v>
          </cell>
          <cell r="O500" t="str">
            <v>Santiago 2</v>
          </cell>
        </row>
        <row r="501">
          <cell r="A501">
            <v>644</v>
          </cell>
          <cell r="B501" t="str">
            <v>DRBR12I</v>
          </cell>
          <cell r="C501" t="str">
            <v>Zona Franca Grupo M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Santiago 2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645</v>
          </cell>
          <cell r="B503" t="str">
            <v>DRBR329</v>
          </cell>
          <cell r="C503" t="str">
            <v>SBD CABRERA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Si</v>
          </cell>
          <cell r="M503" t="str">
            <v>No</v>
          </cell>
          <cell r="N503" t="str">
            <v>Si</v>
          </cell>
          <cell r="O503" t="str">
            <v>Nagua</v>
          </cell>
        </row>
        <row r="504">
          <cell r="A504">
            <v>647</v>
          </cell>
          <cell r="B504" t="str">
            <v>DRBR254</v>
          </cell>
          <cell r="C504" t="str">
            <v>Corasaan</v>
          </cell>
          <cell r="D504" t="str">
            <v>NCR</v>
          </cell>
          <cell r="E504" t="str">
            <v>Norte</v>
          </cell>
          <cell r="F504" t="str">
            <v>NO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Santiago 2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O512" t="str">
            <v>San Pedro de Macoris</v>
          </cell>
        </row>
        <row r="513">
          <cell r="A513">
            <v>649</v>
          </cell>
          <cell r="B513" t="str">
            <v>DRBR649</v>
          </cell>
          <cell r="C513" t="str">
            <v>OFIC. GALERIA 56</v>
          </cell>
          <cell r="D513" t="str">
            <v>NCR</v>
          </cell>
          <cell r="E513" t="str">
            <v>Norte</v>
          </cell>
          <cell r="F513" t="str">
            <v>SI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>San Francisco de Macorís</v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</row>
        <row r="515">
          <cell r="A515">
            <v>650</v>
          </cell>
          <cell r="B515" t="str">
            <v>DRBR650</v>
          </cell>
          <cell r="C515" t="str">
            <v>Edif. 911 Santiago</v>
          </cell>
          <cell r="D515" t="str">
            <v/>
          </cell>
          <cell r="E515" t="str">
            <v>Norte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No</v>
          </cell>
          <cell r="L515" t="str">
            <v>No</v>
          </cell>
          <cell r="M515" t="str">
            <v>No</v>
          </cell>
          <cell r="N515" t="str">
            <v>No</v>
          </cell>
          <cell r="O515" t="str">
            <v/>
          </cell>
        </row>
        <row r="516">
          <cell r="A516">
            <v>662</v>
          </cell>
          <cell r="B516" t="str">
            <v>DRBR662</v>
          </cell>
          <cell r="C516" t="str">
            <v>ATM UTESA (Santiago)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</row>
        <row r="517">
          <cell r="A517">
            <v>664</v>
          </cell>
          <cell r="B517" t="str">
            <v>DRBR664</v>
          </cell>
          <cell r="C517" t="str">
            <v>ATM Supermercado Aster (Constanza)</v>
          </cell>
          <cell r="D517" t="str">
            <v>NCR</v>
          </cell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O517" t="str">
            <v>Constanza</v>
          </cell>
        </row>
        <row r="518">
          <cell r="A518">
            <v>665</v>
          </cell>
          <cell r="B518" t="str">
            <v>DRBR665</v>
          </cell>
          <cell r="C518" t="str">
            <v>ATM Huacal (Santiago)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</row>
        <row r="519">
          <cell r="A519">
            <v>666</v>
          </cell>
          <cell r="B519" t="str">
            <v>DRBR666</v>
          </cell>
          <cell r="C519" t="str">
            <v>ATM Supermercado El Porvernir Libert</v>
          </cell>
          <cell r="D519" t="str">
            <v>Diebold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667</v>
          </cell>
          <cell r="B532" t="str">
            <v>DRBR667</v>
          </cell>
          <cell r="C532" t="str">
            <v>ATM Zona Franca Emimar Santiago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668</v>
          </cell>
          <cell r="B536" t="str">
            <v>DRBR668</v>
          </cell>
          <cell r="C536" t="str">
            <v>ATM Hospital HEMMI (Santiago)</v>
          </cell>
          <cell r="D536" t="str">
            <v>NCR</v>
          </cell>
          <cell r="E536" t="str">
            <v>NORTE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683</v>
          </cell>
          <cell r="B538" t="str">
            <v>DRBR683</v>
          </cell>
          <cell r="C538" t="str">
            <v>INCARNA</v>
          </cell>
          <cell r="D538" t="str">
            <v/>
          </cell>
          <cell r="E538" t="str">
            <v>Norte</v>
          </cell>
          <cell r="F538" t="str">
            <v>NO</v>
          </cell>
          <cell r="G538" t="str">
            <v>Si</v>
          </cell>
          <cell r="H538" t="str">
            <v>Si</v>
          </cell>
          <cell r="I538" t="str">
            <v>No</v>
          </cell>
          <cell r="J538" t="str">
            <v>Si</v>
          </cell>
          <cell r="K538" t="str">
            <v>No</v>
          </cell>
          <cell r="L538" t="str">
            <v>No</v>
          </cell>
          <cell r="M538" t="str">
            <v>No</v>
          </cell>
          <cell r="N538" t="str">
            <v>No</v>
          </cell>
          <cell r="O538" t="str">
            <v>La Vega</v>
          </cell>
        </row>
        <row r="539">
          <cell r="A539">
            <v>687</v>
          </cell>
          <cell r="B539" t="str">
            <v>DRBR687</v>
          </cell>
          <cell r="C539" t="str">
            <v>OFIC. MONTERICO II</v>
          </cell>
          <cell r="D539" t="str">
            <v>NCR</v>
          </cell>
          <cell r="E539" t="str">
            <v>Norte</v>
          </cell>
          <cell r="F539" t="str">
            <v>SI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689</v>
          </cell>
          <cell r="B548" t="str">
            <v>DRBR689</v>
          </cell>
          <cell r="C548" t="str">
            <v>ECO PETROLEO VILLA GONZ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NO</v>
          </cell>
          <cell r="H548" t="str">
            <v>NO</v>
          </cell>
          <cell r="I548" t="str">
            <v/>
          </cell>
          <cell r="J548" t="str">
            <v>NO</v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</row>
        <row r="549">
          <cell r="A549">
            <v>690</v>
          </cell>
          <cell r="B549" t="str">
            <v>DRBR690</v>
          </cell>
          <cell r="C549" t="str">
            <v>ATM Eco Petroleo Esperanza</v>
          </cell>
          <cell r="D549" t="str">
            <v>NCR</v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No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701</v>
          </cell>
          <cell r="B550" t="str">
            <v>DRBR701</v>
          </cell>
          <cell r="C550" t="str">
            <v>Autoservicios Los Alcarrizos</v>
          </cell>
          <cell r="D550" t="str">
            <v/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No</v>
          </cell>
          <cell r="L550" t="str">
            <v>No</v>
          </cell>
          <cell r="M550" t="str">
            <v>No</v>
          </cell>
          <cell r="N550" t="str">
            <v>No</v>
          </cell>
          <cell r="O550" t="str">
            <v/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703</v>
          </cell>
          <cell r="B556" t="str">
            <v>DRBR703</v>
          </cell>
          <cell r="C556" t="str">
            <v>Ofic. Los Hidalgos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Si</v>
          </cell>
          <cell r="O556" t="str">
            <v>Oficina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705</v>
          </cell>
          <cell r="B560" t="str">
            <v>DRBR705</v>
          </cell>
          <cell r="C560" t="str">
            <v>ISFODOSU</v>
          </cell>
          <cell r="D560" t="str">
            <v>NCR</v>
          </cell>
          <cell r="E560" t="str">
            <v>Norte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No</v>
          </cell>
          <cell r="O560" t="str">
            <v>Santiago 1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712</v>
          </cell>
          <cell r="B564" t="str">
            <v>DRBR128</v>
          </cell>
          <cell r="C564" t="str">
            <v>Oficina Imbert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716</v>
          </cell>
          <cell r="B567" t="str">
            <v>DRBR340</v>
          </cell>
          <cell r="C567" t="str">
            <v>Ofic. Zona Fca. Santiago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720</v>
          </cell>
          <cell r="B571" t="str">
            <v>DRBR12E</v>
          </cell>
          <cell r="C571" t="str">
            <v>OMSA Santiago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Santiago 2</v>
          </cell>
        </row>
        <row r="572">
          <cell r="A572">
            <v>723</v>
          </cell>
          <cell r="B572" t="str">
            <v>DRBR723</v>
          </cell>
          <cell r="C572" t="str">
            <v xml:space="preserve">ATM Farmacia COOPINFA </v>
          </cell>
          <cell r="E572" t="str">
            <v>NORTE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</row>
        <row r="573">
          <cell r="A573">
            <v>727</v>
          </cell>
          <cell r="B573" t="str">
            <v>DRBR286</v>
          </cell>
          <cell r="C573" t="str">
            <v>ZF Pisano #1</v>
          </cell>
          <cell r="D573" t="str">
            <v>NCR</v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Si</v>
          </cell>
          <cell r="L573" t="str">
            <v>Si</v>
          </cell>
          <cell r="M573" t="str">
            <v>Si</v>
          </cell>
          <cell r="N573" t="str">
            <v>No</v>
          </cell>
          <cell r="O573" t="str">
            <v>Santiago 2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728</v>
          </cell>
          <cell r="B575" t="str">
            <v>DRBR051</v>
          </cell>
          <cell r="C575" t="str">
            <v>Ofic. La Vega</v>
          </cell>
          <cell r="D575" t="str">
            <v>NCR</v>
          </cell>
          <cell r="E575" t="str">
            <v>Norte</v>
          </cell>
          <cell r="F575" t="str">
            <v>SI</v>
          </cell>
          <cell r="G575" t="str">
            <v>Si</v>
          </cell>
          <cell r="H575" t="str">
            <v>Si</v>
          </cell>
          <cell r="I575" t="str">
            <v>Si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No</v>
          </cell>
          <cell r="N575" t="str">
            <v>Si</v>
          </cell>
          <cell r="O575" t="str">
            <v>La Vega</v>
          </cell>
        </row>
        <row r="576">
          <cell r="A576">
            <v>729</v>
          </cell>
          <cell r="B576" t="str">
            <v>DRBR055</v>
          </cell>
          <cell r="C576" t="str">
            <v>Zona Franca La Vega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>La Vega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731</v>
          </cell>
          <cell r="B580" t="str">
            <v>DRBR311</v>
          </cell>
          <cell r="C580" t="str">
            <v>OFICINA VILLA GONZALEZ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No</v>
          </cell>
          <cell r="L580" t="str">
            <v>Si</v>
          </cell>
          <cell r="M580" t="str">
            <v>No</v>
          </cell>
          <cell r="N580" t="str">
            <v>Si</v>
          </cell>
          <cell r="O580" t="str">
            <v>Oficina</v>
          </cell>
        </row>
        <row r="581">
          <cell r="A581">
            <v>732</v>
          </cell>
          <cell r="B581" t="str">
            <v>DRBR12H</v>
          </cell>
          <cell r="C581" t="str">
            <v>Molino Valle del Cibao</v>
          </cell>
          <cell r="D581" t="str">
            <v>NCR</v>
          </cell>
          <cell r="E581" t="str">
            <v>Norte</v>
          </cell>
          <cell r="F581" t="str">
            <v>NO</v>
          </cell>
          <cell r="G581" t="str">
            <v>Si</v>
          </cell>
          <cell r="H581" t="str">
            <v>Si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Si</v>
          </cell>
          <cell r="N581" t="str">
            <v>Si</v>
          </cell>
          <cell r="O581" t="str">
            <v>Santiago 1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736</v>
          </cell>
          <cell r="B584" t="str">
            <v>DRBR071</v>
          </cell>
          <cell r="C584" t="str">
            <v>Ofic. Puerto Plata</v>
          </cell>
          <cell r="D584" t="str">
            <v>NCR</v>
          </cell>
          <cell r="E584" t="str">
            <v>Norte</v>
          </cell>
          <cell r="F584" t="str">
            <v>SI</v>
          </cell>
          <cell r="G584" t="str">
            <v>Si</v>
          </cell>
          <cell r="H584" t="str">
            <v>Si</v>
          </cell>
          <cell r="I584" t="str">
            <v>Si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737</v>
          </cell>
          <cell r="B585" t="str">
            <v>DRBR281</v>
          </cell>
          <cell r="C585" t="str">
            <v>OFIC. CABARETE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Puerto Plata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740</v>
          </cell>
          <cell r="B590" t="str">
            <v>DRBR109</v>
          </cell>
          <cell r="C590" t="str">
            <v>EDENORTE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No</v>
          </cell>
          <cell r="O590" t="str">
            <v>Santiago 1</v>
          </cell>
        </row>
        <row r="591">
          <cell r="A591">
            <v>741</v>
          </cell>
          <cell r="B591" t="str">
            <v>DRBR460</v>
          </cell>
          <cell r="C591" t="str">
            <v>CURNE-UASD, SAN FCO. MACORIS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Si</v>
          </cell>
          <cell r="L591" t="str">
            <v>Si</v>
          </cell>
          <cell r="M591" t="str">
            <v>Si</v>
          </cell>
          <cell r="N591" t="str">
            <v>No</v>
          </cell>
          <cell r="O591" t="str">
            <v>San Francisco de Macorís</v>
          </cell>
        </row>
        <row r="592">
          <cell r="A592">
            <v>746</v>
          </cell>
          <cell r="B592" t="str">
            <v>DRBR156</v>
          </cell>
          <cell r="C592" t="str">
            <v>Ofic. Las Terrenas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Nagua</v>
          </cell>
        </row>
        <row r="593">
          <cell r="A593">
            <v>747</v>
          </cell>
          <cell r="B593" t="str">
            <v>DRBR200</v>
          </cell>
          <cell r="C593" t="str">
            <v>Club BRRD Santiago</v>
          </cell>
          <cell r="D593" t="str">
            <v>NCR</v>
          </cell>
          <cell r="E593" t="str">
            <v>Norte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>Santiago 2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</row>
        <row r="596">
          <cell r="A596">
            <v>748</v>
          </cell>
          <cell r="B596" t="str">
            <v>DRBR150</v>
          </cell>
          <cell r="C596" t="str">
            <v>Banca Corporativa [Antiguo Centro de Caja Yaque]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749</v>
          </cell>
          <cell r="B598" t="str">
            <v>DRBR251</v>
          </cell>
          <cell r="C598" t="str">
            <v>Ofic. Yaque</v>
          </cell>
          <cell r="D598" t="str">
            <v>NCR</v>
          </cell>
          <cell r="E598" t="str">
            <v>Norte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Si</v>
          </cell>
          <cell r="O598" t="str">
            <v>Santiago 1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752</v>
          </cell>
          <cell r="B600" t="str">
            <v>DRBR280</v>
          </cell>
          <cell r="C600" t="str">
            <v>Ofic. Las Carolinas</v>
          </cell>
          <cell r="D600" t="str">
            <v>NCR</v>
          </cell>
          <cell r="E600" t="str">
            <v>Norte</v>
          </cell>
          <cell r="F600" t="str">
            <v>SI</v>
          </cell>
          <cell r="G600" t="str">
            <v>Si</v>
          </cell>
          <cell r="H600" t="str">
            <v>Si</v>
          </cell>
          <cell r="I600" t="str">
            <v>Si</v>
          </cell>
          <cell r="J600" t="str">
            <v>Si</v>
          </cell>
          <cell r="K600" t="str">
            <v>No</v>
          </cell>
          <cell r="L600" t="str">
            <v>Si</v>
          </cell>
          <cell r="M600" t="str">
            <v>No</v>
          </cell>
          <cell r="N600" t="str">
            <v>Si</v>
          </cell>
          <cell r="O600" t="str">
            <v>La Vega</v>
          </cell>
        </row>
        <row r="601">
          <cell r="A601">
            <v>754</v>
          </cell>
          <cell r="B601" t="str">
            <v>DRBR754</v>
          </cell>
          <cell r="C601" t="str">
            <v>AUTOBANCO OFIC. LICEY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Santiago 1</v>
          </cell>
        </row>
        <row r="602">
          <cell r="A602">
            <v>756</v>
          </cell>
          <cell r="B602" t="str">
            <v>DRBR756</v>
          </cell>
          <cell r="C602" t="str">
            <v>OFIC. VILLA LA MATA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 t="str">
            <v>Oficina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757</v>
          </cell>
          <cell r="B604" t="str">
            <v>DRBR757</v>
          </cell>
          <cell r="C604" t="str">
            <v>OFIC. PLAZA PASEO</v>
          </cell>
          <cell r="D604" t="str">
            <v>NCR</v>
          </cell>
          <cell r="E604" t="str">
            <v>Norte</v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No</v>
          </cell>
          <cell r="O604" t="str">
            <v>Santiago 2</v>
          </cell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758</v>
          </cell>
          <cell r="B606" t="str">
            <v>DRBR758</v>
          </cell>
          <cell r="C606" t="str">
            <v>ATM S/M Nacional El Embrujo</v>
          </cell>
          <cell r="E606" t="str">
            <v>NORTE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</row>
        <row r="612">
          <cell r="A612">
            <v>760</v>
          </cell>
          <cell r="B612" t="str">
            <v>DRBR760</v>
          </cell>
          <cell r="C612" t="str">
            <v>OFIC. CRUCE GUAYACANES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Oficina</v>
          </cell>
        </row>
        <row r="613">
          <cell r="A613">
            <v>763</v>
          </cell>
          <cell r="B613" t="str">
            <v>DRBR439</v>
          </cell>
          <cell r="C613" t="str">
            <v>OFICINA MONTELLANO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No</v>
          </cell>
          <cell r="L613" t="str">
            <v>Si</v>
          </cell>
          <cell r="M613" t="str">
            <v>No</v>
          </cell>
          <cell r="N613" t="str">
            <v>Si</v>
          </cell>
          <cell r="O613" t="str">
            <v>Puerto Plata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770</v>
          </cell>
          <cell r="B616" t="str">
            <v>DRBR770</v>
          </cell>
          <cell r="C616" t="str">
            <v>ESTACION ECO LOS HAITISES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Nagua</v>
          </cell>
        </row>
        <row r="617">
          <cell r="A617">
            <v>771</v>
          </cell>
          <cell r="B617" t="str">
            <v>DRBR771</v>
          </cell>
          <cell r="C617" t="str">
            <v>UASD - MAO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No</v>
          </cell>
          <cell r="N617" t="str">
            <v>No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774</v>
          </cell>
          <cell r="B620" t="str">
            <v>DRBR061</v>
          </cell>
          <cell r="C620" t="str">
            <v>Ofic. Montecristi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Si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775</v>
          </cell>
          <cell r="B621" t="str">
            <v>DRBR450</v>
          </cell>
          <cell r="C621" t="str">
            <v>SUPERMERCADO LILO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778</v>
          </cell>
          <cell r="B624" t="str">
            <v>DRBR202</v>
          </cell>
          <cell r="C624" t="str">
            <v>Ofic.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779</v>
          </cell>
          <cell r="B638" t="str">
            <v>DRBR206</v>
          </cell>
          <cell r="C638" t="str">
            <v>Zona Franca Esperanza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Si</v>
          </cell>
          <cell r="J638" t="str">
            <v>Si</v>
          </cell>
          <cell r="K638" t="str">
            <v>No</v>
          </cell>
          <cell r="L638" t="str">
            <v>Si</v>
          </cell>
          <cell r="M638" t="str">
            <v>No</v>
          </cell>
          <cell r="N638" t="str">
            <v>Si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</row>
        <row r="640">
          <cell r="A640">
            <v>782</v>
          </cell>
          <cell r="B640" t="str">
            <v>DRBR197</v>
          </cell>
          <cell r="C640" t="str">
            <v>Bco. Agrícola Constanza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Oficina</v>
          </cell>
        </row>
        <row r="641">
          <cell r="A641">
            <v>796</v>
          </cell>
          <cell r="B641" t="str">
            <v>DRBR155</v>
          </cell>
          <cell r="C641" t="str">
            <v>Autobanco Plaza Ventura</v>
          </cell>
          <cell r="D641" t="str">
            <v>NCR</v>
          </cell>
          <cell r="E641" t="str">
            <v>Norte</v>
          </cell>
          <cell r="F641" t="str">
            <v>SI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798</v>
          </cell>
          <cell r="B647" t="str">
            <v>DRBR798</v>
          </cell>
          <cell r="C647" t="str">
            <v>Hotel Grand Paradise Samaná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Nagua</v>
          </cell>
        </row>
        <row r="648">
          <cell r="A648">
            <v>799</v>
          </cell>
          <cell r="B648" t="str">
            <v>DRBR799</v>
          </cell>
          <cell r="C648" t="str">
            <v>Clínica Corominas Santiago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Santiago 2</v>
          </cell>
        </row>
        <row r="649">
          <cell r="A649">
            <v>805</v>
          </cell>
          <cell r="B649" t="str">
            <v>DRBR805</v>
          </cell>
          <cell r="C649" t="str">
            <v>Hotel Be Live Grand Marien, Puerto Plata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Puerto Plata</v>
          </cell>
        </row>
        <row r="650">
          <cell r="A650">
            <v>806</v>
          </cell>
          <cell r="B650" t="str">
            <v>DRBR806</v>
          </cell>
          <cell r="C650" t="str">
            <v>SEWNS Products ZF Santiago</v>
          </cell>
          <cell r="D650" t="str">
            <v>NCR</v>
          </cell>
          <cell r="E650" t="str">
            <v>Norte</v>
          </cell>
          <cell r="F650" t="str">
            <v>NO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No</v>
          </cell>
          <cell r="L650" t="str">
            <v>Si</v>
          </cell>
          <cell r="M650" t="str">
            <v>No</v>
          </cell>
          <cell r="N650" t="str">
            <v>No</v>
          </cell>
          <cell r="O650" t="str">
            <v>Santiago 2</v>
          </cell>
        </row>
        <row r="651">
          <cell r="A651">
            <v>807</v>
          </cell>
          <cell r="B651" t="str">
            <v>DRBR207</v>
          </cell>
          <cell r="C651" t="str">
            <v>S/M Morel</v>
          </cell>
          <cell r="D651" t="str">
            <v>NCR</v>
          </cell>
          <cell r="E651" t="str">
            <v>Norte</v>
          </cell>
          <cell r="F651" t="str">
            <v>SI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809</v>
          </cell>
          <cell r="B671" t="str">
            <v>DRBR809</v>
          </cell>
          <cell r="C671" t="str">
            <v>ATM UNP Yoma (Cotui)</v>
          </cell>
          <cell r="E671" t="str">
            <v>Norte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Si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819</v>
          </cell>
          <cell r="B676" t="str">
            <v>DRBR819</v>
          </cell>
          <cell r="C676" t="str">
            <v>Jurisdicción Inmobiliaria Santiago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No</v>
          </cell>
          <cell r="H676" t="str">
            <v>No</v>
          </cell>
          <cell r="I676" t="str">
            <v>No</v>
          </cell>
          <cell r="J676" t="str">
            <v>No</v>
          </cell>
          <cell r="K676" t="str">
            <v>No</v>
          </cell>
          <cell r="L676" t="str">
            <v>No</v>
          </cell>
          <cell r="M676" t="str">
            <v>No</v>
          </cell>
          <cell r="N676" t="str">
            <v>No</v>
          </cell>
          <cell r="O676" t="str">
            <v>Santiago 2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832</v>
          </cell>
          <cell r="B679" t="str">
            <v>DRBR832</v>
          </cell>
          <cell r="C679" t="str">
            <v>Hospital Traumatológico y Quirúrgico Profesor Juan Bosh</v>
          </cell>
          <cell r="D679" t="str">
            <v>NCR</v>
          </cell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Si</v>
          </cell>
          <cell r="O679" t="str">
            <v>La Vega</v>
          </cell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837</v>
          </cell>
          <cell r="B687" t="str">
            <v>DRBR837</v>
          </cell>
          <cell r="C687" t="str">
            <v>Estación Next Canabacoa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No</v>
          </cell>
          <cell r="L687" t="str">
            <v>No</v>
          </cell>
          <cell r="M687" t="str">
            <v>No</v>
          </cell>
          <cell r="N687" t="str">
            <v>Si</v>
          </cell>
        </row>
        <row r="688">
          <cell r="A688">
            <v>840</v>
          </cell>
          <cell r="B688" t="str">
            <v>DRBR840</v>
          </cell>
          <cell r="C688" t="str">
            <v>PUCMM Santiago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Si</v>
          </cell>
          <cell r="M688" t="str">
            <v>No</v>
          </cell>
          <cell r="N688" t="str">
            <v>No</v>
          </cell>
          <cell r="O688" t="str">
            <v>Santiago 2</v>
          </cell>
        </row>
        <row r="689">
          <cell r="A689">
            <v>852</v>
          </cell>
          <cell r="B689" t="str">
            <v>DRBR852</v>
          </cell>
          <cell r="C689" t="str">
            <v>Estación Texaco Franco Bido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2</v>
          </cell>
        </row>
        <row r="690">
          <cell r="A690">
            <v>853</v>
          </cell>
          <cell r="B690" t="str">
            <v>DRBR853</v>
          </cell>
          <cell r="C690" t="str">
            <v>Estación Shell Canabacoa [Inversiones JF Group]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No</v>
          </cell>
          <cell r="O690" t="str">
            <v>Santiago 1</v>
          </cell>
        </row>
        <row r="691">
          <cell r="A691">
            <v>854</v>
          </cell>
          <cell r="B691" t="str">
            <v>DRBR854</v>
          </cell>
          <cell r="C691" t="str">
            <v>Centro Comercial Blanco Batista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Santiago 1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855</v>
          </cell>
          <cell r="B696" t="str">
            <v>DRBR855</v>
          </cell>
          <cell r="C696" t="str">
            <v>Palacio de Justicia La Vega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No</v>
          </cell>
          <cell r="L696" t="str">
            <v>No</v>
          </cell>
          <cell r="M696" t="str">
            <v>No</v>
          </cell>
          <cell r="N696" t="str">
            <v>No</v>
          </cell>
          <cell r="O696" t="str">
            <v>La Vega</v>
          </cell>
        </row>
        <row r="697">
          <cell r="A697">
            <v>857</v>
          </cell>
          <cell r="B697" t="str">
            <v>DRBR857</v>
          </cell>
          <cell r="C697" t="str">
            <v>Los Alamos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Santiago 2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862</v>
          </cell>
          <cell r="B702" t="str">
            <v>DRBR862</v>
          </cell>
          <cell r="C702" t="str">
            <v>Supermercado Doble A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Si</v>
          </cell>
          <cell r="O702" t="str">
            <v>Oficina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</row>
        <row r="705">
          <cell r="A705">
            <v>864</v>
          </cell>
          <cell r="B705" t="str">
            <v>DRBR864</v>
          </cell>
          <cell r="C705" t="str">
            <v>Palmares Mall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No</v>
          </cell>
          <cell r="O705" t="str">
            <v>San Francisco de Macorís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869</v>
          </cell>
          <cell r="B707" t="str">
            <v>DRBR869</v>
          </cell>
          <cell r="C707" t="str">
            <v>Est. Isla La Cueva Cotui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Oficina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872</v>
          </cell>
          <cell r="B710" t="str">
            <v>DRBR872</v>
          </cell>
          <cell r="C710" t="str">
            <v>ZF Pisano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Santiago 2</v>
          </cell>
        </row>
        <row r="711">
          <cell r="A711">
            <v>874</v>
          </cell>
          <cell r="B711" t="str">
            <v>DRBR874</v>
          </cell>
          <cell r="C711" t="str">
            <v>ZF Esperanza #2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Oficina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877</v>
          </cell>
          <cell r="B715" t="str">
            <v>DRBR877</v>
          </cell>
          <cell r="C715" t="str">
            <v>Est. Los Samanes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 Francisco de Macorís</v>
          </cell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878</v>
          </cell>
          <cell r="B719" t="str">
            <v>DRBR878</v>
          </cell>
          <cell r="C719" t="str">
            <v>PBG Hospital José María Cabral</v>
          </cell>
          <cell r="E719" t="str">
            <v>Norte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</row>
        <row r="721">
          <cell r="A721">
            <v>882</v>
          </cell>
          <cell r="B721" t="str">
            <v>DRBR882</v>
          </cell>
          <cell r="C721" t="str">
            <v>Ofic. Moca #2</v>
          </cell>
          <cell r="D721" t="str">
            <v>NCR</v>
          </cell>
          <cell r="E721" t="str">
            <v>Norte</v>
          </cell>
          <cell r="F721" t="str">
            <v>SI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No</v>
          </cell>
          <cell r="L721" t="str">
            <v>Si</v>
          </cell>
          <cell r="M721" t="str">
            <v>No</v>
          </cell>
          <cell r="N721" t="str">
            <v>Si</v>
          </cell>
          <cell r="O721" t="str">
            <v>La Vega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886</v>
          </cell>
          <cell r="B727" t="str">
            <v>DRBR886</v>
          </cell>
          <cell r="C727" t="str">
            <v>Ofic. Guayubin</v>
          </cell>
          <cell r="D727" t="str">
            <v>NCR</v>
          </cell>
          <cell r="E727" t="str">
            <v>Norte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Oficina</v>
          </cell>
        </row>
        <row r="728">
          <cell r="A728">
            <v>888</v>
          </cell>
          <cell r="B728" t="str">
            <v>DRBR888</v>
          </cell>
          <cell r="C728" t="str">
            <v>ATM oficina galeria 56 II (SFM)</v>
          </cell>
          <cell r="D728" t="str">
            <v>NCR</v>
          </cell>
          <cell r="E728" t="str">
            <v>Norte</v>
          </cell>
          <cell r="F728" t="str">
            <v>SI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San Francisco de Macorís</v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894</v>
          </cell>
          <cell r="B735" t="str">
            <v>DRBR894</v>
          </cell>
          <cell r="C735" t="str">
            <v>ATM Eco Petroleo Estero Hondo</v>
          </cell>
          <cell r="E735" t="str">
            <v>Norte</v>
          </cell>
          <cell r="F735" t="str">
            <v>NO</v>
          </cell>
          <cell r="G735" t="str">
            <v>NO</v>
          </cell>
          <cell r="H735" t="str">
            <v>NO</v>
          </cell>
          <cell r="I735" t="str">
            <v/>
          </cell>
          <cell r="J735" t="str">
            <v>NO</v>
          </cell>
          <cell r="K735" t="str">
            <v/>
          </cell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895</v>
          </cell>
          <cell r="B737" t="str">
            <v>DRBR895</v>
          </cell>
          <cell r="C737" t="str">
            <v>S/M Bravo Santiago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No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No</v>
          </cell>
          <cell r="N737" t="str">
            <v>No</v>
          </cell>
          <cell r="O737" t="str">
            <v>Santiago 1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903</v>
          </cell>
          <cell r="B741" t="str">
            <v>DRBR903</v>
          </cell>
          <cell r="C741" t="str">
            <v>Ofic. La Vega Real #1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905</v>
          </cell>
          <cell r="B750" t="str">
            <v>DRBR905</v>
          </cell>
          <cell r="C750" t="str">
            <v>Ofic. La Vega Real #2</v>
          </cell>
          <cell r="D750" t="str">
            <v>NCR</v>
          </cell>
          <cell r="E750" t="str">
            <v>Norte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La Vega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910</v>
          </cell>
          <cell r="B752" t="str">
            <v>DRBR12A</v>
          </cell>
          <cell r="C752" t="str">
            <v>Ofic. Sol II</v>
          </cell>
          <cell r="D752" t="str">
            <v>Wincor Nixdorf</v>
          </cell>
          <cell r="E752" t="str">
            <v>Norte</v>
          </cell>
          <cell r="F752" t="str">
            <v>SI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Santiago 2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921</v>
          </cell>
          <cell r="B754" t="str">
            <v>DRBR921</v>
          </cell>
          <cell r="C754" t="str">
            <v>Amber Cove Puerto Plata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Si</v>
          </cell>
          <cell r="L754" t="str">
            <v>Si</v>
          </cell>
          <cell r="M754" t="str">
            <v>Si</v>
          </cell>
          <cell r="N754" t="str">
            <v>Si</v>
          </cell>
          <cell r="O754" t="str">
            <v>Puerto Plata</v>
          </cell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924</v>
          </cell>
          <cell r="B756" t="str">
            <v>DRBR924</v>
          </cell>
          <cell r="C756" t="str">
            <v>ATM Supermercado Mimasa (Samaná)</v>
          </cell>
          <cell r="D756" t="str">
            <v>NCR</v>
          </cell>
          <cell r="E756" t="str">
            <v>Norte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No</v>
          </cell>
          <cell r="L756" t="str">
            <v>No</v>
          </cell>
          <cell r="M756" t="str">
            <v>No</v>
          </cell>
          <cell r="N756" t="str">
            <v>Si</v>
          </cell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926</v>
          </cell>
          <cell r="B764" t="str">
            <v>DRBR926</v>
          </cell>
          <cell r="C764" t="str">
            <v xml:space="preserve"> S/M Juan Cepin Moca</v>
          </cell>
          <cell r="E764" t="str">
            <v>Norte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</row>
        <row r="765">
          <cell r="A765">
            <v>928</v>
          </cell>
          <cell r="B765" t="str">
            <v>DRBR928</v>
          </cell>
          <cell r="C765" t="str">
            <v>Estación Texaco Hispanoamericana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/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936</v>
          </cell>
          <cell r="B768" t="str">
            <v>DRBR936</v>
          </cell>
          <cell r="C768" t="str">
            <v>Autobanco La Vega Real #1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937</v>
          </cell>
          <cell r="B769" t="str">
            <v>DRBR937</v>
          </cell>
          <cell r="C769" t="str">
            <v>Autobanco La Vega Real #2</v>
          </cell>
          <cell r="D769" t="str">
            <v>NCR</v>
          </cell>
          <cell r="E769" t="str">
            <v>Norte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La Vega</v>
          </cell>
        </row>
        <row r="770">
          <cell r="A770">
            <v>940</v>
          </cell>
          <cell r="B770" t="str">
            <v>DRBR12C</v>
          </cell>
          <cell r="C770" t="str">
            <v>Ofic. El Portal</v>
          </cell>
          <cell r="D770" t="str">
            <v>Diebold</v>
          </cell>
          <cell r="E770" t="str">
            <v>Norte</v>
          </cell>
          <cell r="F770" t="str">
            <v>SI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No</v>
          </cell>
          <cell r="L770" t="str">
            <v>Si</v>
          </cell>
          <cell r="M770" t="str">
            <v>No</v>
          </cell>
          <cell r="N770" t="str">
            <v>Si</v>
          </cell>
          <cell r="O770" t="str">
            <v>Santiago 2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941</v>
          </cell>
          <cell r="B772" t="str">
            <v>DRBR941</v>
          </cell>
          <cell r="C772" t="str">
            <v>Estacion NEXT Puerto Plata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Puerto Plata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942</v>
          </cell>
          <cell r="B776" t="str">
            <v>DRBR942</v>
          </cell>
          <cell r="C776" t="str">
            <v>Estacion Texaco La Vega-Jarabacoa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No</v>
          </cell>
          <cell r="O776" t="str">
            <v>La Vega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944</v>
          </cell>
          <cell r="B778" t="str">
            <v>DRBR944</v>
          </cell>
          <cell r="C778" t="str">
            <v>UNP Mao</v>
          </cell>
          <cell r="D778" t="str">
            <v>NCR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Oficina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948</v>
          </cell>
          <cell r="B782" t="str">
            <v>DRBR948</v>
          </cell>
          <cell r="C782" t="str">
            <v>Autobanco Ofic. El Jaya</v>
          </cell>
          <cell r="D782" t="str">
            <v>Diebold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Si</v>
          </cell>
          <cell r="O782" t="str">
            <v>San Francisco de Macorís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950</v>
          </cell>
          <cell r="B784" t="str">
            <v>DRBR12G</v>
          </cell>
          <cell r="C784" t="str">
            <v>Ofic. Monterico</v>
          </cell>
          <cell r="D784" t="str">
            <v>Diebold</v>
          </cell>
          <cell r="E784" t="str">
            <v>Norte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Si</v>
          </cell>
          <cell r="J784" t="str">
            <v>Si</v>
          </cell>
          <cell r="K784" t="str">
            <v>No</v>
          </cell>
          <cell r="L784" t="str">
            <v>Si</v>
          </cell>
          <cell r="M784" t="str">
            <v>No</v>
          </cell>
          <cell r="N784" t="str">
            <v>Si</v>
          </cell>
          <cell r="O784" t="str">
            <v>Santiago 2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954</v>
          </cell>
          <cell r="B792" t="str">
            <v>DRBR954</v>
          </cell>
          <cell r="C792" t="str">
            <v>LAESA Ltd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Si</v>
          </cell>
          <cell r="L792" t="str">
            <v>Si</v>
          </cell>
          <cell r="M792" t="str">
            <v>Si</v>
          </cell>
          <cell r="N792" t="str">
            <v>Si</v>
          </cell>
          <cell r="O792" t="str">
            <v>San Francisco de Macorís</v>
          </cell>
        </row>
        <row r="793">
          <cell r="A793">
            <v>956</v>
          </cell>
          <cell r="B793" t="str">
            <v>DRBR956</v>
          </cell>
          <cell r="C793" t="str">
            <v>Ofic. El Jaya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San Francisco de Macorís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964</v>
          </cell>
          <cell r="B797" t="str">
            <v>DRBR964</v>
          </cell>
          <cell r="C797" t="str">
            <v>Hotel Sunscape Puerto Plata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Si</v>
          </cell>
          <cell r="O797" t="str">
            <v>Puerto Plata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965</v>
          </cell>
          <cell r="B811" t="str">
            <v>DRBR965</v>
          </cell>
          <cell r="C811" t="str">
            <v>Hiper Mercado La Fuente</v>
          </cell>
          <cell r="D811" t="str">
            <v>NCR</v>
          </cell>
          <cell r="E811" t="str">
            <v>Norte</v>
          </cell>
          <cell r="F811" t="str">
            <v>NO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No</v>
          </cell>
          <cell r="O811" t="str">
            <v>Santiago</v>
          </cell>
        </row>
        <row r="812">
          <cell r="A812">
            <v>969</v>
          </cell>
          <cell r="B812" t="str">
            <v>DRBR12F</v>
          </cell>
          <cell r="C812" t="str">
            <v>Ofic. El Sol I</v>
          </cell>
          <cell r="D812" t="str">
            <v>NCR</v>
          </cell>
          <cell r="E812" t="str">
            <v>Norte</v>
          </cell>
          <cell r="F812" t="str">
            <v>SI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Si</v>
          </cell>
          <cell r="L812" t="str">
            <v>Si</v>
          </cell>
          <cell r="M812" t="str">
            <v>Si</v>
          </cell>
          <cell r="N812" t="str">
            <v>Si</v>
          </cell>
          <cell r="O812" t="str">
            <v>Santiago 2</v>
          </cell>
        </row>
        <row r="813">
          <cell r="A813">
            <v>985</v>
          </cell>
          <cell r="B813" t="str">
            <v>DRBR985</v>
          </cell>
          <cell r="C813" t="str">
            <v>Ofic. Dajabon #2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No</v>
          </cell>
          <cell r="L813" t="str">
            <v>Si</v>
          </cell>
          <cell r="M813" t="str">
            <v>No</v>
          </cell>
          <cell r="N813" t="str">
            <v>Si</v>
          </cell>
          <cell r="O813" t="str">
            <v>Oficina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986</v>
          </cell>
          <cell r="B816" t="str">
            <v>DRBR986</v>
          </cell>
          <cell r="C816" t="str">
            <v>Jumbo La Vega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987</v>
          </cell>
          <cell r="B817" t="str">
            <v>DRBR987</v>
          </cell>
          <cell r="C817" t="str">
            <v>Jumbo Moca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No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990</v>
          </cell>
          <cell r="B822" t="str">
            <v>DRBR742</v>
          </cell>
          <cell r="C822" t="str">
            <v>Ofic. Bonao #2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Si</v>
          </cell>
          <cell r="L822" t="str">
            <v>Si</v>
          </cell>
          <cell r="M822" t="str">
            <v>Si</v>
          </cell>
          <cell r="N822" t="str">
            <v>Si</v>
          </cell>
          <cell r="O822" t="str">
            <v>La Vega</v>
          </cell>
        </row>
        <row r="823">
          <cell r="A823">
            <v>991</v>
          </cell>
          <cell r="B823" t="str">
            <v>DRBR991</v>
          </cell>
          <cell r="C823" t="str">
            <v>UNP Matas de Santa Cruz</v>
          </cell>
          <cell r="D823" t="str">
            <v>NCR</v>
          </cell>
          <cell r="E823" t="str">
            <v>Norte</v>
          </cell>
          <cell r="F823" t="str">
            <v>NO</v>
          </cell>
          <cell r="G823" t="str">
            <v>Si</v>
          </cell>
          <cell r="H823" t="str">
            <v>Si</v>
          </cell>
          <cell r="I823" t="str">
            <v>No</v>
          </cell>
          <cell r="J823" t="str">
            <v>Si</v>
          </cell>
          <cell r="K823" t="str">
            <v>No</v>
          </cell>
          <cell r="L823" t="str">
            <v>No</v>
          </cell>
          <cell r="M823" t="str">
            <v>No</v>
          </cell>
          <cell r="N823" t="str">
            <v>Si</v>
          </cell>
          <cell r="O823" t="str">
            <v>Oficina</v>
          </cell>
        </row>
        <row r="824">
          <cell r="A824">
            <v>863</v>
          </cell>
          <cell r="B824" t="str">
            <v>DRBR863</v>
          </cell>
          <cell r="F824" t="str">
            <v>N/A</v>
          </cell>
          <cell r="G824" t="str">
            <v>N/A</v>
          </cell>
          <cell r="H824" t="str">
            <v>N/A</v>
          </cell>
          <cell r="I824" t="str">
            <v>N/A</v>
          </cell>
          <cell r="J824" t="str">
            <v>N/A</v>
          </cell>
          <cell r="K824" t="str">
            <v>N/A</v>
          </cell>
          <cell r="L824" t="str">
            <v>N/A</v>
          </cell>
          <cell r="M824" t="str">
            <v>N/A</v>
          </cell>
        </row>
        <row r="825">
          <cell r="A825">
            <v>100</v>
          </cell>
          <cell r="B825" t="str">
            <v>DRBR100</v>
          </cell>
          <cell r="C825" t="str">
            <v>UASD HIGUEY</v>
          </cell>
          <cell r="F825" t="str">
            <v>N/A</v>
          </cell>
          <cell r="G825" t="str">
            <v>N/A</v>
          </cell>
          <cell r="H825" t="str">
            <v>N/A</v>
          </cell>
          <cell r="I825" t="str">
            <v>N/A</v>
          </cell>
          <cell r="J825" t="str">
            <v>N/A</v>
          </cell>
          <cell r="K825" t="str">
            <v>N/A</v>
          </cell>
          <cell r="L825" t="str">
            <v>N/A</v>
          </cell>
          <cell r="M825" t="str">
            <v>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38" priority="99428"/>
  </conditionalFormatting>
  <conditionalFormatting sqref="E3">
    <cfRule type="duplicateValues" dxfId="1137" priority="121791"/>
  </conditionalFormatting>
  <conditionalFormatting sqref="E3">
    <cfRule type="duplicateValues" dxfId="1136" priority="121792"/>
    <cfRule type="duplicateValues" dxfId="1135" priority="121793"/>
  </conditionalFormatting>
  <conditionalFormatting sqref="E3">
    <cfRule type="duplicateValues" dxfId="1134" priority="121794"/>
    <cfRule type="duplicateValues" dxfId="1133" priority="121795"/>
    <cfRule type="duplicateValues" dxfId="1132" priority="121796"/>
    <cfRule type="duplicateValues" dxfId="1131" priority="121797"/>
  </conditionalFormatting>
  <conditionalFormatting sqref="B3">
    <cfRule type="duplicateValues" dxfId="1130" priority="121798"/>
  </conditionalFormatting>
  <conditionalFormatting sqref="E4">
    <cfRule type="duplicateValues" dxfId="1129" priority="143"/>
  </conditionalFormatting>
  <conditionalFormatting sqref="E4">
    <cfRule type="duplicateValues" dxfId="1128" priority="140"/>
    <cfRule type="duplicateValues" dxfId="1127" priority="141"/>
    <cfRule type="duplicateValues" dxfId="1126" priority="142"/>
  </conditionalFormatting>
  <conditionalFormatting sqref="E4">
    <cfRule type="duplicateValues" dxfId="1125" priority="139"/>
  </conditionalFormatting>
  <conditionalFormatting sqref="E4">
    <cfRule type="duplicateValues" dxfId="1124" priority="136"/>
    <cfRule type="duplicateValues" dxfId="1123" priority="137"/>
    <cfRule type="duplicateValues" dxfId="1122" priority="138"/>
  </conditionalFormatting>
  <conditionalFormatting sqref="B4">
    <cfRule type="duplicateValues" dxfId="1121" priority="135"/>
  </conditionalFormatting>
  <conditionalFormatting sqref="E4">
    <cfRule type="duplicateValues" dxfId="1120" priority="134"/>
  </conditionalFormatting>
  <conditionalFormatting sqref="B5">
    <cfRule type="duplicateValues" dxfId="1119" priority="118"/>
  </conditionalFormatting>
  <conditionalFormatting sqref="E5">
    <cfRule type="duplicateValues" dxfId="1118" priority="117"/>
  </conditionalFormatting>
  <conditionalFormatting sqref="E5">
    <cfRule type="duplicateValues" dxfId="1117" priority="114"/>
    <cfRule type="duplicateValues" dxfId="1116" priority="115"/>
    <cfRule type="duplicateValues" dxfId="1115" priority="116"/>
  </conditionalFormatting>
  <conditionalFormatting sqref="E5">
    <cfRule type="duplicateValues" dxfId="1114" priority="113"/>
  </conditionalFormatting>
  <conditionalFormatting sqref="E5">
    <cfRule type="duplicateValues" dxfId="1113" priority="110"/>
    <cfRule type="duplicateValues" dxfId="1112" priority="111"/>
    <cfRule type="duplicateValues" dxfId="1111" priority="112"/>
  </conditionalFormatting>
  <conditionalFormatting sqref="E5">
    <cfRule type="duplicateValues" dxfId="1110" priority="109"/>
  </conditionalFormatting>
  <conditionalFormatting sqref="E7">
    <cfRule type="duplicateValues" dxfId="1109" priority="62"/>
  </conditionalFormatting>
  <conditionalFormatting sqref="E7">
    <cfRule type="duplicateValues" dxfId="1108" priority="60"/>
    <cfRule type="duplicateValues" dxfId="1107" priority="61"/>
  </conditionalFormatting>
  <conditionalFormatting sqref="E7">
    <cfRule type="duplicateValues" dxfId="1106" priority="57"/>
    <cfRule type="duplicateValues" dxfId="1105" priority="58"/>
    <cfRule type="duplicateValues" dxfId="1104" priority="59"/>
  </conditionalFormatting>
  <conditionalFormatting sqref="E7">
    <cfRule type="duplicateValues" dxfId="1103" priority="53"/>
    <cfRule type="duplicateValues" dxfId="1102" priority="54"/>
    <cfRule type="duplicateValues" dxfId="1101" priority="55"/>
    <cfRule type="duplicateValues" dxfId="1100" priority="56"/>
  </conditionalFormatting>
  <conditionalFormatting sqref="B7">
    <cfRule type="duplicateValues" dxfId="1099" priority="52"/>
  </conditionalFormatting>
  <conditionalFormatting sqref="B7">
    <cfRule type="duplicateValues" dxfId="1098" priority="50"/>
    <cfRule type="duplicateValues" dxfId="1097" priority="51"/>
  </conditionalFormatting>
  <conditionalFormatting sqref="E8">
    <cfRule type="duplicateValues" dxfId="1096" priority="49"/>
  </conditionalFormatting>
  <conditionalFormatting sqref="E8">
    <cfRule type="duplicateValues" dxfId="1095" priority="48"/>
  </conditionalFormatting>
  <conditionalFormatting sqref="B8">
    <cfRule type="duplicateValues" dxfId="1094" priority="47"/>
  </conditionalFormatting>
  <conditionalFormatting sqref="E8">
    <cfRule type="duplicateValues" dxfId="1093" priority="46"/>
  </conditionalFormatting>
  <conditionalFormatting sqref="B8">
    <cfRule type="duplicateValues" dxfId="1092" priority="45"/>
  </conditionalFormatting>
  <conditionalFormatting sqref="E8">
    <cfRule type="duplicateValues" dxfId="1091" priority="44"/>
  </conditionalFormatting>
  <conditionalFormatting sqref="E9">
    <cfRule type="duplicateValues" dxfId="1090" priority="33"/>
    <cfRule type="duplicateValues" dxfId="1089" priority="34"/>
    <cfRule type="duplicateValues" dxfId="1088" priority="35"/>
    <cfRule type="duplicateValues" dxfId="1087" priority="36"/>
  </conditionalFormatting>
  <conditionalFormatting sqref="B9">
    <cfRule type="duplicateValues" dxfId="1086" priority="130254"/>
  </conditionalFormatting>
  <conditionalFormatting sqref="E6">
    <cfRule type="duplicateValues" dxfId="1085" priority="130256"/>
  </conditionalFormatting>
  <conditionalFormatting sqref="B6">
    <cfRule type="duplicateValues" dxfId="1084" priority="130257"/>
  </conditionalFormatting>
  <conditionalFormatting sqref="B6">
    <cfRule type="duplicateValues" dxfId="1083" priority="130258"/>
    <cfRule type="duplicateValues" dxfId="1082" priority="130259"/>
    <cfRule type="duplicateValues" dxfId="1081" priority="130260"/>
  </conditionalFormatting>
  <conditionalFormatting sqref="E6">
    <cfRule type="duplicateValues" dxfId="1080" priority="130261"/>
    <cfRule type="duplicateValues" dxfId="1079" priority="130262"/>
  </conditionalFormatting>
  <conditionalFormatting sqref="E6">
    <cfRule type="duplicateValues" dxfId="1078" priority="130263"/>
    <cfRule type="duplicateValues" dxfId="1077" priority="130264"/>
    <cfRule type="duplicateValues" dxfId="1076" priority="130265"/>
  </conditionalFormatting>
  <conditionalFormatting sqref="E6">
    <cfRule type="duplicateValues" dxfId="1075" priority="130266"/>
    <cfRule type="duplicateValues" dxfId="1074" priority="130267"/>
    <cfRule type="duplicateValues" dxfId="1073" priority="130268"/>
    <cfRule type="duplicateValues" dxfId="1072" priority="130269"/>
  </conditionalFormatting>
  <conditionalFormatting sqref="B10">
    <cfRule type="duplicateValues" dxfId="1071" priority="148812"/>
  </conditionalFormatting>
  <conditionalFormatting sqref="E10">
    <cfRule type="duplicateValues" dxfId="1070" priority="148813"/>
  </conditionalFormatting>
  <conditionalFormatting sqref="E11:E12">
    <cfRule type="duplicateValues" dxfId="1069" priority="26"/>
  </conditionalFormatting>
  <conditionalFormatting sqref="E11:E12">
    <cfRule type="duplicateValues" dxfId="1068" priority="25"/>
  </conditionalFormatting>
  <conditionalFormatting sqref="E11:E12">
    <cfRule type="duplicateValues" dxfId="1067" priority="23"/>
    <cfRule type="duplicateValues" dxfId="1066" priority="24"/>
  </conditionalFormatting>
  <conditionalFormatting sqref="E11:E12">
    <cfRule type="duplicateValues" dxfId="1065" priority="20"/>
    <cfRule type="duplicateValues" dxfId="1064" priority="21"/>
    <cfRule type="duplicateValues" dxfId="1063" priority="22"/>
  </conditionalFormatting>
  <conditionalFormatting sqref="B11:B12">
    <cfRule type="duplicateValues" dxfId="1062" priority="18"/>
    <cfRule type="duplicateValues" dxfId="1061" priority="19"/>
  </conditionalFormatting>
  <conditionalFormatting sqref="B11:B12">
    <cfRule type="duplicateValues" dxfId="1060" priority="17"/>
  </conditionalFormatting>
  <conditionalFormatting sqref="B11:B12">
    <cfRule type="duplicateValues" dxfId="1059" priority="14"/>
    <cfRule type="duplicateValues" dxfId="1058" priority="15"/>
    <cfRule type="duplicateValues" dxfId="1057" priority="16"/>
  </conditionalFormatting>
  <conditionalFormatting sqref="E13">
    <cfRule type="duplicateValues" dxfId="1056" priority="13"/>
  </conditionalFormatting>
  <conditionalFormatting sqref="E13">
    <cfRule type="duplicateValues" dxfId="1055" priority="12"/>
  </conditionalFormatting>
  <conditionalFormatting sqref="E13">
    <cfRule type="duplicateValues" dxfId="1054" priority="10"/>
    <cfRule type="duplicateValues" dxfId="1053" priority="11"/>
  </conditionalFormatting>
  <conditionalFormatting sqref="E13">
    <cfRule type="duplicateValues" dxfId="1052" priority="7"/>
    <cfRule type="duplicateValues" dxfId="1051" priority="8"/>
    <cfRule type="duplicateValues" dxfId="1050" priority="9"/>
  </conditionalFormatting>
  <conditionalFormatting sqref="B13">
    <cfRule type="duplicateValues" dxfId="1049" priority="5"/>
    <cfRule type="duplicateValues" dxfId="1048" priority="6"/>
  </conditionalFormatting>
  <conditionalFormatting sqref="B13">
    <cfRule type="duplicateValues" dxfId="1047" priority="4"/>
  </conditionalFormatting>
  <conditionalFormatting sqref="B13">
    <cfRule type="duplicateValues" dxfId="1046" priority="1"/>
    <cfRule type="duplicateValues" dxfId="1045" priority="2"/>
    <cfRule type="duplicateValues" dxfId="104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42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43" priority="12"/>
  </conditionalFormatting>
  <conditionalFormatting sqref="B1:B810 B823:B1048576">
    <cfRule type="duplicateValues" dxfId="1042" priority="11"/>
  </conditionalFormatting>
  <conditionalFormatting sqref="A811:A814">
    <cfRule type="duplicateValues" dxfId="1041" priority="10"/>
  </conditionalFormatting>
  <conditionalFormatting sqref="B811:B814">
    <cfRule type="duplicateValues" dxfId="1040" priority="9"/>
  </conditionalFormatting>
  <conditionalFormatting sqref="A823:A1048576 A1:A814">
    <cfRule type="duplicateValues" dxfId="1039" priority="8"/>
  </conditionalFormatting>
  <conditionalFormatting sqref="A815:A821">
    <cfRule type="duplicateValues" dxfId="1038" priority="7"/>
  </conditionalFormatting>
  <conditionalFormatting sqref="B815:B821">
    <cfRule type="duplicateValues" dxfId="1037" priority="6"/>
  </conditionalFormatting>
  <conditionalFormatting sqref="A815:A821">
    <cfRule type="duplicateValues" dxfId="1036" priority="5"/>
  </conditionalFormatting>
  <conditionalFormatting sqref="A822">
    <cfRule type="duplicateValues" dxfId="1035" priority="4"/>
  </conditionalFormatting>
  <conditionalFormatting sqref="A822">
    <cfRule type="duplicateValues" dxfId="1034" priority="2"/>
  </conditionalFormatting>
  <conditionalFormatting sqref="B822">
    <cfRule type="duplicateValues" dxfId="103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22844"/>
  <sheetViews>
    <sheetView tabSelected="1" zoomScale="90" zoomScaleNormal="90" workbookViewId="0">
      <pane ySplit="4" topLeftCell="A5" activePane="bottomLeft" state="frozen"/>
      <selection pane="bottomLeft" activeCell="P16" sqref="P16:P20"/>
    </sheetView>
  </sheetViews>
  <sheetFormatPr baseColWidth="10" defaultColWidth="12.28515625" defaultRowHeight="15" x14ac:dyDescent="0.25"/>
  <cols>
    <col min="1" max="1" width="25.5703125" style="99" bestFit="1" customWidth="1"/>
    <col min="2" max="2" width="19" style="81" bestFit="1" customWidth="1"/>
    <col min="3" max="3" width="16.28515625" style="43" bestFit="1" customWidth="1"/>
    <col min="4" max="4" width="27.42578125" style="99" bestFit="1" customWidth="1"/>
    <col min="5" max="5" width="11.5703125" style="74" bestFit="1" customWidth="1"/>
    <col min="6" max="6" width="11.5703125" style="44" bestFit="1" customWidth="1"/>
    <col min="7" max="7" width="52.7109375" style="44" bestFit="1" customWidth="1"/>
    <col min="8" max="11" width="5.42578125" style="44" bestFit="1" customWidth="1"/>
    <col min="12" max="12" width="48.85546875" style="44" bestFit="1" customWidth="1"/>
    <col min="13" max="13" width="18.85546875" style="99" bestFit="1" customWidth="1"/>
    <col min="14" max="14" width="16.7109375" style="99" bestFit="1" customWidth="1"/>
    <col min="15" max="15" width="40.140625" style="99" bestFit="1" customWidth="1"/>
    <col min="16" max="16" width="22.5703125" style="129" bestFit="1" customWidth="1"/>
    <col min="17" max="17" width="50.140625" style="68" bestFit="1" customWidth="1"/>
    <col min="18" max="16384" width="12.285156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3336036966</v>
      </c>
      <c r="C5" s="94">
        <v>44465.265277777777</v>
      </c>
      <c r="D5" s="94" t="s">
        <v>2174</v>
      </c>
      <c r="E5" s="156">
        <v>113</v>
      </c>
      <c r="F5" s="141" t="str">
        <f>VLOOKUP(E5,VIP!$A$2:$O16182,2,0)</f>
        <v>DRBR113</v>
      </c>
      <c r="G5" s="141" t="str">
        <f>VLOOKUP(E5,'LISTADO ATM'!$A$2:$B$900,2,0)</f>
        <v xml:space="preserve">ATM Autoservicio Atalaya del Mar </v>
      </c>
      <c r="H5" s="141" t="str">
        <f>VLOOKUP(E5,VIP!$A$2:$O21143,7,FALSE)</f>
        <v>Si</v>
      </c>
      <c r="I5" s="141" t="str">
        <f>VLOOKUP(E5,VIP!$A$2:$O13108,8,FALSE)</f>
        <v>No</v>
      </c>
      <c r="J5" s="141" t="str">
        <f>VLOOKUP(E5,VIP!$A$2:$O13058,8,FALSE)</f>
        <v>No</v>
      </c>
      <c r="K5" s="141" t="str">
        <f>VLOOKUP(E5,VIP!$A$2:$O16632,6,0)</f>
        <v>NO</v>
      </c>
      <c r="L5" s="153" t="s">
        <v>2238</v>
      </c>
      <c r="M5" s="93" t="s">
        <v>2437</v>
      </c>
      <c r="N5" s="93" t="s">
        <v>2443</v>
      </c>
      <c r="O5" s="141" t="s">
        <v>2445</v>
      </c>
      <c r="P5" s="153"/>
      <c r="Q5" s="93" t="s">
        <v>2238</v>
      </c>
    </row>
    <row r="6" spans="1:17" s="119" customFormat="1" ht="18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41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SUR</v>
      </c>
      <c r="B7" s="154">
        <v>3336037457</v>
      </c>
      <c r="C7" s="94">
        <v>44466.399780092594</v>
      </c>
      <c r="D7" s="94" t="s">
        <v>2174</v>
      </c>
      <c r="E7" s="156">
        <v>403</v>
      </c>
      <c r="F7" s="141" t="str">
        <f>VLOOKUP(E7,VIP!$A$2:$O16273,2,0)</f>
        <v>DRBR403</v>
      </c>
      <c r="G7" s="141" t="str">
        <f>VLOOKUP(E7,'LISTADO ATM'!$A$2:$B$900,2,0)</f>
        <v xml:space="preserve">ATM Oficina Vicente Noble </v>
      </c>
      <c r="H7" s="141" t="str">
        <f>VLOOKUP(E7,VIP!$A$2:$O21234,7,FALSE)</f>
        <v>Si</v>
      </c>
      <c r="I7" s="141" t="str">
        <f>VLOOKUP(E7,VIP!$A$2:$O13199,8,FALSE)</f>
        <v>Si</v>
      </c>
      <c r="J7" s="141" t="str">
        <f>VLOOKUP(E7,VIP!$A$2:$O13149,8,FALSE)</f>
        <v>Si</v>
      </c>
      <c r="K7" s="141" t="str">
        <f>VLOOKUP(E7,VIP!$A$2:$O16723,6,0)</f>
        <v>NO</v>
      </c>
      <c r="L7" s="153" t="s">
        <v>2455</v>
      </c>
      <c r="M7" s="163" t="s">
        <v>2530</v>
      </c>
      <c r="N7" s="93" t="s">
        <v>2443</v>
      </c>
      <c r="O7" s="141" t="s">
        <v>2445</v>
      </c>
      <c r="P7" s="153"/>
      <c r="Q7" s="163" t="s">
        <v>2834</v>
      </c>
    </row>
    <row r="8" spans="1:17" s="119" customFormat="1" ht="18" x14ac:dyDescent="0.25">
      <c r="A8" s="141" t="str">
        <f>VLOOKUP(E8,'LISTADO ATM'!$A$2:$C$901,3,0)</f>
        <v>ESTE</v>
      </c>
      <c r="B8" s="154">
        <v>3336038122</v>
      </c>
      <c r="C8" s="94">
        <v>44466.583356481482</v>
      </c>
      <c r="D8" s="94" t="s">
        <v>2459</v>
      </c>
      <c r="E8" s="156">
        <v>427</v>
      </c>
      <c r="F8" s="141" t="str">
        <f>VLOOKUP(E8,VIP!$A$2:$O16305,2,0)</f>
        <v>DRBR427</v>
      </c>
      <c r="G8" s="141" t="str">
        <f>VLOOKUP(E8,'LISTADO ATM'!$A$2:$B$900,2,0)</f>
        <v xml:space="preserve">ATM Almacenes Iberia (Hato Mayor) </v>
      </c>
      <c r="H8" s="141" t="str">
        <f>VLOOKUP(E8,VIP!$A$2:$O21266,7,FALSE)</f>
        <v>Si</v>
      </c>
      <c r="I8" s="141" t="str">
        <f>VLOOKUP(E8,VIP!$A$2:$O13231,8,FALSE)</f>
        <v>Si</v>
      </c>
      <c r="J8" s="141" t="str">
        <f>VLOOKUP(E8,VIP!$A$2:$O13181,8,FALSE)</f>
        <v>Si</v>
      </c>
      <c r="K8" s="141" t="str">
        <f>VLOOKUP(E8,VIP!$A$2:$O16755,6,0)</f>
        <v>NO</v>
      </c>
      <c r="L8" s="153" t="s">
        <v>2409</v>
      </c>
      <c r="M8" s="163" t="s">
        <v>2530</v>
      </c>
      <c r="N8" s="93" t="s">
        <v>2443</v>
      </c>
      <c r="O8" s="141" t="s">
        <v>2614</v>
      </c>
      <c r="P8" s="153"/>
      <c r="Q8" s="163" t="s">
        <v>2831</v>
      </c>
    </row>
    <row r="9" spans="1:17" s="119" customFormat="1" ht="18" x14ac:dyDescent="0.25">
      <c r="A9" s="141" t="str">
        <f>VLOOKUP(E9,'LISTADO ATM'!$A$2:$C$901,3,0)</f>
        <v>ESTE</v>
      </c>
      <c r="B9" s="154">
        <v>3336038130</v>
      </c>
      <c r="C9" s="94">
        <v>44466.585763888892</v>
      </c>
      <c r="D9" s="94" t="s">
        <v>2459</v>
      </c>
      <c r="E9" s="156">
        <v>429</v>
      </c>
      <c r="F9" s="141" t="str">
        <f>VLOOKUP(E9,VIP!$A$2:$O16302,2,0)</f>
        <v>DRBR429</v>
      </c>
      <c r="G9" s="141" t="str">
        <f>VLOOKUP(E9,'LISTADO ATM'!$A$2:$B$900,2,0)</f>
        <v xml:space="preserve">ATM Oficina Jumbo La Romana </v>
      </c>
      <c r="H9" s="141" t="str">
        <f>VLOOKUP(E9,VIP!$A$2:$O21263,7,FALSE)</f>
        <v>Si</v>
      </c>
      <c r="I9" s="141" t="str">
        <f>VLOOKUP(E9,VIP!$A$2:$O13228,8,FALSE)</f>
        <v>Si</v>
      </c>
      <c r="J9" s="141" t="str">
        <f>VLOOKUP(E9,VIP!$A$2:$O13178,8,FALSE)</f>
        <v>Si</v>
      </c>
      <c r="K9" s="141" t="str">
        <f>VLOOKUP(E9,VIP!$A$2:$O16752,6,0)</f>
        <v>NO</v>
      </c>
      <c r="L9" s="153" t="s">
        <v>2409</v>
      </c>
      <c r="M9" s="93" t="s">
        <v>2437</v>
      </c>
      <c r="N9" s="93" t="s">
        <v>2443</v>
      </c>
      <c r="O9" s="141" t="s">
        <v>2614</v>
      </c>
      <c r="P9" s="153"/>
      <c r="Q9" s="93" t="s">
        <v>2409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3336038391</v>
      </c>
      <c r="C10" s="94">
        <v>44466.661956018521</v>
      </c>
      <c r="D10" s="94" t="s">
        <v>2174</v>
      </c>
      <c r="E10" s="156">
        <v>194</v>
      </c>
      <c r="F10" s="141" t="str">
        <f>VLOOKUP(E10,VIP!$A$2:$O16290,2,0)</f>
        <v>DRBR194</v>
      </c>
      <c r="G10" s="141" t="str">
        <f>VLOOKUP(E10,'LISTADO ATM'!$A$2:$B$900,2,0)</f>
        <v xml:space="preserve">ATM UNP Pantoja </v>
      </c>
      <c r="H10" s="141" t="str">
        <f>VLOOKUP(E10,VIP!$A$2:$O21251,7,FALSE)</f>
        <v>Si</v>
      </c>
      <c r="I10" s="141" t="str">
        <f>VLOOKUP(E10,VIP!$A$2:$O13216,8,FALSE)</f>
        <v>No</v>
      </c>
      <c r="J10" s="141" t="str">
        <f>VLOOKUP(E10,VIP!$A$2:$O13166,8,FALSE)</f>
        <v>No</v>
      </c>
      <c r="K10" s="141" t="str">
        <f>VLOOKUP(E10,VIP!$A$2:$O16740,6,0)</f>
        <v>NO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3336038642</v>
      </c>
      <c r="C11" s="94">
        <v>44466.790949074071</v>
      </c>
      <c r="D11" s="94" t="s">
        <v>2174</v>
      </c>
      <c r="E11" s="156">
        <v>545</v>
      </c>
      <c r="F11" s="141" t="str">
        <f>VLOOKUP(E11,VIP!$A$2:$O16305,2,0)</f>
        <v>DRBR995</v>
      </c>
      <c r="G11" s="141" t="str">
        <f>VLOOKUP(E11,'LISTADO ATM'!$A$2:$B$900,2,0)</f>
        <v xml:space="preserve">ATM Oficina Isabel La Católica II  </v>
      </c>
      <c r="H11" s="141" t="str">
        <f>VLOOKUP(E11,VIP!$A$2:$O21266,7,FALSE)</f>
        <v>Si</v>
      </c>
      <c r="I11" s="141" t="str">
        <f>VLOOKUP(E11,VIP!$A$2:$O13231,8,FALSE)</f>
        <v>Si</v>
      </c>
      <c r="J11" s="141" t="str">
        <f>VLOOKUP(E11,VIP!$A$2:$O13181,8,FALSE)</f>
        <v>Si</v>
      </c>
      <c r="K11" s="141" t="str">
        <f>VLOOKUP(E11,VIP!$A$2:$O16755,6,0)</f>
        <v>NO</v>
      </c>
      <c r="L11" s="153" t="s">
        <v>2212</v>
      </c>
      <c r="M11" s="93" t="s">
        <v>2437</v>
      </c>
      <c r="N11" s="93" t="s">
        <v>2443</v>
      </c>
      <c r="O11" s="141" t="s">
        <v>2445</v>
      </c>
      <c r="P11" s="153"/>
      <c r="Q11" s="93" t="s">
        <v>2212</v>
      </c>
    </row>
    <row r="12" spans="1:17" s="119" customFormat="1" ht="18" x14ac:dyDescent="0.25">
      <c r="A12" s="141" t="str">
        <f>VLOOKUP(E12,'LISTADO ATM'!$A$2:$C$901,3,0)</f>
        <v>ESTE</v>
      </c>
      <c r="B12" s="154">
        <v>3336038657</v>
      </c>
      <c r="C12" s="94">
        <v>44466.813136574077</v>
      </c>
      <c r="D12" s="94" t="s">
        <v>2174</v>
      </c>
      <c r="E12" s="156">
        <v>27</v>
      </c>
      <c r="F12" s="141" t="str">
        <f>VLOOKUP(E12,VIP!$A$2:$O16315,2,0)</f>
        <v>DRBR240</v>
      </c>
      <c r="G12" s="141" t="str">
        <f>VLOOKUP(E12,'LISTADO ATM'!$A$2:$B$900,2,0)</f>
        <v>ATM Oficina El Seibo II</v>
      </c>
      <c r="H12" s="141" t="str">
        <f>VLOOKUP(E12,VIP!$A$2:$O21276,7,FALSE)</f>
        <v>Si</v>
      </c>
      <c r="I12" s="141" t="str">
        <f>VLOOKUP(E12,VIP!$A$2:$O13241,8,FALSE)</f>
        <v>Si</v>
      </c>
      <c r="J12" s="141" t="str">
        <f>VLOOKUP(E12,VIP!$A$2:$O13191,8,FALSE)</f>
        <v>Si</v>
      </c>
      <c r="K12" s="141" t="str">
        <f>VLOOKUP(E12,VIP!$A$2:$O16765,6,0)</f>
        <v>NO</v>
      </c>
      <c r="L12" s="153" t="s">
        <v>2455</v>
      </c>
      <c r="M12" s="163" t="s">
        <v>2530</v>
      </c>
      <c r="N12" s="93" t="s">
        <v>2443</v>
      </c>
      <c r="O12" s="141" t="s">
        <v>2445</v>
      </c>
      <c r="P12" s="153"/>
      <c r="Q12" s="163" t="s">
        <v>2776</v>
      </c>
    </row>
    <row r="13" spans="1:17" s="119" customFormat="1" ht="18" x14ac:dyDescent="0.25">
      <c r="A13" s="141" t="str">
        <f>VLOOKUP(E13,'LISTADO ATM'!$A$2:$C$901,3,0)</f>
        <v>DISTRITO NACIONAL</v>
      </c>
      <c r="B13" s="154">
        <v>3336038659</v>
      </c>
      <c r="C13" s="94">
        <v>44466.814525462964</v>
      </c>
      <c r="D13" s="94" t="s">
        <v>2440</v>
      </c>
      <c r="E13" s="156">
        <v>169</v>
      </c>
      <c r="F13" s="141" t="str">
        <f>VLOOKUP(E13,VIP!$A$2:$O16317,2,0)</f>
        <v>DRBR169</v>
      </c>
      <c r="G13" s="141" t="str">
        <f>VLOOKUP(E13,'LISTADO ATM'!$A$2:$B$900,2,0)</f>
        <v xml:space="preserve">ATM Oficina Caonabo </v>
      </c>
      <c r="H13" s="141" t="str">
        <f>VLOOKUP(E13,VIP!$A$2:$O21278,7,FALSE)</f>
        <v>Si</v>
      </c>
      <c r="I13" s="141" t="str">
        <f>VLOOKUP(E13,VIP!$A$2:$O13243,8,FALSE)</f>
        <v>Si</v>
      </c>
      <c r="J13" s="141" t="str">
        <f>VLOOKUP(E13,VIP!$A$2:$O13193,8,FALSE)</f>
        <v>Si</v>
      </c>
      <c r="K13" s="141" t="str">
        <f>VLOOKUP(E13,VIP!$A$2:$O16767,6,0)</f>
        <v>NO</v>
      </c>
      <c r="L13" s="153" t="s">
        <v>2628</v>
      </c>
      <c r="M13" s="93" t="s">
        <v>2437</v>
      </c>
      <c r="N13" s="93" t="s">
        <v>2443</v>
      </c>
      <c r="O13" s="141" t="s">
        <v>2444</v>
      </c>
      <c r="P13" s="153"/>
      <c r="Q13" s="93" t="s">
        <v>2629</v>
      </c>
    </row>
    <row r="14" spans="1:17" s="119" customFormat="1" ht="18" x14ac:dyDescent="0.25">
      <c r="A14" s="141" t="str">
        <f>VLOOKUP(E14,'LISTADO ATM'!$A$2:$C$901,3,0)</f>
        <v>DISTRITO NACIONAL</v>
      </c>
      <c r="B14" s="154">
        <v>3336038698</v>
      </c>
      <c r="C14" s="94">
        <v>44467.093055555553</v>
      </c>
      <c r="D14" s="94" t="s">
        <v>2174</v>
      </c>
      <c r="E14" s="156">
        <v>676</v>
      </c>
      <c r="F14" s="141" t="str">
        <f>VLOOKUP(E14,VIP!$A$2:$O16285,2,0)</f>
        <v>DRBR676</v>
      </c>
      <c r="G14" s="141" t="str">
        <f>VLOOKUP(E14,'LISTADO ATM'!$A$2:$B$900,2,0)</f>
        <v>ATM S/M Bravo Colina Del Oeste</v>
      </c>
      <c r="H14" s="141" t="str">
        <f>VLOOKUP(E14,VIP!$A$2:$O21246,7,FALSE)</f>
        <v>Si</v>
      </c>
      <c r="I14" s="141" t="str">
        <f>VLOOKUP(E14,VIP!$A$2:$O13211,8,FALSE)</f>
        <v>Si</v>
      </c>
      <c r="J14" s="141" t="str">
        <f>VLOOKUP(E14,VIP!$A$2:$O13161,8,FALSE)</f>
        <v>Si</v>
      </c>
      <c r="K14" s="141" t="str">
        <f>VLOOKUP(E14,VIP!$A$2:$O16735,6,0)</f>
        <v>NO</v>
      </c>
      <c r="L14" s="153" t="s">
        <v>2455</v>
      </c>
      <c r="M14" s="163" t="s">
        <v>2530</v>
      </c>
      <c r="N14" s="93" t="s">
        <v>2443</v>
      </c>
      <c r="O14" s="141" t="s">
        <v>2445</v>
      </c>
      <c r="P14" s="153"/>
      <c r="Q14" s="163" t="s">
        <v>2777</v>
      </c>
    </row>
    <row r="15" spans="1:17" s="119" customFormat="1" ht="18" x14ac:dyDescent="0.25">
      <c r="A15" s="141" t="str">
        <f>VLOOKUP(E15,'LISTADO ATM'!$A$2:$C$901,3,0)</f>
        <v>DISTRITO NACIONAL</v>
      </c>
      <c r="B15" s="154">
        <v>3336038779</v>
      </c>
      <c r="C15" s="94">
        <v>44467.336331018516</v>
      </c>
      <c r="D15" s="94" t="s">
        <v>2440</v>
      </c>
      <c r="E15" s="156">
        <v>927</v>
      </c>
      <c r="F15" s="141" t="str">
        <f>VLOOKUP(E15,VIP!$A$2:$O16294,2,0)</f>
        <v>DRBR927</v>
      </c>
      <c r="G15" s="141" t="str">
        <f>VLOOKUP(E15,'LISTADO ATM'!$A$2:$B$900,2,0)</f>
        <v>ATM S/M Bravo La Esperilla</v>
      </c>
      <c r="H15" s="141" t="str">
        <f>VLOOKUP(E15,VIP!$A$2:$O21255,7,FALSE)</f>
        <v>Si</v>
      </c>
      <c r="I15" s="141" t="str">
        <f>VLOOKUP(E15,VIP!$A$2:$O13220,8,FALSE)</f>
        <v>Si</v>
      </c>
      <c r="J15" s="141" t="str">
        <f>VLOOKUP(E15,VIP!$A$2:$O13170,8,FALSE)</f>
        <v>Si</v>
      </c>
      <c r="K15" s="141" t="str">
        <f>VLOOKUP(E15,VIP!$A$2:$O16744,6,0)</f>
        <v>NO</v>
      </c>
      <c r="L15" s="153" t="s">
        <v>2409</v>
      </c>
      <c r="M15" s="163" t="s">
        <v>2530</v>
      </c>
      <c r="N15" s="93" t="s">
        <v>2443</v>
      </c>
      <c r="O15" s="141" t="s">
        <v>2444</v>
      </c>
      <c r="P15" s="153"/>
      <c r="Q15" s="163" t="s">
        <v>2771</v>
      </c>
    </row>
    <row r="16" spans="1:17" s="119" customFormat="1" ht="18" x14ac:dyDescent="0.25">
      <c r="A16" s="141" t="str">
        <f>VLOOKUP(E16,'LISTADO ATM'!$A$2:$C$901,3,0)</f>
        <v>DISTRITO NACIONAL</v>
      </c>
      <c r="B16" s="154" t="s">
        <v>2633</v>
      </c>
      <c r="C16" s="94">
        <v>44467.423472222225</v>
      </c>
      <c r="D16" s="94" t="s">
        <v>2440</v>
      </c>
      <c r="E16" s="156">
        <v>490</v>
      </c>
      <c r="F16" s="141" t="str">
        <f>VLOOKUP(E16,VIP!$A$2:$O16304,2,0)</f>
        <v>DRBR490</v>
      </c>
      <c r="G16" s="141" t="str">
        <f>VLOOKUP(E16,'LISTADO ATM'!$A$2:$B$900,2,0)</f>
        <v xml:space="preserve">ATM Hospital Ney Arias Lora </v>
      </c>
      <c r="H16" s="141" t="str">
        <f>VLOOKUP(E16,VIP!$A$2:$O21265,7,FALSE)</f>
        <v>Si</v>
      </c>
      <c r="I16" s="141" t="str">
        <f>VLOOKUP(E16,VIP!$A$2:$O13230,8,FALSE)</f>
        <v>Si</v>
      </c>
      <c r="J16" s="141" t="str">
        <f>VLOOKUP(E16,VIP!$A$2:$O13180,8,FALSE)</f>
        <v>Si</v>
      </c>
      <c r="K16" s="141" t="str">
        <f>VLOOKUP(E16,VIP!$A$2:$O16754,6,0)</f>
        <v>NO</v>
      </c>
      <c r="L16" s="153" t="s">
        <v>2433</v>
      </c>
      <c r="M16" s="93" t="s">
        <v>2437</v>
      </c>
      <c r="N16" s="93" t="s">
        <v>2443</v>
      </c>
      <c r="O16" s="141" t="s">
        <v>2444</v>
      </c>
      <c r="P16" s="153"/>
      <c r="Q16" s="93" t="s">
        <v>2433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2632</v>
      </c>
      <c r="C17" s="94">
        <v>44467.429525462961</v>
      </c>
      <c r="D17" s="94" t="s">
        <v>2440</v>
      </c>
      <c r="E17" s="156">
        <v>600</v>
      </c>
      <c r="F17" s="141" t="str">
        <f>VLOOKUP(E17,VIP!$A$2:$O16303,2,0)</f>
        <v>DRBR600</v>
      </c>
      <c r="G17" s="141" t="str">
        <f>VLOOKUP(E17,'LISTADO ATM'!$A$2:$B$900,2,0)</f>
        <v>ATM S/M Bravo Hipica</v>
      </c>
      <c r="H17" s="141" t="str">
        <f>VLOOKUP(E17,VIP!$A$2:$O21264,7,FALSE)</f>
        <v>N/A</v>
      </c>
      <c r="I17" s="141" t="str">
        <f>VLOOKUP(E17,VIP!$A$2:$O13229,8,FALSE)</f>
        <v>N/A</v>
      </c>
      <c r="J17" s="141" t="str">
        <f>VLOOKUP(E17,VIP!$A$2:$O13179,8,FALSE)</f>
        <v>N/A</v>
      </c>
      <c r="K17" s="141" t="str">
        <f>VLOOKUP(E17,VIP!$A$2:$O16753,6,0)</f>
        <v>N/A</v>
      </c>
      <c r="L17" s="153" t="s">
        <v>2433</v>
      </c>
      <c r="M17" s="93" t="s">
        <v>2437</v>
      </c>
      <c r="N17" s="93" t="s">
        <v>2443</v>
      </c>
      <c r="O17" s="141" t="s">
        <v>2444</v>
      </c>
      <c r="P17" s="153"/>
      <c r="Q17" s="93" t="s">
        <v>2433</v>
      </c>
    </row>
    <row r="18" spans="1:17" s="119" customFormat="1" ht="18" x14ac:dyDescent="0.25">
      <c r="A18" s="141" t="str">
        <f>VLOOKUP(E18,'LISTADO ATM'!$A$2:$C$901,3,0)</f>
        <v>SUR</v>
      </c>
      <c r="B18" s="154" t="s">
        <v>2631</v>
      </c>
      <c r="C18" s="94">
        <v>44467.430972222224</v>
      </c>
      <c r="D18" s="94" t="s">
        <v>2174</v>
      </c>
      <c r="E18" s="156">
        <v>101</v>
      </c>
      <c r="F18" s="141" t="str">
        <f>VLOOKUP(E18,VIP!$A$2:$O16302,2,0)</f>
        <v>DRBR101</v>
      </c>
      <c r="G18" s="141" t="str">
        <f>VLOOKUP(E18,'LISTADO ATM'!$A$2:$B$900,2,0)</f>
        <v xml:space="preserve">ATM Oficina San Juan de la Maguana I </v>
      </c>
      <c r="H18" s="141" t="str">
        <f>VLOOKUP(E18,VIP!$A$2:$O21263,7,FALSE)</f>
        <v>Si</v>
      </c>
      <c r="I18" s="141" t="str">
        <f>VLOOKUP(E18,VIP!$A$2:$O13228,8,FALSE)</f>
        <v>Si</v>
      </c>
      <c r="J18" s="141" t="str">
        <f>VLOOKUP(E18,VIP!$A$2:$O13178,8,FALSE)</f>
        <v>Si</v>
      </c>
      <c r="K18" s="141" t="str">
        <f>VLOOKUP(E18,VIP!$A$2:$O16752,6,0)</f>
        <v>SI</v>
      </c>
      <c r="L18" s="153" t="s">
        <v>2634</v>
      </c>
      <c r="M18" s="163" t="s">
        <v>2530</v>
      </c>
      <c r="N18" s="93" t="s">
        <v>2443</v>
      </c>
      <c r="O18" s="141" t="s">
        <v>2445</v>
      </c>
      <c r="P18" s="153"/>
      <c r="Q18" s="163" t="s">
        <v>2809</v>
      </c>
    </row>
    <row r="19" spans="1:17" s="119" customFormat="1" ht="18" x14ac:dyDescent="0.25">
      <c r="A19" s="141" t="str">
        <f>VLOOKUP(E19,'LISTADO ATM'!$A$2:$C$901,3,0)</f>
        <v>DISTRITO NACIONAL</v>
      </c>
      <c r="B19" s="154">
        <v>3336039776</v>
      </c>
      <c r="C19" s="94">
        <v>44467.582442129627</v>
      </c>
      <c r="D19" s="94" t="s">
        <v>2440</v>
      </c>
      <c r="E19" s="156">
        <v>573</v>
      </c>
      <c r="F19" s="141" t="str">
        <f>VLOOKUP(E19,VIP!$A$2:$O16325,2,0)</f>
        <v>DRBR038</v>
      </c>
      <c r="G19" s="141" t="str">
        <f>VLOOKUP(E19,'LISTADO ATM'!$A$2:$B$900,2,0)</f>
        <v xml:space="preserve">ATM IDSS </v>
      </c>
      <c r="H19" s="141" t="str">
        <f>VLOOKUP(E19,VIP!$A$2:$O21286,7,FALSE)</f>
        <v>Si</v>
      </c>
      <c r="I19" s="141" t="str">
        <f>VLOOKUP(E19,VIP!$A$2:$O13251,8,FALSE)</f>
        <v>Si</v>
      </c>
      <c r="J19" s="141" t="str">
        <f>VLOOKUP(E19,VIP!$A$2:$O13201,8,FALSE)</f>
        <v>Si</v>
      </c>
      <c r="K19" s="141" t="str">
        <f>VLOOKUP(E19,VIP!$A$2:$O16775,6,0)</f>
        <v>NO</v>
      </c>
      <c r="L19" s="153" t="s">
        <v>2409</v>
      </c>
      <c r="M19" s="93" t="s">
        <v>2437</v>
      </c>
      <c r="N19" s="93" t="s">
        <v>2443</v>
      </c>
      <c r="O19" s="141" t="s">
        <v>2444</v>
      </c>
      <c r="P19" s="153"/>
      <c r="Q19" s="93" t="s">
        <v>2409</v>
      </c>
    </row>
    <row r="20" spans="1:17" s="119" customFormat="1" ht="18" x14ac:dyDescent="0.25">
      <c r="A20" s="141" t="str">
        <f>VLOOKUP(E20,'LISTADO ATM'!$A$2:$C$901,3,0)</f>
        <v>DISTRITO NACIONAL</v>
      </c>
      <c r="B20" s="154">
        <v>3336039783</v>
      </c>
      <c r="C20" s="94">
        <v>44467.585879629631</v>
      </c>
      <c r="D20" s="94" t="s">
        <v>2459</v>
      </c>
      <c r="E20" s="156">
        <v>911</v>
      </c>
      <c r="F20" s="156" t="str">
        <f>VLOOKUP(E20,VIP!$A$2:$O16323,2,0)</f>
        <v>DRBR911</v>
      </c>
      <c r="G20" s="141" t="str">
        <f>VLOOKUP(E20,'LISTADO ATM'!$A$2:$B$900,2,0)</f>
        <v xml:space="preserve">ATM Oficina Venezuela II </v>
      </c>
      <c r="H20" s="141" t="str">
        <f>VLOOKUP(E20,VIP!$A$2:$O21284,7,FALSE)</f>
        <v>Si</v>
      </c>
      <c r="I20" s="141" t="str">
        <f>VLOOKUP(E20,VIP!$A$2:$O13249,8,FALSE)</f>
        <v>Si</v>
      </c>
      <c r="J20" s="141" t="str">
        <f>VLOOKUP(E20,VIP!$A$2:$O13199,8,FALSE)</f>
        <v>Si</v>
      </c>
      <c r="K20" s="141" t="str">
        <f>VLOOKUP(E20,VIP!$A$2:$O16773,6,0)</f>
        <v>SI</v>
      </c>
      <c r="L20" s="153" t="s">
        <v>2409</v>
      </c>
      <c r="M20" s="163" t="s">
        <v>2530</v>
      </c>
      <c r="N20" s="93" t="s">
        <v>2443</v>
      </c>
      <c r="O20" s="141" t="s">
        <v>2614</v>
      </c>
      <c r="P20" s="153"/>
      <c r="Q20" s="163" t="s">
        <v>2772</v>
      </c>
    </row>
    <row r="21" spans="1:17" s="119" customFormat="1" ht="18" x14ac:dyDescent="0.25">
      <c r="A21" s="141" t="str">
        <f>VLOOKUP(E21,'LISTADO ATM'!$A$2:$C$901,3,0)</f>
        <v>DISTRITO NACIONAL</v>
      </c>
      <c r="B21" s="154">
        <v>3336039884</v>
      </c>
      <c r="C21" s="94">
        <v>44467.617708333331</v>
      </c>
      <c r="D21" s="94" t="s">
        <v>2174</v>
      </c>
      <c r="E21" s="156">
        <v>648</v>
      </c>
      <c r="F21" s="139" t="str">
        <f>VLOOKUP(E21,VIP!$A$2:$O16316,2,0)</f>
        <v>DRBR190</v>
      </c>
      <c r="G21" s="141" t="str">
        <f>VLOOKUP(E21,'LISTADO ATM'!$A$2:$B$900,2,0)</f>
        <v xml:space="preserve">ATM Hermandad de Pensionados </v>
      </c>
      <c r="H21" s="141" t="str">
        <f>VLOOKUP(E21,VIP!$A$2:$O21277,7,FALSE)</f>
        <v>Si</v>
      </c>
      <c r="I21" s="141" t="str">
        <f>VLOOKUP(E21,VIP!$A$2:$O13242,8,FALSE)</f>
        <v>No</v>
      </c>
      <c r="J21" s="141" t="str">
        <f>VLOOKUP(E21,VIP!$A$2:$O13192,8,FALSE)</f>
        <v>No</v>
      </c>
      <c r="K21" s="141" t="str">
        <f>VLOOKUP(E21,VIP!$A$2:$O16766,6,0)</f>
        <v>NO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s="119" customFormat="1" ht="18" x14ac:dyDescent="0.25">
      <c r="A22" s="141" t="str">
        <f>VLOOKUP(E22,'LISTADO ATM'!$A$2:$C$901,3,0)</f>
        <v>DISTRITO NACIONAL</v>
      </c>
      <c r="B22" s="154">
        <v>3336039910</v>
      </c>
      <c r="C22" s="94">
        <v>44467.623229166667</v>
      </c>
      <c r="D22" s="94" t="s">
        <v>2174</v>
      </c>
      <c r="E22" s="156">
        <v>239</v>
      </c>
      <c r="F22" s="139" t="str">
        <f>VLOOKUP(E22,VIP!$A$2:$O16313,2,0)</f>
        <v>DRBR239</v>
      </c>
      <c r="G22" s="141" t="str">
        <f>VLOOKUP(E22,'LISTADO ATM'!$A$2:$B$900,2,0)</f>
        <v xml:space="preserve">ATM Autobanco Charles de Gaulle </v>
      </c>
      <c r="H22" s="141" t="str">
        <f>VLOOKUP(E22,VIP!$A$2:$O21274,7,FALSE)</f>
        <v>Si</v>
      </c>
      <c r="I22" s="141" t="str">
        <f>VLOOKUP(E22,VIP!$A$2:$O13239,8,FALSE)</f>
        <v>Si</v>
      </c>
      <c r="J22" s="141" t="str">
        <f>VLOOKUP(E22,VIP!$A$2:$O13189,8,FALSE)</f>
        <v>Si</v>
      </c>
      <c r="K22" s="141" t="str">
        <f>VLOOKUP(E22,VIP!$A$2:$O16763,6,0)</f>
        <v>SI</v>
      </c>
      <c r="L22" s="153" t="s">
        <v>2212</v>
      </c>
      <c r="M22" s="93" t="s">
        <v>2437</v>
      </c>
      <c r="N22" s="93" t="s">
        <v>2443</v>
      </c>
      <c r="O22" s="141" t="s">
        <v>2445</v>
      </c>
      <c r="P22" s="153"/>
      <c r="Q22" s="93" t="s">
        <v>2212</v>
      </c>
    </row>
    <row r="23" spans="1:17" s="119" customFormat="1" ht="18" x14ac:dyDescent="0.25">
      <c r="A23" s="141" t="str">
        <f>VLOOKUP(E23,'LISTADO ATM'!$A$2:$C$901,3,0)</f>
        <v>DISTRITO NACIONAL</v>
      </c>
      <c r="B23" s="154">
        <v>3336039914</v>
      </c>
      <c r="C23" s="94">
        <v>44467.624178240738</v>
      </c>
      <c r="D23" s="94" t="s">
        <v>2174</v>
      </c>
      <c r="E23" s="156">
        <v>686</v>
      </c>
      <c r="F23" s="139" t="str">
        <f>VLOOKUP(E23,VIP!$A$2:$O16312,2,0)</f>
        <v>DRBR686</v>
      </c>
      <c r="G23" s="141" t="str">
        <f>VLOOKUP(E23,'LISTADO ATM'!$A$2:$B$900,2,0)</f>
        <v>ATM Autoservicio Oficina Máximo Gómez</v>
      </c>
      <c r="H23" s="141" t="str">
        <f>VLOOKUP(E23,VIP!$A$2:$O21273,7,FALSE)</f>
        <v>Si</v>
      </c>
      <c r="I23" s="141" t="str">
        <f>VLOOKUP(E23,VIP!$A$2:$O13238,8,FALSE)</f>
        <v>Si</v>
      </c>
      <c r="J23" s="141" t="str">
        <f>VLOOKUP(E23,VIP!$A$2:$O13188,8,FALSE)</f>
        <v>Si</v>
      </c>
      <c r="K23" s="141" t="str">
        <f>VLOOKUP(E23,VIP!$A$2:$O16762,6,0)</f>
        <v>NO</v>
      </c>
      <c r="L23" s="153" t="s">
        <v>2212</v>
      </c>
      <c r="M23" s="163" t="s">
        <v>2530</v>
      </c>
      <c r="N23" s="93" t="s">
        <v>2443</v>
      </c>
      <c r="O23" s="141" t="s">
        <v>2445</v>
      </c>
      <c r="P23" s="153"/>
      <c r="Q23" s="163" t="s">
        <v>2760</v>
      </c>
    </row>
    <row r="24" spans="1:17" s="119" customFormat="1" ht="18" x14ac:dyDescent="0.25">
      <c r="A24" s="141" t="str">
        <f>VLOOKUP(E24,'LISTADO ATM'!$A$2:$C$901,3,0)</f>
        <v>ESTE</v>
      </c>
      <c r="B24" s="154" t="s">
        <v>2664</v>
      </c>
      <c r="C24" s="94">
        <v>44467.649444444447</v>
      </c>
      <c r="D24" s="94" t="s">
        <v>2174</v>
      </c>
      <c r="E24" s="156">
        <v>893</v>
      </c>
      <c r="F24" s="139" t="str">
        <f>VLOOKUP(E24,VIP!$A$2:$O16344,2,0)</f>
        <v>DRBR893</v>
      </c>
      <c r="G24" s="141" t="str">
        <f>VLOOKUP(E24,'LISTADO ATM'!$A$2:$B$900,2,0)</f>
        <v xml:space="preserve">ATM Hotel Be Live Canoa (Bayahibe) II </v>
      </c>
      <c r="H24" s="141" t="str">
        <f>VLOOKUP(E24,VIP!$A$2:$O21305,7,FALSE)</f>
        <v>Si</v>
      </c>
      <c r="I24" s="141" t="str">
        <f>VLOOKUP(E24,VIP!$A$2:$O13270,8,FALSE)</f>
        <v>Si</v>
      </c>
      <c r="J24" s="141" t="str">
        <f>VLOOKUP(E24,VIP!$A$2:$O13220,8,FALSE)</f>
        <v>Si</v>
      </c>
      <c r="K24" s="141" t="str">
        <f>VLOOKUP(E24,VIP!$A$2:$O16794,6,0)</f>
        <v>NO</v>
      </c>
      <c r="L24" s="153" t="s">
        <v>2238</v>
      </c>
      <c r="M24" s="93" t="s">
        <v>2437</v>
      </c>
      <c r="N24" s="93" t="s">
        <v>2625</v>
      </c>
      <c r="O24" s="141" t="s">
        <v>2445</v>
      </c>
      <c r="P24" s="153"/>
      <c r="Q24" s="93" t="s">
        <v>2238</v>
      </c>
    </row>
    <row r="25" spans="1:17" s="119" customFormat="1" ht="18" x14ac:dyDescent="0.25">
      <c r="A25" s="141" t="str">
        <f>VLOOKUP(E25,'LISTADO ATM'!$A$2:$C$901,3,0)</f>
        <v>ESTE</v>
      </c>
      <c r="B25" s="154" t="s">
        <v>2663</v>
      </c>
      <c r="C25" s="94">
        <v>44467.649791666663</v>
      </c>
      <c r="D25" s="94" t="s">
        <v>2459</v>
      </c>
      <c r="E25" s="156">
        <v>660</v>
      </c>
      <c r="F25" s="139" t="str">
        <f>VLOOKUP(E25,VIP!$A$2:$O16343,2,0)</f>
        <v>DRBR660</v>
      </c>
      <c r="G25" s="141" t="str">
        <f>VLOOKUP(E25,'LISTADO ATM'!$A$2:$B$900,2,0)</f>
        <v>ATM Romana Norte II</v>
      </c>
      <c r="H25" s="141" t="str">
        <f>VLOOKUP(E25,VIP!$A$2:$O21304,7,FALSE)</f>
        <v>N/A</v>
      </c>
      <c r="I25" s="141" t="str">
        <f>VLOOKUP(E25,VIP!$A$2:$O13269,8,FALSE)</f>
        <v>N/A</v>
      </c>
      <c r="J25" s="141" t="str">
        <f>VLOOKUP(E25,VIP!$A$2:$O13219,8,FALSE)</f>
        <v>N/A</v>
      </c>
      <c r="K25" s="141" t="str">
        <f>VLOOKUP(E25,VIP!$A$2:$O16793,6,0)</f>
        <v>N/A</v>
      </c>
      <c r="L25" s="153" t="s">
        <v>2409</v>
      </c>
      <c r="M25" s="163" t="s">
        <v>2530</v>
      </c>
      <c r="N25" s="93" t="s">
        <v>2443</v>
      </c>
      <c r="O25" s="141" t="s">
        <v>2614</v>
      </c>
      <c r="P25" s="153"/>
      <c r="Q25" s="163" t="s">
        <v>2771</v>
      </c>
    </row>
    <row r="26" spans="1:17" s="119" customFormat="1" ht="18" x14ac:dyDescent="0.25">
      <c r="A26" s="141" t="str">
        <f>VLOOKUP(E26,'LISTADO ATM'!$A$2:$C$901,3,0)</f>
        <v>DISTRITO NACIONAL</v>
      </c>
      <c r="B26" s="154" t="s">
        <v>2662</v>
      </c>
      <c r="C26" s="94">
        <v>44467.650127314817</v>
      </c>
      <c r="D26" s="94" t="s">
        <v>2174</v>
      </c>
      <c r="E26" s="156">
        <v>35</v>
      </c>
      <c r="F26" s="139" t="str">
        <f>VLOOKUP(E26,VIP!$A$2:$O16342,2,0)</f>
        <v>DRBR035</v>
      </c>
      <c r="G26" s="141" t="str">
        <f>VLOOKUP(E26,'LISTADO ATM'!$A$2:$B$900,2,0)</f>
        <v xml:space="preserve">ATM Dirección General de Aduanas I </v>
      </c>
      <c r="H26" s="141" t="str">
        <f>VLOOKUP(E26,VIP!$A$2:$O21303,7,FALSE)</f>
        <v>Si</v>
      </c>
      <c r="I26" s="141" t="str">
        <f>VLOOKUP(E26,VIP!$A$2:$O13268,8,FALSE)</f>
        <v>Si</v>
      </c>
      <c r="J26" s="141" t="str">
        <f>VLOOKUP(E26,VIP!$A$2:$O13218,8,FALSE)</f>
        <v>Si</v>
      </c>
      <c r="K26" s="141" t="str">
        <f>VLOOKUP(E26,VIP!$A$2:$O16792,6,0)</f>
        <v>NO</v>
      </c>
      <c r="L26" s="153" t="s">
        <v>2238</v>
      </c>
      <c r="M26" s="163" t="s">
        <v>2530</v>
      </c>
      <c r="N26" s="93" t="s">
        <v>2625</v>
      </c>
      <c r="O26" s="141" t="s">
        <v>2445</v>
      </c>
      <c r="P26" s="153"/>
      <c r="Q26" s="163" t="s">
        <v>2803</v>
      </c>
    </row>
    <row r="27" spans="1:17" s="119" customFormat="1" ht="18" x14ac:dyDescent="0.25">
      <c r="A27" s="141" t="str">
        <f>VLOOKUP(E27,'LISTADO ATM'!$A$2:$C$901,3,0)</f>
        <v>DISTRITO NACIONAL</v>
      </c>
      <c r="B27" s="154" t="s">
        <v>2661</v>
      </c>
      <c r="C27" s="94">
        <v>44467.655833333331</v>
      </c>
      <c r="D27" s="94" t="s">
        <v>2174</v>
      </c>
      <c r="E27" s="156">
        <v>224</v>
      </c>
      <c r="F27" s="139" t="str">
        <f>VLOOKUP(E27,VIP!$A$2:$O16340,2,0)</f>
        <v>DRBR224</v>
      </c>
      <c r="G27" s="141" t="str">
        <f>VLOOKUP(E27,'LISTADO ATM'!$A$2:$B$900,2,0)</f>
        <v xml:space="preserve">ATM S/M Nacional El Millón (Núñez de Cáceres) </v>
      </c>
      <c r="H27" s="141" t="str">
        <f>VLOOKUP(E27,VIP!$A$2:$O21301,7,FALSE)</f>
        <v>Si</v>
      </c>
      <c r="I27" s="141" t="str">
        <f>VLOOKUP(E27,VIP!$A$2:$O13266,8,FALSE)</f>
        <v>Si</v>
      </c>
      <c r="J27" s="141" t="str">
        <f>VLOOKUP(E27,VIP!$A$2:$O13216,8,FALSE)</f>
        <v>Si</v>
      </c>
      <c r="K27" s="141" t="str">
        <f>VLOOKUP(E27,VIP!$A$2:$O16790,6,0)</f>
        <v>SI</v>
      </c>
      <c r="L27" s="153" t="s">
        <v>2455</v>
      </c>
      <c r="M27" s="93" t="s">
        <v>2437</v>
      </c>
      <c r="N27" s="93" t="s">
        <v>2625</v>
      </c>
      <c r="O27" s="141" t="s">
        <v>2445</v>
      </c>
      <c r="P27" s="153"/>
      <c r="Q27" s="93" t="s">
        <v>2455</v>
      </c>
    </row>
    <row r="28" spans="1:17" s="119" customFormat="1" ht="18" x14ac:dyDescent="0.25">
      <c r="A28" s="141" t="str">
        <f>VLOOKUP(E28,'LISTADO ATM'!$A$2:$C$901,3,0)</f>
        <v>SUR</v>
      </c>
      <c r="B28" s="154" t="s">
        <v>2660</v>
      </c>
      <c r="C28" s="94">
        <v>44467.65730324074</v>
      </c>
      <c r="D28" s="94" t="s">
        <v>2174</v>
      </c>
      <c r="E28" s="156">
        <v>995</v>
      </c>
      <c r="F28" s="139" t="str">
        <f>VLOOKUP(E28,VIP!$A$2:$O16339,2,0)</f>
        <v>DRBR545</v>
      </c>
      <c r="G28" s="141" t="str">
        <f>VLOOKUP(E28,'LISTADO ATM'!$A$2:$B$900,2,0)</f>
        <v xml:space="preserve">ATM Oficina San Cristobal III (Lobby) </v>
      </c>
      <c r="H28" s="141" t="str">
        <f>VLOOKUP(E28,VIP!$A$2:$O21300,7,FALSE)</f>
        <v>Si</v>
      </c>
      <c r="I28" s="141" t="str">
        <f>VLOOKUP(E28,VIP!$A$2:$O13265,8,FALSE)</f>
        <v>No</v>
      </c>
      <c r="J28" s="141" t="str">
        <f>VLOOKUP(E28,VIP!$A$2:$O13215,8,FALSE)</f>
        <v>No</v>
      </c>
      <c r="K28" s="141" t="str">
        <f>VLOOKUP(E28,VIP!$A$2:$O16789,6,0)</f>
        <v>NO</v>
      </c>
      <c r="L28" s="153" t="s">
        <v>2455</v>
      </c>
      <c r="M28" s="163" t="s">
        <v>2530</v>
      </c>
      <c r="N28" s="93" t="s">
        <v>2625</v>
      </c>
      <c r="O28" s="141" t="s">
        <v>2445</v>
      </c>
      <c r="P28" s="153"/>
      <c r="Q28" s="163" t="s">
        <v>2780</v>
      </c>
    </row>
    <row r="29" spans="1:17" s="119" customFormat="1" ht="18" x14ac:dyDescent="0.25">
      <c r="A29" s="141" t="str">
        <f>VLOOKUP(E29,'LISTADO ATM'!$A$2:$C$901,3,0)</f>
        <v>ESTE</v>
      </c>
      <c r="B29" s="154" t="s">
        <v>2659</v>
      </c>
      <c r="C29" s="94">
        <v>44467.658032407409</v>
      </c>
      <c r="D29" s="94" t="s">
        <v>2174</v>
      </c>
      <c r="E29" s="156">
        <v>899</v>
      </c>
      <c r="F29" s="139" t="str">
        <f>VLOOKUP(E29,VIP!$A$2:$O16338,2,0)</f>
        <v>DRBR899</v>
      </c>
      <c r="G29" s="141" t="str">
        <f>VLOOKUP(E29,'LISTADO ATM'!$A$2:$B$900,2,0)</f>
        <v xml:space="preserve">ATM Oficina Punta Cana </v>
      </c>
      <c r="H29" s="141" t="str">
        <f>VLOOKUP(E29,VIP!$A$2:$O21299,7,FALSE)</f>
        <v>Si</v>
      </c>
      <c r="I29" s="141" t="str">
        <f>VLOOKUP(E29,VIP!$A$2:$O13264,8,FALSE)</f>
        <v>Si</v>
      </c>
      <c r="J29" s="141" t="str">
        <f>VLOOKUP(E29,VIP!$A$2:$O13214,8,FALSE)</f>
        <v>Si</v>
      </c>
      <c r="K29" s="141" t="str">
        <f>VLOOKUP(E29,VIP!$A$2:$O16788,6,0)</f>
        <v>NO</v>
      </c>
      <c r="L29" s="153" t="s">
        <v>2455</v>
      </c>
      <c r="M29" s="163" t="s">
        <v>2530</v>
      </c>
      <c r="N29" s="93" t="s">
        <v>2625</v>
      </c>
      <c r="O29" s="141" t="s">
        <v>2445</v>
      </c>
      <c r="P29" s="153"/>
      <c r="Q29" s="163" t="s">
        <v>2833</v>
      </c>
    </row>
    <row r="30" spans="1:17" s="119" customFormat="1" ht="18" x14ac:dyDescent="0.25">
      <c r="A30" s="141" t="str">
        <f>VLOOKUP(E30,'LISTADO ATM'!$A$2:$C$901,3,0)</f>
        <v>DISTRITO NACIONAL</v>
      </c>
      <c r="B30" s="154" t="s">
        <v>2658</v>
      </c>
      <c r="C30" s="94">
        <v>44467.659039351849</v>
      </c>
      <c r="D30" s="94" t="s">
        <v>2174</v>
      </c>
      <c r="E30" s="156">
        <v>325</v>
      </c>
      <c r="F30" s="139" t="str">
        <f>VLOOKUP(E30,VIP!$A$2:$O16337,2,0)</f>
        <v>DRBR325</v>
      </c>
      <c r="G30" s="141" t="str">
        <f>VLOOKUP(E30,'LISTADO ATM'!$A$2:$B$900,2,0)</f>
        <v>ATM Casa Edwin</v>
      </c>
      <c r="H30" s="141" t="str">
        <f>VLOOKUP(E30,VIP!$A$2:$O21298,7,FALSE)</f>
        <v>Si</v>
      </c>
      <c r="I30" s="141" t="str">
        <f>VLOOKUP(E30,VIP!$A$2:$O13263,8,FALSE)</f>
        <v>Si</v>
      </c>
      <c r="J30" s="141" t="str">
        <f>VLOOKUP(E30,VIP!$A$2:$O13213,8,FALSE)</f>
        <v>Si</v>
      </c>
      <c r="K30" s="141" t="str">
        <f>VLOOKUP(E30,VIP!$A$2:$O16787,6,0)</f>
        <v>NO</v>
      </c>
      <c r="L30" s="153" t="s">
        <v>2455</v>
      </c>
      <c r="M30" s="163" t="s">
        <v>2530</v>
      </c>
      <c r="N30" s="93" t="s">
        <v>2625</v>
      </c>
      <c r="O30" s="141" t="s">
        <v>2445</v>
      </c>
      <c r="P30" s="153"/>
      <c r="Q30" s="163" t="s">
        <v>2776</v>
      </c>
    </row>
    <row r="31" spans="1:17" s="119" customFormat="1" ht="18" x14ac:dyDescent="0.25">
      <c r="A31" s="141" t="str">
        <f>VLOOKUP(E31,'LISTADO ATM'!$A$2:$C$901,3,0)</f>
        <v>DISTRITO NACIONAL</v>
      </c>
      <c r="B31" s="154" t="s">
        <v>2657</v>
      </c>
      <c r="C31" s="94">
        <v>44467.660752314812</v>
      </c>
      <c r="D31" s="94" t="s">
        <v>2174</v>
      </c>
      <c r="E31" s="156">
        <v>976</v>
      </c>
      <c r="F31" s="139" t="str">
        <f>VLOOKUP(E31,VIP!$A$2:$O16336,2,0)</f>
        <v>DRBR24W</v>
      </c>
      <c r="G31" s="141" t="str">
        <f>VLOOKUP(E31,'LISTADO ATM'!$A$2:$B$900,2,0)</f>
        <v xml:space="preserve">ATM Oficina Diamond Plaza I </v>
      </c>
      <c r="H31" s="141" t="str">
        <f>VLOOKUP(E31,VIP!$A$2:$O21297,7,FALSE)</f>
        <v>Si</v>
      </c>
      <c r="I31" s="141" t="str">
        <f>VLOOKUP(E31,VIP!$A$2:$O13262,8,FALSE)</f>
        <v>Si</v>
      </c>
      <c r="J31" s="141" t="str">
        <f>VLOOKUP(E31,VIP!$A$2:$O13212,8,FALSE)</f>
        <v>Si</v>
      </c>
      <c r="K31" s="141" t="str">
        <f>VLOOKUP(E31,VIP!$A$2:$O16786,6,0)</f>
        <v>NO</v>
      </c>
      <c r="L31" s="153" t="s">
        <v>2455</v>
      </c>
      <c r="M31" s="163" t="s">
        <v>2530</v>
      </c>
      <c r="N31" s="93" t="s">
        <v>2625</v>
      </c>
      <c r="O31" s="141" t="s">
        <v>2445</v>
      </c>
      <c r="P31" s="153"/>
      <c r="Q31" s="163" t="s">
        <v>2779</v>
      </c>
    </row>
    <row r="32" spans="1:17" s="119" customFormat="1" ht="18" x14ac:dyDescent="0.25">
      <c r="A32" s="141" t="str">
        <f>VLOOKUP(E32,'LISTADO ATM'!$A$2:$C$901,3,0)</f>
        <v>DISTRITO NACIONAL</v>
      </c>
      <c r="B32" s="154" t="s">
        <v>2656</v>
      </c>
      <c r="C32" s="94">
        <v>44467.661840277775</v>
      </c>
      <c r="D32" s="94" t="s">
        <v>2174</v>
      </c>
      <c r="E32" s="156">
        <v>494</v>
      </c>
      <c r="F32" s="139" t="str">
        <f>VLOOKUP(E32,VIP!$A$2:$O16335,2,0)</f>
        <v>DRBR494</v>
      </c>
      <c r="G32" s="141" t="str">
        <f>VLOOKUP(E32,'LISTADO ATM'!$A$2:$B$900,2,0)</f>
        <v xml:space="preserve">ATM Oficina Blue Mall </v>
      </c>
      <c r="H32" s="141" t="str">
        <f>VLOOKUP(E32,VIP!$A$2:$O21296,7,FALSE)</f>
        <v>Si</v>
      </c>
      <c r="I32" s="141" t="str">
        <f>VLOOKUP(E32,VIP!$A$2:$O13261,8,FALSE)</f>
        <v>Si</v>
      </c>
      <c r="J32" s="141" t="str">
        <f>VLOOKUP(E32,VIP!$A$2:$O13211,8,FALSE)</f>
        <v>Si</v>
      </c>
      <c r="K32" s="141" t="str">
        <f>VLOOKUP(E32,VIP!$A$2:$O16785,6,0)</f>
        <v>SI</v>
      </c>
      <c r="L32" s="153" t="s">
        <v>2455</v>
      </c>
      <c r="M32" s="163" t="s">
        <v>2530</v>
      </c>
      <c r="N32" s="93" t="s">
        <v>2625</v>
      </c>
      <c r="O32" s="141" t="s">
        <v>2445</v>
      </c>
      <c r="P32" s="153"/>
      <c r="Q32" s="163" t="s">
        <v>2828</v>
      </c>
    </row>
    <row r="33" spans="1:17" s="119" customFormat="1" ht="18" x14ac:dyDescent="0.25">
      <c r="A33" s="141" t="str">
        <f>VLOOKUP(E33,'LISTADO ATM'!$A$2:$C$901,3,0)</f>
        <v>DISTRITO NACIONAL</v>
      </c>
      <c r="B33" s="154" t="s">
        <v>2655</v>
      </c>
      <c r="C33" s="94">
        <v>44467.687037037038</v>
      </c>
      <c r="D33" s="94" t="s">
        <v>2440</v>
      </c>
      <c r="E33" s="156">
        <v>678</v>
      </c>
      <c r="F33" s="139" t="str">
        <f>VLOOKUP(E33,VIP!$A$2:$O16333,2,0)</f>
        <v>DRBR678</v>
      </c>
      <c r="G33" s="141" t="str">
        <f>VLOOKUP(E33,'LISTADO ATM'!$A$2:$B$900,2,0)</f>
        <v>ATM Eco Petroleo San Isidro</v>
      </c>
      <c r="H33" s="141" t="str">
        <f>VLOOKUP(E33,VIP!$A$2:$O21294,7,FALSE)</f>
        <v>Si</v>
      </c>
      <c r="I33" s="141" t="str">
        <f>VLOOKUP(E33,VIP!$A$2:$O13259,8,FALSE)</f>
        <v>Si</v>
      </c>
      <c r="J33" s="141" t="str">
        <f>VLOOKUP(E33,VIP!$A$2:$O13209,8,FALSE)</f>
        <v>Si</v>
      </c>
      <c r="K33" s="141" t="str">
        <f>VLOOKUP(E33,VIP!$A$2:$O16783,6,0)</f>
        <v>NO</v>
      </c>
      <c r="L33" s="153" t="s">
        <v>2433</v>
      </c>
      <c r="M33" s="93" t="s">
        <v>2437</v>
      </c>
      <c r="N33" s="93" t="s">
        <v>2443</v>
      </c>
      <c r="O33" s="141" t="s">
        <v>2444</v>
      </c>
      <c r="P33" s="153"/>
      <c r="Q33" s="93" t="s">
        <v>2433</v>
      </c>
    </row>
    <row r="34" spans="1:17" s="119" customFormat="1" ht="18" x14ac:dyDescent="0.25">
      <c r="A34" s="141" t="str">
        <f>VLOOKUP(E34,'LISTADO ATM'!$A$2:$C$901,3,0)</f>
        <v>DISTRITO NACIONAL</v>
      </c>
      <c r="B34" s="154" t="s">
        <v>2654</v>
      </c>
      <c r="C34" s="94">
        <v>44467.692557870374</v>
      </c>
      <c r="D34" s="94" t="s">
        <v>2459</v>
      </c>
      <c r="E34" s="156">
        <v>755</v>
      </c>
      <c r="F34" s="139" t="str">
        <f>VLOOKUP(E34,VIP!$A$2:$O16332,2,0)</f>
        <v>DRBR755</v>
      </c>
      <c r="G34" s="141" t="str">
        <f>VLOOKUP(E34,'LISTADO ATM'!$A$2:$B$900,2,0)</f>
        <v xml:space="preserve">ATM Oficina Galería del Este (Plaza)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2409</v>
      </c>
      <c r="M34" s="163" t="s">
        <v>2530</v>
      </c>
      <c r="N34" s="93" t="s">
        <v>2443</v>
      </c>
      <c r="O34" s="141" t="s">
        <v>2614</v>
      </c>
      <c r="P34" s="153"/>
      <c r="Q34" s="163" t="s">
        <v>2773</v>
      </c>
    </row>
    <row r="35" spans="1:17" s="119" customFormat="1" ht="18" x14ac:dyDescent="0.25">
      <c r="A35" s="141" t="str">
        <f>VLOOKUP(E35,'LISTADO ATM'!$A$2:$C$901,3,0)</f>
        <v>DISTRITO NACIONAL</v>
      </c>
      <c r="B35" s="154" t="s">
        <v>2653</v>
      </c>
      <c r="C35" s="94">
        <v>44467.695428240739</v>
      </c>
      <c r="D35" s="94" t="s">
        <v>2440</v>
      </c>
      <c r="E35" s="156">
        <v>238</v>
      </c>
      <c r="F35" s="139" t="str">
        <f>VLOOKUP(E35,VIP!$A$2:$O16331,2,0)</f>
        <v>DRBR238</v>
      </c>
      <c r="G35" s="141" t="str">
        <f>VLOOKUP(E35,'LISTADO ATM'!$A$2:$B$900,2,0)</f>
        <v xml:space="preserve">ATM Multicentro La Sirena Charles de Gaulle </v>
      </c>
      <c r="H35" s="141" t="str">
        <f>VLOOKUP(E35,VIP!$A$2:$O21292,7,FALSE)</f>
        <v>Si</v>
      </c>
      <c r="I35" s="141" t="str">
        <f>VLOOKUP(E35,VIP!$A$2:$O13257,8,FALSE)</f>
        <v>Si</v>
      </c>
      <c r="J35" s="141" t="str">
        <f>VLOOKUP(E35,VIP!$A$2:$O13207,8,FALSE)</f>
        <v>Si</v>
      </c>
      <c r="K35" s="141" t="str">
        <f>VLOOKUP(E35,VIP!$A$2:$O16781,6,0)</f>
        <v>No</v>
      </c>
      <c r="L35" s="153" t="s">
        <v>2409</v>
      </c>
      <c r="M35" s="163" t="s">
        <v>2530</v>
      </c>
      <c r="N35" s="93" t="s">
        <v>2443</v>
      </c>
      <c r="O35" s="141" t="s">
        <v>2444</v>
      </c>
      <c r="P35" s="153"/>
      <c r="Q35" s="163" t="s">
        <v>2809</v>
      </c>
    </row>
    <row r="36" spans="1:17" s="119" customFormat="1" ht="18" x14ac:dyDescent="0.25">
      <c r="A36" s="141" t="str">
        <f>VLOOKUP(E36,'LISTADO ATM'!$A$2:$C$901,3,0)</f>
        <v>ESTE</v>
      </c>
      <c r="B36" s="154" t="s">
        <v>2652</v>
      </c>
      <c r="C36" s="94">
        <v>44467.697013888886</v>
      </c>
      <c r="D36" s="94" t="s">
        <v>2459</v>
      </c>
      <c r="E36" s="156">
        <v>353</v>
      </c>
      <c r="F36" s="139" t="str">
        <f>VLOOKUP(E36,VIP!$A$2:$O16330,2,0)</f>
        <v>DRBR353</v>
      </c>
      <c r="G36" s="141" t="str">
        <f>VLOOKUP(E36,'LISTADO ATM'!$A$2:$B$900,2,0)</f>
        <v xml:space="preserve">ATM Estación Boulevard Juan Dolio </v>
      </c>
      <c r="H36" s="141" t="str">
        <f>VLOOKUP(E36,VIP!$A$2:$O21291,7,FALSE)</f>
        <v>Si</v>
      </c>
      <c r="I36" s="141" t="str">
        <f>VLOOKUP(E36,VIP!$A$2:$O13256,8,FALSE)</f>
        <v>Si</v>
      </c>
      <c r="J36" s="141" t="str">
        <f>VLOOKUP(E36,VIP!$A$2:$O13206,8,FALSE)</f>
        <v>Si</v>
      </c>
      <c r="K36" s="141" t="str">
        <f>VLOOKUP(E36,VIP!$A$2:$O16780,6,0)</f>
        <v>NO</v>
      </c>
      <c r="L36" s="153" t="s">
        <v>2624</v>
      </c>
      <c r="M36" s="163" t="s">
        <v>2530</v>
      </c>
      <c r="N36" s="93" t="s">
        <v>2443</v>
      </c>
      <c r="O36" s="141" t="s">
        <v>2614</v>
      </c>
      <c r="P36" s="153"/>
      <c r="Q36" s="163" t="s">
        <v>2764</v>
      </c>
    </row>
    <row r="37" spans="1:17" s="119" customFormat="1" ht="18" x14ac:dyDescent="0.25">
      <c r="A37" s="141" t="str">
        <f>VLOOKUP(E37,'LISTADO ATM'!$A$2:$C$901,3,0)</f>
        <v>SUR</v>
      </c>
      <c r="B37" s="154" t="s">
        <v>2651</v>
      </c>
      <c r="C37" s="94">
        <v>44467.702719907407</v>
      </c>
      <c r="D37" s="94" t="s">
        <v>2459</v>
      </c>
      <c r="E37" s="156">
        <v>84</v>
      </c>
      <c r="F37" s="139" t="str">
        <f>VLOOKUP(E37,VIP!$A$2:$O16329,2,0)</f>
        <v>DRBR084</v>
      </c>
      <c r="G37" s="141" t="str">
        <f>VLOOKUP(E37,'LISTADO ATM'!$A$2:$B$900,2,0)</f>
        <v xml:space="preserve">ATM Oficina Multicentro Sirena San Cristóbal </v>
      </c>
      <c r="H37" s="141" t="str">
        <f>VLOOKUP(E37,VIP!$A$2:$O21290,7,FALSE)</f>
        <v>Si</v>
      </c>
      <c r="I37" s="141" t="str">
        <f>VLOOKUP(E37,VIP!$A$2:$O13255,8,FALSE)</f>
        <v>Si</v>
      </c>
      <c r="J37" s="141" t="str">
        <f>VLOOKUP(E37,VIP!$A$2:$O13205,8,FALSE)</f>
        <v>Si</v>
      </c>
      <c r="K37" s="141" t="str">
        <f>VLOOKUP(E37,VIP!$A$2:$O16779,6,0)</f>
        <v>SI</v>
      </c>
      <c r="L37" s="153" t="s">
        <v>2409</v>
      </c>
      <c r="M37" s="163" t="s">
        <v>2530</v>
      </c>
      <c r="N37" s="93" t="s">
        <v>2443</v>
      </c>
      <c r="O37" s="141" t="s">
        <v>2614</v>
      </c>
      <c r="P37" s="153"/>
      <c r="Q37" s="163" t="s">
        <v>2809</v>
      </c>
    </row>
    <row r="38" spans="1:17" s="119" customFormat="1" ht="18" x14ac:dyDescent="0.25">
      <c r="A38" s="141" t="str">
        <f>VLOOKUP(E38,'LISTADO ATM'!$A$2:$C$901,3,0)</f>
        <v>ESTE</v>
      </c>
      <c r="B38" s="154" t="s">
        <v>2650</v>
      </c>
      <c r="C38" s="94">
        <v>44467.705439814818</v>
      </c>
      <c r="D38" s="94" t="s">
        <v>2459</v>
      </c>
      <c r="E38" s="156">
        <v>158</v>
      </c>
      <c r="F38" s="139" t="str">
        <f>VLOOKUP(E38,VIP!$A$2:$O16328,2,0)</f>
        <v>DRBR158</v>
      </c>
      <c r="G38" s="141" t="str">
        <f>VLOOKUP(E38,'LISTADO ATM'!$A$2:$B$900,2,0)</f>
        <v xml:space="preserve">ATM Oficina Romana Norte </v>
      </c>
      <c r="H38" s="141" t="str">
        <f>VLOOKUP(E38,VIP!$A$2:$O21289,7,FALSE)</f>
        <v>Si</v>
      </c>
      <c r="I38" s="141" t="str">
        <f>VLOOKUP(E38,VIP!$A$2:$O13254,8,FALSE)</f>
        <v>Si</v>
      </c>
      <c r="J38" s="141" t="str">
        <f>VLOOKUP(E38,VIP!$A$2:$O13204,8,FALSE)</f>
        <v>Si</v>
      </c>
      <c r="K38" s="141" t="str">
        <f>VLOOKUP(E38,VIP!$A$2:$O16778,6,0)</f>
        <v>SI</v>
      </c>
      <c r="L38" s="153" t="s">
        <v>2409</v>
      </c>
      <c r="M38" s="163" t="s">
        <v>2530</v>
      </c>
      <c r="N38" s="93" t="s">
        <v>2443</v>
      </c>
      <c r="O38" s="141" t="s">
        <v>2614</v>
      </c>
      <c r="P38" s="153"/>
      <c r="Q38" s="163" t="s">
        <v>2768</v>
      </c>
    </row>
    <row r="39" spans="1:17" s="119" customFormat="1" ht="18" x14ac:dyDescent="0.25">
      <c r="A39" s="141" t="str">
        <f>VLOOKUP(E39,'LISTADO ATM'!$A$2:$C$901,3,0)</f>
        <v>DISTRITO NACIONAL</v>
      </c>
      <c r="B39" s="154" t="s">
        <v>2649</v>
      </c>
      <c r="C39" s="94">
        <v>44467.715891203705</v>
      </c>
      <c r="D39" s="94" t="s">
        <v>2440</v>
      </c>
      <c r="E39" s="156">
        <v>406</v>
      </c>
      <c r="F39" s="139" t="str">
        <f>VLOOKUP(E39,VIP!$A$2:$O16327,2,0)</f>
        <v>DRBR406</v>
      </c>
      <c r="G39" s="141" t="str">
        <f>VLOOKUP(E39,'LISTADO ATM'!$A$2:$B$900,2,0)</f>
        <v xml:space="preserve">ATM UNP Plaza Lama Máximo Gómez </v>
      </c>
      <c r="H39" s="141" t="str">
        <f>VLOOKUP(E39,VIP!$A$2:$O21288,7,FALSE)</f>
        <v>Si</v>
      </c>
      <c r="I39" s="141" t="str">
        <f>VLOOKUP(E39,VIP!$A$2:$O13253,8,FALSE)</f>
        <v>Si</v>
      </c>
      <c r="J39" s="141" t="str">
        <f>VLOOKUP(E39,VIP!$A$2:$O13203,8,FALSE)</f>
        <v>Si</v>
      </c>
      <c r="K39" s="141" t="str">
        <f>VLOOKUP(E39,VIP!$A$2:$O16777,6,0)</f>
        <v>SI</v>
      </c>
      <c r="L39" s="153" t="s">
        <v>2433</v>
      </c>
      <c r="M39" s="163" t="s">
        <v>2530</v>
      </c>
      <c r="N39" s="93" t="s">
        <v>2443</v>
      </c>
      <c r="O39" s="141" t="s">
        <v>2444</v>
      </c>
      <c r="P39" s="153"/>
      <c r="Q39" s="163" t="s">
        <v>2807</v>
      </c>
    </row>
    <row r="40" spans="1:17" s="119" customFormat="1" ht="18" x14ac:dyDescent="0.25">
      <c r="A40" s="141" t="str">
        <f>VLOOKUP(E40,'LISTADO ATM'!$A$2:$C$901,3,0)</f>
        <v>DISTRITO NACIONAL</v>
      </c>
      <c r="B40" s="154" t="s">
        <v>2648</v>
      </c>
      <c r="C40" s="94">
        <v>44467.722187500003</v>
      </c>
      <c r="D40" s="94" t="s">
        <v>2440</v>
      </c>
      <c r="E40" s="156">
        <v>793</v>
      </c>
      <c r="F40" s="139" t="str">
        <f>VLOOKUP(E40,VIP!$A$2:$O16326,2,0)</f>
        <v>DRBR793</v>
      </c>
      <c r="G40" s="141" t="str">
        <f>VLOOKUP(E40,'LISTADO ATM'!$A$2:$B$900,2,0)</f>
        <v xml:space="preserve">ATM Centro de Caja Agora Mall </v>
      </c>
      <c r="H40" s="141" t="str">
        <f>VLOOKUP(E40,VIP!$A$2:$O21287,7,FALSE)</f>
        <v>Si</v>
      </c>
      <c r="I40" s="141" t="str">
        <f>VLOOKUP(E40,VIP!$A$2:$O13252,8,FALSE)</f>
        <v>Si</v>
      </c>
      <c r="J40" s="141" t="str">
        <f>VLOOKUP(E40,VIP!$A$2:$O13202,8,FALSE)</f>
        <v>Si</v>
      </c>
      <c r="K40" s="141" t="str">
        <f>VLOOKUP(E40,VIP!$A$2:$O16776,6,0)</f>
        <v>NO</v>
      </c>
      <c r="L40" s="153" t="s">
        <v>2433</v>
      </c>
      <c r="M40" s="163" t="s">
        <v>2530</v>
      </c>
      <c r="N40" s="93" t="s">
        <v>2443</v>
      </c>
      <c r="O40" s="141" t="s">
        <v>2444</v>
      </c>
      <c r="P40" s="153"/>
      <c r="Q40" s="163" t="s">
        <v>2766</v>
      </c>
    </row>
    <row r="41" spans="1:17" s="119" customFormat="1" ht="18" x14ac:dyDescent="0.25">
      <c r="A41" s="141" t="str">
        <f>VLOOKUP(E41,'LISTADO ATM'!$A$2:$C$901,3,0)</f>
        <v>DISTRITO NACIONAL</v>
      </c>
      <c r="B41" s="154" t="s">
        <v>2647</v>
      </c>
      <c r="C41" s="94">
        <v>44467.726388888892</v>
      </c>
      <c r="D41" s="94" t="s">
        <v>2459</v>
      </c>
      <c r="E41" s="156">
        <v>957</v>
      </c>
      <c r="F41" s="139" t="str">
        <f>VLOOKUP(E41,VIP!$A$2:$O16325,2,0)</f>
        <v>DRBR23F</v>
      </c>
      <c r="G41" s="141" t="str">
        <f>VLOOKUP(E41,'LISTADO ATM'!$A$2:$B$900,2,0)</f>
        <v xml:space="preserve">ATM Oficina Venezuela </v>
      </c>
      <c r="H41" s="141" t="str">
        <f>VLOOKUP(E41,VIP!$A$2:$O21286,7,FALSE)</f>
        <v>Si</v>
      </c>
      <c r="I41" s="141" t="str">
        <f>VLOOKUP(E41,VIP!$A$2:$O13251,8,FALSE)</f>
        <v>Si</v>
      </c>
      <c r="J41" s="141" t="str">
        <f>VLOOKUP(E41,VIP!$A$2:$O13201,8,FALSE)</f>
        <v>Si</v>
      </c>
      <c r="K41" s="141" t="str">
        <f>VLOOKUP(E41,VIP!$A$2:$O16775,6,0)</f>
        <v>SI</v>
      </c>
      <c r="L41" s="153" t="s">
        <v>2409</v>
      </c>
      <c r="M41" s="163" t="s">
        <v>2530</v>
      </c>
      <c r="N41" s="93" t="s">
        <v>2443</v>
      </c>
      <c r="O41" s="141" t="s">
        <v>2614</v>
      </c>
      <c r="P41" s="153"/>
      <c r="Q41" s="163" t="s">
        <v>2775</v>
      </c>
    </row>
    <row r="42" spans="1:17" s="119" customFormat="1" ht="18" x14ac:dyDescent="0.25">
      <c r="A42" s="141" t="str">
        <f>VLOOKUP(E42,'LISTADO ATM'!$A$2:$C$901,3,0)</f>
        <v>SUR</v>
      </c>
      <c r="B42" s="154" t="s">
        <v>2646</v>
      </c>
      <c r="C42" s="94">
        <v>44467.73128472222</v>
      </c>
      <c r="D42" s="94" t="s">
        <v>2459</v>
      </c>
      <c r="E42" s="156">
        <v>6</v>
      </c>
      <c r="F42" s="139" t="str">
        <f>VLOOKUP(E42,VIP!$A$2:$O16324,2,0)</f>
        <v>DRBR006</v>
      </c>
      <c r="G42" s="141" t="str">
        <f>VLOOKUP(E42,'LISTADO ATM'!$A$2:$B$900,2,0)</f>
        <v xml:space="preserve">ATM Plaza WAO San Juan </v>
      </c>
      <c r="H42" s="141" t="str">
        <f>VLOOKUP(E42,VIP!$A$2:$O21285,7,FALSE)</f>
        <v>N/A</v>
      </c>
      <c r="I42" s="141" t="str">
        <f>VLOOKUP(E42,VIP!$A$2:$O13250,8,FALSE)</f>
        <v>N/A</v>
      </c>
      <c r="J42" s="141" t="str">
        <f>VLOOKUP(E42,VIP!$A$2:$O13200,8,FALSE)</f>
        <v>N/A</v>
      </c>
      <c r="K42" s="141" t="str">
        <f>VLOOKUP(E42,VIP!$A$2:$O16767,6,0)</f>
        <v/>
      </c>
      <c r="L42" s="153" t="s">
        <v>2433</v>
      </c>
      <c r="M42" s="163" t="s">
        <v>2530</v>
      </c>
      <c r="N42" s="93" t="s">
        <v>2443</v>
      </c>
      <c r="O42" s="141" t="s">
        <v>2614</v>
      </c>
      <c r="P42" s="153"/>
      <c r="Q42" s="163" t="s">
        <v>2766</v>
      </c>
    </row>
    <row r="43" spans="1:17" s="119" customFormat="1" ht="18" x14ac:dyDescent="0.25">
      <c r="A43" s="141" t="str">
        <f>VLOOKUP(E43,'LISTADO ATM'!$A$2:$C$901,3,0)</f>
        <v>DISTRITO NACIONAL</v>
      </c>
      <c r="B43" s="154" t="s">
        <v>2645</v>
      </c>
      <c r="C43" s="94">
        <v>44467.733564814815</v>
      </c>
      <c r="D43" s="94" t="s">
        <v>2440</v>
      </c>
      <c r="E43" s="156">
        <v>12</v>
      </c>
      <c r="F43" s="139" t="str">
        <f>VLOOKUP(E43,VIP!$A$2:$O16323,2,0)</f>
        <v>DRBR012</v>
      </c>
      <c r="G43" s="141" t="str">
        <f>VLOOKUP(E43,'LISTADO ATM'!$A$2:$B$900,2,0)</f>
        <v xml:space="preserve">ATM Comercial Ganadera (San Isidro) </v>
      </c>
      <c r="H43" s="141" t="str">
        <f>VLOOKUP(E43,VIP!$A$2:$O21284,7,FALSE)</f>
        <v>Si</v>
      </c>
      <c r="I43" s="141" t="str">
        <f>VLOOKUP(E43,VIP!$A$2:$O13249,8,FALSE)</f>
        <v>No</v>
      </c>
      <c r="J43" s="141" t="str">
        <f>VLOOKUP(E43,VIP!$A$2:$O13199,8,FALSE)</f>
        <v>No</v>
      </c>
      <c r="K43" s="141" t="str">
        <f>VLOOKUP(E43,VIP!$A$2:$O16773,6,0)</f>
        <v>NO</v>
      </c>
      <c r="L43" s="153" t="s">
        <v>2409</v>
      </c>
      <c r="M43" s="93" t="s">
        <v>2437</v>
      </c>
      <c r="N43" s="93" t="s">
        <v>2443</v>
      </c>
      <c r="O43" s="141" t="s">
        <v>2444</v>
      </c>
      <c r="P43" s="153"/>
      <c r="Q43" s="93" t="s">
        <v>2409</v>
      </c>
    </row>
    <row r="44" spans="1:17" s="119" customFormat="1" ht="18" x14ac:dyDescent="0.25">
      <c r="A44" s="141" t="str">
        <f>VLOOKUP(E44,'LISTADO ATM'!$A$2:$C$901,3,0)</f>
        <v>NORTE</v>
      </c>
      <c r="B44" s="154" t="s">
        <v>2644</v>
      </c>
      <c r="C44" s="94">
        <v>44467.736388888887</v>
      </c>
      <c r="D44" s="94" t="s">
        <v>2459</v>
      </c>
      <c r="E44" s="156">
        <v>291</v>
      </c>
      <c r="F44" s="139" t="str">
        <f>VLOOKUP(E44,VIP!$A$2:$O16322,2,0)</f>
        <v>DRBR291</v>
      </c>
      <c r="G44" s="141" t="str">
        <f>VLOOKUP(E44,'LISTADO ATM'!$A$2:$B$900,2,0)</f>
        <v xml:space="preserve">ATM S/M Jumbo Las Colinas </v>
      </c>
      <c r="H44" s="141" t="str">
        <f>VLOOKUP(E44,VIP!$A$2:$O21283,7,FALSE)</f>
        <v>Si</v>
      </c>
      <c r="I44" s="141" t="str">
        <f>VLOOKUP(E44,VIP!$A$2:$O13248,8,FALSE)</f>
        <v>Si</v>
      </c>
      <c r="J44" s="141" t="str">
        <f>VLOOKUP(E44,VIP!$A$2:$O13198,8,FALSE)</f>
        <v>Si</v>
      </c>
      <c r="K44" s="141" t="str">
        <f>VLOOKUP(E44,VIP!$A$2:$O16772,6,0)</f>
        <v>NO</v>
      </c>
      <c r="L44" s="153" t="s">
        <v>2624</v>
      </c>
      <c r="M44" s="163" t="s">
        <v>2530</v>
      </c>
      <c r="N44" s="93" t="s">
        <v>2443</v>
      </c>
      <c r="O44" s="141" t="s">
        <v>2614</v>
      </c>
      <c r="P44" s="153"/>
      <c r="Q44" s="163" t="s">
        <v>2799</v>
      </c>
    </row>
    <row r="45" spans="1:17" s="119" customFormat="1" ht="18" x14ac:dyDescent="0.25">
      <c r="A45" s="141" t="str">
        <f>VLOOKUP(E45,'LISTADO ATM'!$A$2:$C$901,3,0)</f>
        <v>NORTE</v>
      </c>
      <c r="B45" s="154" t="s">
        <v>2643</v>
      </c>
      <c r="C45" s="94">
        <v>44467.736851851849</v>
      </c>
      <c r="D45" s="94" t="s">
        <v>2612</v>
      </c>
      <c r="E45" s="156">
        <v>632</v>
      </c>
      <c r="F45" s="139" t="str">
        <f>VLOOKUP(E45,VIP!$A$2:$O16321,2,0)</f>
        <v>DRBR263</v>
      </c>
      <c r="G45" s="141" t="str">
        <f>VLOOKUP(E45,'LISTADO ATM'!$A$2:$B$900,2,0)</f>
        <v xml:space="preserve">ATM Autobanco Gurabo </v>
      </c>
      <c r="H45" s="141" t="str">
        <f>VLOOKUP(E45,VIP!$A$2:$O21282,7,FALSE)</f>
        <v>Si</v>
      </c>
      <c r="I45" s="141" t="str">
        <f>VLOOKUP(E45,VIP!$A$2:$O13247,8,FALSE)</f>
        <v>Si</v>
      </c>
      <c r="J45" s="141" t="str">
        <f>VLOOKUP(E45,VIP!$A$2:$O13197,8,FALSE)</f>
        <v>Si</v>
      </c>
      <c r="K45" s="141" t="str">
        <f>VLOOKUP(E45,VIP!$A$2:$O16771,6,0)</f>
        <v>NO</v>
      </c>
      <c r="L45" s="153" t="s">
        <v>2409</v>
      </c>
      <c r="M45" s="163" t="s">
        <v>2530</v>
      </c>
      <c r="N45" s="93" t="s">
        <v>2443</v>
      </c>
      <c r="O45" s="141" t="s">
        <v>2613</v>
      </c>
      <c r="P45" s="153"/>
      <c r="Q45" s="163" t="s">
        <v>2809</v>
      </c>
    </row>
    <row r="46" spans="1:17" s="119" customFormat="1" ht="18" x14ac:dyDescent="0.25">
      <c r="A46" s="141" t="str">
        <f>VLOOKUP(E46,'LISTADO ATM'!$A$2:$C$901,3,0)</f>
        <v>DISTRITO NACIONAL</v>
      </c>
      <c r="B46" s="154" t="s">
        <v>2642</v>
      </c>
      <c r="C46" s="94">
        <v>44467.767395833333</v>
      </c>
      <c r="D46" s="94" t="s">
        <v>2174</v>
      </c>
      <c r="E46" s="156">
        <v>375</v>
      </c>
      <c r="F46" s="139" t="str">
        <f>VLOOKUP(E46,VIP!$A$2:$O16320,2,0)</f>
        <v>DRBR375</v>
      </c>
      <c r="G46" s="141" t="str">
        <f>VLOOKUP(E46,'LISTADO ATM'!$A$2:$B$900,2,0)</f>
        <v>ATM Base Naval Las Caletas</v>
      </c>
      <c r="H46" s="141" t="str">
        <f>VLOOKUP(E46,VIP!$A$2:$O21281,7,FALSE)</f>
        <v>N/A</v>
      </c>
      <c r="I46" s="141" t="str">
        <f>VLOOKUP(E46,VIP!$A$2:$O13246,8,FALSE)</f>
        <v>N/A</v>
      </c>
      <c r="J46" s="141" t="str">
        <f>VLOOKUP(E46,VIP!$A$2:$O13196,8,FALSE)</f>
        <v>N/A</v>
      </c>
      <c r="K46" s="141" t="str">
        <f>VLOOKUP(E46,VIP!$A$2:$O16770,6,0)</f>
        <v>N/A</v>
      </c>
      <c r="L46" s="153" t="s">
        <v>2212</v>
      </c>
      <c r="M46" s="163" t="s">
        <v>2530</v>
      </c>
      <c r="N46" s="93" t="s">
        <v>2443</v>
      </c>
      <c r="O46" s="141" t="s">
        <v>2445</v>
      </c>
      <c r="P46" s="153"/>
      <c r="Q46" s="163" t="s">
        <v>2800</v>
      </c>
    </row>
    <row r="47" spans="1:17" s="119" customFormat="1" ht="18" x14ac:dyDescent="0.25">
      <c r="A47" s="141" t="str">
        <f>VLOOKUP(E47,'LISTADO ATM'!$A$2:$C$901,3,0)</f>
        <v>DISTRITO NACIONAL</v>
      </c>
      <c r="B47" s="154" t="s">
        <v>2641</v>
      </c>
      <c r="C47" s="94">
        <v>44467.772129629629</v>
      </c>
      <c r="D47" s="94" t="s">
        <v>2174</v>
      </c>
      <c r="E47" s="156">
        <v>36</v>
      </c>
      <c r="F47" s="139" t="str">
        <f>VLOOKUP(E47,VIP!$A$2:$O16319,2,0)</f>
        <v>DRBR036</v>
      </c>
      <c r="G47" s="141" t="str">
        <f>VLOOKUP(E47,'LISTADO ATM'!$A$2:$B$900,2,0)</f>
        <v xml:space="preserve">ATM Banco Central </v>
      </c>
      <c r="H47" s="141" t="str">
        <f>VLOOKUP(E47,VIP!$A$2:$O21280,7,FALSE)</f>
        <v>Si</v>
      </c>
      <c r="I47" s="141" t="str">
        <f>VLOOKUP(E47,VIP!$A$2:$O13245,8,FALSE)</f>
        <v>Si</v>
      </c>
      <c r="J47" s="141" t="str">
        <f>VLOOKUP(E47,VIP!$A$2:$O13195,8,FALSE)</f>
        <v>Si</v>
      </c>
      <c r="K47" s="141" t="str">
        <f>VLOOKUP(E47,VIP!$A$2:$O16769,6,0)</f>
        <v>SI</v>
      </c>
      <c r="L47" s="153" t="s">
        <v>2212</v>
      </c>
      <c r="M47" s="163" t="s">
        <v>2530</v>
      </c>
      <c r="N47" s="93" t="s">
        <v>2443</v>
      </c>
      <c r="O47" s="141" t="s">
        <v>2445</v>
      </c>
      <c r="P47" s="153"/>
      <c r="Q47" s="163" t="s">
        <v>2801</v>
      </c>
    </row>
    <row r="48" spans="1:17" s="119" customFormat="1" ht="18" x14ac:dyDescent="0.25">
      <c r="A48" s="141" t="str">
        <f>VLOOKUP(E48,'LISTADO ATM'!$A$2:$C$901,3,0)</f>
        <v>ESTE</v>
      </c>
      <c r="B48" s="154" t="s">
        <v>2640</v>
      </c>
      <c r="C48" s="94">
        <v>44467.77275462963</v>
      </c>
      <c r="D48" s="94" t="s">
        <v>2459</v>
      </c>
      <c r="E48" s="156">
        <v>211</v>
      </c>
      <c r="F48" s="139" t="str">
        <f>VLOOKUP(E48,VIP!$A$2:$O16318,2,0)</f>
        <v>DRBR211</v>
      </c>
      <c r="G48" s="141" t="str">
        <f>VLOOKUP(E48,'LISTADO ATM'!$A$2:$B$900,2,0)</f>
        <v xml:space="preserve">ATM Oficina La Romana I </v>
      </c>
      <c r="H48" s="141" t="str">
        <f>VLOOKUP(E48,VIP!$A$2:$O21279,7,FALSE)</f>
        <v>Si</v>
      </c>
      <c r="I48" s="141" t="str">
        <f>VLOOKUP(E48,VIP!$A$2:$O13244,8,FALSE)</f>
        <v>Si</v>
      </c>
      <c r="J48" s="141" t="str">
        <f>VLOOKUP(E48,VIP!$A$2:$O13194,8,FALSE)</f>
        <v>Si</v>
      </c>
      <c r="K48" s="141" t="str">
        <f>VLOOKUP(E48,VIP!$A$2:$O16768,6,0)</f>
        <v>NO</v>
      </c>
      <c r="L48" s="153" t="s">
        <v>2433</v>
      </c>
      <c r="M48" s="163" t="s">
        <v>2530</v>
      </c>
      <c r="N48" s="93" t="s">
        <v>2443</v>
      </c>
      <c r="O48" s="141" t="s">
        <v>2614</v>
      </c>
      <c r="P48" s="153"/>
      <c r="Q48" s="163" t="s">
        <v>2761</v>
      </c>
    </row>
    <row r="49" spans="1:17" s="119" customFormat="1" ht="18" x14ac:dyDescent="0.25">
      <c r="A49" s="141" t="str">
        <f>VLOOKUP(E49,'LISTADO ATM'!$A$2:$C$901,3,0)</f>
        <v>ESTE</v>
      </c>
      <c r="B49" s="154" t="s">
        <v>2639</v>
      </c>
      <c r="C49" s="94">
        <v>44467.774907407409</v>
      </c>
      <c r="D49" s="94" t="s">
        <v>2459</v>
      </c>
      <c r="E49" s="156">
        <v>844</v>
      </c>
      <c r="F49" s="139" t="str">
        <f>VLOOKUP(E49,VIP!$A$2:$O16317,2,0)</f>
        <v>DRBR844</v>
      </c>
      <c r="G49" s="141" t="str">
        <f>VLOOKUP(E49,'LISTADO ATM'!$A$2:$B$900,2,0)</f>
        <v xml:space="preserve">ATM San Juan Shopping Center (Bávaro) </v>
      </c>
      <c r="H49" s="141" t="str">
        <f>VLOOKUP(E49,VIP!$A$2:$O21278,7,FALSE)</f>
        <v>Si</v>
      </c>
      <c r="I49" s="141" t="str">
        <f>VLOOKUP(E49,VIP!$A$2:$O13243,8,FALSE)</f>
        <v>Si</v>
      </c>
      <c r="J49" s="141" t="str">
        <f>VLOOKUP(E49,VIP!$A$2:$O13193,8,FALSE)</f>
        <v>Si</v>
      </c>
      <c r="K49" s="141" t="str">
        <f>VLOOKUP(E49,VIP!$A$2:$O16767,6,0)</f>
        <v>NO</v>
      </c>
      <c r="L49" s="153" t="s">
        <v>2624</v>
      </c>
      <c r="M49" s="163" t="s">
        <v>2530</v>
      </c>
      <c r="N49" s="93" t="s">
        <v>2443</v>
      </c>
      <c r="O49" s="141" t="s">
        <v>2614</v>
      </c>
      <c r="P49" s="153"/>
      <c r="Q49" s="163" t="s">
        <v>2765</v>
      </c>
    </row>
    <row r="50" spans="1:17" s="119" customFormat="1" ht="18" x14ac:dyDescent="0.25">
      <c r="A50" s="141" t="str">
        <f>VLOOKUP(E50,'LISTADO ATM'!$A$2:$C$901,3,0)</f>
        <v>ESTE</v>
      </c>
      <c r="B50" s="154" t="s">
        <v>2638</v>
      </c>
      <c r="C50" s="94">
        <v>44467.778854166667</v>
      </c>
      <c r="D50" s="94" t="s">
        <v>2174</v>
      </c>
      <c r="E50" s="156">
        <v>795</v>
      </c>
      <c r="F50" s="139" t="str">
        <f>VLOOKUP(E50,VIP!$A$2:$O16315,2,0)</f>
        <v>DRBR795</v>
      </c>
      <c r="G50" s="141" t="str">
        <f>VLOOKUP(E50,'LISTADO ATM'!$A$2:$B$900,2,0)</f>
        <v xml:space="preserve">ATM UNP Guaymate (La Romana) </v>
      </c>
      <c r="H50" s="141" t="str">
        <f>VLOOKUP(E50,VIP!$A$2:$O21276,7,FALSE)</f>
        <v>Si</v>
      </c>
      <c r="I50" s="141" t="str">
        <f>VLOOKUP(E50,VIP!$A$2:$O13241,8,FALSE)</f>
        <v>Si</v>
      </c>
      <c r="J50" s="141" t="str">
        <f>VLOOKUP(E50,VIP!$A$2:$O13191,8,FALSE)</f>
        <v>Si</v>
      </c>
      <c r="K50" s="141" t="str">
        <f>VLOOKUP(E50,VIP!$A$2:$O16765,6,0)</f>
        <v>NO</v>
      </c>
      <c r="L50" s="153" t="s">
        <v>2238</v>
      </c>
      <c r="M50" s="163" t="s">
        <v>2530</v>
      </c>
      <c r="N50" s="93" t="s">
        <v>2443</v>
      </c>
      <c r="O50" s="141" t="s">
        <v>2445</v>
      </c>
      <c r="P50" s="153"/>
      <c r="Q50" s="163" t="s">
        <v>2762</v>
      </c>
    </row>
    <row r="51" spans="1:17" s="119" customFormat="1" ht="18" x14ac:dyDescent="0.25">
      <c r="A51" s="141" t="str">
        <f>VLOOKUP(E51,'LISTADO ATM'!$A$2:$C$901,3,0)</f>
        <v>DISTRITO NACIONAL</v>
      </c>
      <c r="B51" s="154" t="s">
        <v>2637</v>
      </c>
      <c r="C51" s="94">
        <v>44467.80028935185</v>
      </c>
      <c r="D51" s="94" t="s">
        <v>2440</v>
      </c>
      <c r="E51" s="156">
        <v>557</v>
      </c>
      <c r="F51" s="139" t="str">
        <f>VLOOKUP(E51,VIP!$A$2:$O16313,2,0)</f>
        <v>DRBR022</v>
      </c>
      <c r="G51" s="141" t="str">
        <f>VLOOKUP(E51,'LISTADO ATM'!$A$2:$B$900,2,0)</f>
        <v xml:space="preserve">ATM Multicentro La Sirena Ave. Mella </v>
      </c>
      <c r="H51" s="141" t="str">
        <f>VLOOKUP(E51,VIP!$A$2:$O21274,7,FALSE)</f>
        <v>Si</v>
      </c>
      <c r="I51" s="141" t="str">
        <f>VLOOKUP(E51,VIP!$A$2:$O13239,8,FALSE)</f>
        <v>Si</v>
      </c>
      <c r="J51" s="141" t="str">
        <f>VLOOKUP(E51,VIP!$A$2:$O13189,8,FALSE)</f>
        <v>Si</v>
      </c>
      <c r="K51" s="141" t="str">
        <f>VLOOKUP(E51,VIP!$A$2:$O16763,6,0)</f>
        <v>SI</v>
      </c>
      <c r="L51" s="153" t="s">
        <v>2433</v>
      </c>
      <c r="M51" s="163" t="s">
        <v>2530</v>
      </c>
      <c r="N51" s="93" t="s">
        <v>2443</v>
      </c>
      <c r="O51" s="141" t="s">
        <v>2444</v>
      </c>
      <c r="P51" s="153"/>
      <c r="Q51" s="163" t="s">
        <v>2765</v>
      </c>
    </row>
    <row r="52" spans="1:17" s="119" customFormat="1" ht="18" x14ac:dyDescent="0.25">
      <c r="A52" s="141" t="str">
        <f>VLOOKUP(E52,'LISTADO ATM'!$A$2:$C$901,3,0)</f>
        <v>DISTRITO NACIONAL</v>
      </c>
      <c r="B52" s="154" t="s">
        <v>2636</v>
      </c>
      <c r="C52" s="94">
        <v>44467.804988425924</v>
      </c>
      <c r="D52" s="94" t="s">
        <v>2440</v>
      </c>
      <c r="E52" s="156">
        <v>572</v>
      </c>
      <c r="F52" s="139" t="str">
        <f>VLOOKUP(E52,VIP!$A$2:$O16312,2,0)</f>
        <v>DRBR174</v>
      </c>
      <c r="G52" s="141" t="str">
        <f>VLOOKUP(E52,'LISTADO ATM'!$A$2:$B$900,2,0)</f>
        <v xml:space="preserve">ATM Olé Ovando </v>
      </c>
      <c r="H52" s="141" t="str">
        <f>VLOOKUP(E52,VIP!$A$2:$O21273,7,FALSE)</f>
        <v>Si</v>
      </c>
      <c r="I52" s="141" t="str">
        <f>VLOOKUP(E52,VIP!$A$2:$O13238,8,FALSE)</f>
        <v>Si</v>
      </c>
      <c r="J52" s="141" t="str">
        <f>VLOOKUP(E52,VIP!$A$2:$O13188,8,FALSE)</f>
        <v>Si</v>
      </c>
      <c r="K52" s="141" t="str">
        <f>VLOOKUP(E52,VIP!$A$2:$O16762,6,0)</f>
        <v>NO</v>
      </c>
      <c r="L52" s="153" t="s">
        <v>2433</v>
      </c>
      <c r="M52" s="163" t="s">
        <v>2530</v>
      </c>
      <c r="N52" s="93" t="s">
        <v>2443</v>
      </c>
      <c r="O52" s="141" t="s">
        <v>2444</v>
      </c>
      <c r="P52" s="153"/>
      <c r="Q52" s="163" t="s">
        <v>2805</v>
      </c>
    </row>
    <row r="53" spans="1:17" s="119" customFormat="1" ht="18" x14ac:dyDescent="0.25">
      <c r="A53" s="141" t="str">
        <f>VLOOKUP(E53,'LISTADO ATM'!$A$2:$C$901,3,0)</f>
        <v>DISTRITO NACIONAL</v>
      </c>
      <c r="B53" s="154" t="s">
        <v>2678</v>
      </c>
      <c r="C53" s="94">
        <v>44467.808217592596</v>
      </c>
      <c r="D53" s="94" t="s">
        <v>2440</v>
      </c>
      <c r="E53" s="156">
        <v>628</v>
      </c>
      <c r="F53" s="139" t="str">
        <f>VLOOKUP(E53,VIP!$A$2:$O16326,2,0)</f>
        <v>DRBR086</v>
      </c>
      <c r="G53" s="141" t="str">
        <f>VLOOKUP(E53,'LISTADO ATM'!$A$2:$B$900,2,0)</f>
        <v xml:space="preserve">ATM Autobanco San Isidro </v>
      </c>
      <c r="H53" s="141" t="str">
        <f>VLOOKUP(E53,VIP!$A$2:$O21287,7,FALSE)</f>
        <v>Si</v>
      </c>
      <c r="I53" s="141" t="str">
        <f>VLOOKUP(E53,VIP!$A$2:$O13252,8,FALSE)</f>
        <v>Si</v>
      </c>
      <c r="J53" s="141" t="str">
        <f>VLOOKUP(E53,VIP!$A$2:$O13202,8,FALSE)</f>
        <v>Si</v>
      </c>
      <c r="K53" s="141" t="str">
        <f>VLOOKUP(E53,VIP!$A$2:$O16776,6,0)</f>
        <v>SI</v>
      </c>
      <c r="L53" s="153" t="s">
        <v>2409</v>
      </c>
      <c r="M53" s="163" t="s">
        <v>2530</v>
      </c>
      <c r="N53" s="93" t="s">
        <v>2443</v>
      </c>
      <c r="O53" s="141" t="s">
        <v>2444</v>
      </c>
      <c r="P53" s="153"/>
      <c r="Q53" s="163" t="s">
        <v>2830</v>
      </c>
    </row>
    <row r="54" spans="1:17" s="119" customFormat="1" ht="18" x14ac:dyDescent="0.25">
      <c r="A54" s="141" t="str">
        <f>VLOOKUP(E54,'LISTADO ATM'!$A$2:$C$901,3,0)</f>
        <v>ESTE</v>
      </c>
      <c r="B54" s="154" t="s">
        <v>2677</v>
      </c>
      <c r="C54" s="94">
        <v>44467.811701388891</v>
      </c>
      <c r="D54" s="94" t="s">
        <v>2459</v>
      </c>
      <c r="E54" s="156">
        <v>651</v>
      </c>
      <c r="F54" s="139" t="str">
        <f>VLOOKUP(E54,VIP!$A$2:$O16325,2,0)</f>
        <v>DRBR651</v>
      </c>
      <c r="G54" s="141" t="str">
        <f>VLOOKUP(E54,'LISTADO ATM'!$A$2:$B$900,2,0)</f>
        <v>ATM Eco Petroleo Romana</v>
      </c>
      <c r="H54" s="141" t="str">
        <f>VLOOKUP(E54,VIP!$A$2:$O21286,7,FALSE)</f>
        <v>Si</v>
      </c>
      <c r="I54" s="141" t="str">
        <f>VLOOKUP(E54,VIP!$A$2:$O13251,8,FALSE)</f>
        <v>Si</v>
      </c>
      <c r="J54" s="141" t="str">
        <f>VLOOKUP(E54,VIP!$A$2:$O13201,8,FALSE)</f>
        <v>Si</v>
      </c>
      <c r="K54" s="141" t="str">
        <f>VLOOKUP(E54,VIP!$A$2:$O16775,6,0)</f>
        <v>NO</v>
      </c>
      <c r="L54" s="153" t="s">
        <v>2409</v>
      </c>
      <c r="M54" s="163" t="s">
        <v>2530</v>
      </c>
      <c r="N54" s="93" t="s">
        <v>2443</v>
      </c>
      <c r="O54" s="141" t="s">
        <v>2614</v>
      </c>
      <c r="P54" s="153"/>
      <c r="Q54" s="163" t="s">
        <v>2771</v>
      </c>
    </row>
    <row r="55" spans="1:17" s="119" customFormat="1" ht="18" x14ac:dyDescent="0.25">
      <c r="A55" s="141" t="str">
        <f>VLOOKUP(E55,'LISTADO ATM'!$A$2:$C$901,3,0)</f>
        <v>DISTRITO NACIONAL</v>
      </c>
      <c r="B55" s="154" t="s">
        <v>2676</v>
      </c>
      <c r="C55" s="94">
        <v>44467.815833333334</v>
      </c>
      <c r="D55" s="94" t="s">
        <v>2459</v>
      </c>
      <c r="E55" s="156">
        <v>717</v>
      </c>
      <c r="F55" s="139" t="str">
        <f>VLOOKUP(E55,VIP!$A$2:$O16324,2,0)</f>
        <v>DRBR24K</v>
      </c>
      <c r="G55" s="141" t="str">
        <f>VLOOKUP(E55,'LISTADO ATM'!$A$2:$B$900,2,0)</f>
        <v xml:space="preserve">ATM Oficina Los Alcarrizos </v>
      </c>
      <c r="H55" s="141" t="str">
        <f>VLOOKUP(E55,VIP!$A$2:$O21285,7,FALSE)</f>
        <v>Si</v>
      </c>
      <c r="I55" s="141" t="str">
        <f>VLOOKUP(E55,VIP!$A$2:$O13250,8,FALSE)</f>
        <v>Si</v>
      </c>
      <c r="J55" s="141" t="str">
        <f>VLOOKUP(E55,VIP!$A$2:$O13200,8,FALSE)</f>
        <v>Si</v>
      </c>
      <c r="K55" s="141" t="str">
        <f>VLOOKUP(E55,VIP!$A$2:$O16774,6,0)</f>
        <v>SI</v>
      </c>
      <c r="L55" s="153" t="s">
        <v>2409</v>
      </c>
      <c r="M55" s="163" t="s">
        <v>2530</v>
      </c>
      <c r="N55" s="93" t="s">
        <v>2443</v>
      </c>
      <c r="O55" s="141" t="s">
        <v>2614</v>
      </c>
      <c r="P55" s="153"/>
      <c r="Q55" s="163" t="s">
        <v>2810</v>
      </c>
    </row>
    <row r="56" spans="1:17" s="119" customFormat="1" ht="18" x14ac:dyDescent="0.25">
      <c r="A56" s="141" t="str">
        <f>VLOOKUP(E56,'LISTADO ATM'!$A$2:$C$901,3,0)</f>
        <v>DISTRITO NACIONAL</v>
      </c>
      <c r="B56" s="154" t="s">
        <v>2675</v>
      </c>
      <c r="C56" s="94">
        <v>44467.860798611109</v>
      </c>
      <c r="D56" s="94" t="s">
        <v>2440</v>
      </c>
      <c r="E56" s="156">
        <v>32</v>
      </c>
      <c r="F56" s="139" t="str">
        <f>VLOOKUP(E56,VIP!$A$2:$O16323,2,0)</f>
        <v>DRBR032</v>
      </c>
      <c r="G56" s="141" t="str">
        <f>VLOOKUP(E56,'LISTADO ATM'!$A$2:$B$900,2,0)</f>
        <v xml:space="preserve">ATM Oficina San Martín II </v>
      </c>
      <c r="H56" s="141" t="str">
        <f>VLOOKUP(E56,VIP!$A$2:$O21284,7,FALSE)</f>
        <v>Si</v>
      </c>
      <c r="I56" s="141" t="str">
        <f>VLOOKUP(E56,VIP!$A$2:$O13249,8,FALSE)</f>
        <v>Si</v>
      </c>
      <c r="J56" s="141" t="str">
        <f>VLOOKUP(E56,VIP!$A$2:$O13199,8,FALSE)</f>
        <v>Si</v>
      </c>
      <c r="K56" s="141" t="str">
        <f>VLOOKUP(E56,VIP!$A$2:$O16773,6,0)</f>
        <v>NO</v>
      </c>
      <c r="L56" s="153" t="s">
        <v>2409</v>
      </c>
      <c r="M56" s="163" t="s">
        <v>2530</v>
      </c>
      <c r="N56" s="93" t="s">
        <v>2443</v>
      </c>
      <c r="O56" s="141" t="s">
        <v>2444</v>
      </c>
      <c r="P56" s="153"/>
      <c r="Q56" s="163" t="s">
        <v>2808</v>
      </c>
    </row>
    <row r="57" spans="1:17" s="119" customFormat="1" ht="18" x14ac:dyDescent="0.25">
      <c r="A57" s="141" t="str">
        <f>VLOOKUP(E57,'LISTADO ATM'!$A$2:$C$901,3,0)</f>
        <v>NORTE</v>
      </c>
      <c r="B57" s="154" t="s">
        <v>2674</v>
      </c>
      <c r="C57" s="94">
        <v>44467.863298611112</v>
      </c>
      <c r="D57" s="94" t="s">
        <v>2612</v>
      </c>
      <c r="E57" s="156">
        <v>196</v>
      </c>
      <c r="F57" s="139" t="str">
        <f>VLOOKUP(E57,VIP!$A$2:$O16322,2,0)</f>
        <v>DRBR196</v>
      </c>
      <c r="G57" s="141" t="str">
        <f>VLOOKUP(E57,'LISTADO ATM'!$A$2:$B$900,2,0)</f>
        <v xml:space="preserve">ATM Estación Texaco Cangrejo Farmacia (Sosúa) </v>
      </c>
      <c r="H57" s="141" t="str">
        <f>VLOOKUP(E57,VIP!$A$2:$O21283,7,FALSE)</f>
        <v>Si</v>
      </c>
      <c r="I57" s="141" t="str">
        <f>VLOOKUP(E57,VIP!$A$2:$O13248,8,FALSE)</f>
        <v>Si</v>
      </c>
      <c r="J57" s="141" t="str">
        <f>VLOOKUP(E57,VIP!$A$2:$O13198,8,FALSE)</f>
        <v>Si</v>
      </c>
      <c r="K57" s="141" t="str">
        <f>VLOOKUP(E57,VIP!$A$2:$O16772,6,0)</f>
        <v>NO</v>
      </c>
      <c r="L57" s="153" t="s">
        <v>2409</v>
      </c>
      <c r="M57" s="163" t="s">
        <v>2530</v>
      </c>
      <c r="N57" s="93" t="s">
        <v>2443</v>
      </c>
      <c r="O57" s="141" t="s">
        <v>2613</v>
      </c>
      <c r="P57" s="153"/>
      <c r="Q57" s="163" t="s">
        <v>2769</v>
      </c>
    </row>
    <row r="58" spans="1:17" s="119" customFormat="1" ht="18" x14ac:dyDescent="0.25">
      <c r="A58" s="141" t="str">
        <f>VLOOKUP(E58,'LISTADO ATM'!$A$2:$C$901,3,0)</f>
        <v>SUR</v>
      </c>
      <c r="B58" s="154" t="s">
        <v>2673</v>
      </c>
      <c r="C58" s="94">
        <v>44467.868506944447</v>
      </c>
      <c r="D58" s="94" t="s">
        <v>2459</v>
      </c>
      <c r="E58" s="156">
        <v>512</v>
      </c>
      <c r="F58" s="139" t="str">
        <f>VLOOKUP(E58,VIP!$A$2:$O16321,2,0)</f>
        <v>DRBR512</v>
      </c>
      <c r="G58" s="141" t="str">
        <f>VLOOKUP(E58,'LISTADO ATM'!$A$2:$B$900,2,0)</f>
        <v>ATM Plaza Jesús Ferreira</v>
      </c>
      <c r="H58" s="141" t="str">
        <f>VLOOKUP(E58,VIP!$A$2:$O21282,7,FALSE)</f>
        <v>N/A</v>
      </c>
      <c r="I58" s="141" t="str">
        <f>VLOOKUP(E58,VIP!$A$2:$O13247,8,FALSE)</f>
        <v>N/A</v>
      </c>
      <c r="J58" s="141" t="str">
        <f>VLOOKUP(E58,VIP!$A$2:$O13197,8,FALSE)</f>
        <v>N/A</v>
      </c>
      <c r="K58" s="141" t="str">
        <f>VLOOKUP(E58,VIP!$A$2:$O16771,6,0)</f>
        <v>N/A</v>
      </c>
      <c r="L58" s="153" t="s">
        <v>2409</v>
      </c>
      <c r="M58" s="163" t="s">
        <v>2530</v>
      </c>
      <c r="N58" s="93" t="s">
        <v>2443</v>
      </c>
      <c r="O58" s="141" t="s">
        <v>2614</v>
      </c>
      <c r="P58" s="153"/>
      <c r="Q58" s="163" t="s">
        <v>2829</v>
      </c>
    </row>
    <row r="59" spans="1:17" s="119" customFormat="1" ht="18" x14ac:dyDescent="0.25">
      <c r="A59" s="141" t="str">
        <f>VLOOKUP(E59,'LISTADO ATM'!$A$2:$C$901,3,0)</f>
        <v>NORTE</v>
      </c>
      <c r="B59" s="154" t="s">
        <v>2672</v>
      </c>
      <c r="C59" s="94">
        <v>44467.883298611108</v>
      </c>
      <c r="D59" s="94" t="s">
        <v>2612</v>
      </c>
      <c r="E59" s="156">
        <v>763</v>
      </c>
      <c r="F59" s="139" t="str">
        <f>VLOOKUP(E59,VIP!$A$2:$O16320,2,0)</f>
        <v>DRBR439</v>
      </c>
      <c r="G59" s="141" t="str">
        <f>VLOOKUP(E59,'LISTADO ATM'!$A$2:$B$900,2,0)</f>
        <v xml:space="preserve">ATM UNP Montellano </v>
      </c>
      <c r="H59" s="141" t="str">
        <f>VLOOKUP(E59,VIP!$A$2:$O21281,7,FALSE)</f>
        <v>Si</v>
      </c>
      <c r="I59" s="141" t="str">
        <f>VLOOKUP(E59,VIP!$A$2:$O13246,8,FALSE)</f>
        <v>Si</v>
      </c>
      <c r="J59" s="141" t="str">
        <f>VLOOKUP(E59,VIP!$A$2:$O13196,8,FALSE)</f>
        <v>Si</v>
      </c>
      <c r="K59" s="141" t="str">
        <f>VLOOKUP(E59,VIP!$A$2:$O16770,6,0)</f>
        <v>NO</v>
      </c>
      <c r="L59" s="153" t="s">
        <v>2409</v>
      </c>
      <c r="M59" s="163" t="s">
        <v>2530</v>
      </c>
      <c r="N59" s="93" t="s">
        <v>2443</v>
      </c>
      <c r="O59" s="141" t="s">
        <v>2613</v>
      </c>
      <c r="P59" s="153"/>
      <c r="Q59" s="163" t="s">
        <v>2774</v>
      </c>
    </row>
    <row r="60" spans="1:17" s="119" customFormat="1" ht="18" x14ac:dyDescent="0.25">
      <c r="A60" s="141" t="str">
        <f>VLOOKUP(E60,'LISTADO ATM'!$A$2:$C$901,3,0)</f>
        <v>NORTE</v>
      </c>
      <c r="B60" s="154" t="s">
        <v>2671</v>
      </c>
      <c r="C60" s="94">
        <v>44467.88590277778</v>
      </c>
      <c r="D60" s="94" t="s">
        <v>2459</v>
      </c>
      <c r="E60" s="156">
        <v>991</v>
      </c>
      <c r="F60" s="139" t="str">
        <f>VLOOKUP(E60,VIP!$A$2:$O16319,2,0)</f>
        <v>DRBR991</v>
      </c>
      <c r="G60" s="141" t="str">
        <f>VLOOKUP(E60,'LISTADO ATM'!$A$2:$B$900,2,0)</f>
        <v xml:space="preserve">ATM UNP Las Matas de Santa Cruz </v>
      </c>
      <c r="H60" s="141" t="str">
        <f>VLOOKUP(E60,VIP!$A$2:$O21280,7,FALSE)</f>
        <v>Si</v>
      </c>
      <c r="I60" s="141" t="str">
        <f>VLOOKUP(E60,VIP!$A$2:$O13245,8,FALSE)</f>
        <v>Si</v>
      </c>
      <c r="J60" s="141" t="str">
        <f>VLOOKUP(E60,VIP!$A$2:$O13195,8,FALSE)</f>
        <v>Si</v>
      </c>
      <c r="K60" s="141" t="str">
        <f>VLOOKUP(E60,VIP!$A$2:$O16769,6,0)</f>
        <v>NO</v>
      </c>
      <c r="L60" s="153" t="s">
        <v>2409</v>
      </c>
      <c r="M60" s="163" t="s">
        <v>2530</v>
      </c>
      <c r="N60" s="93" t="s">
        <v>2443</v>
      </c>
      <c r="O60" s="141" t="s">
        <v>2614</v>
      </c>
      <c r="P60" s="153"/>
      <c r="Q60" s="163" t="s">
        <v>2829</v>
      </c>
    </row>
    <row r="61" spans="1:17" s="119" customFormat="1" ht="18" x14ac:dyDescent="0.25">
      <c r="A61" s="141" t="str">
        <f>VLOOKUP(E61,'LISTADO ATM'!$A$2:$C$901,3,0)</f>
        <v>NORTE</v>
      </c>
      <c r="B61" s="154" t="s">
        <v>2670</v>
      </c>
      <c r="C61" s="94">
        <v>44467.908032407409</v>
      </c>
      <c r="D61" s="94" t="s">
        <v>2612</v>
      </c>
      <c r="E61" s="156">
        <v>8</v>
      </c>
      <c r="F61" s="139" t="str">
        <f>VLOOKUP(E61,VIP!$A$2:$O16318,2,0)</f>
        <v>DRBR008</v>
      </c>
      <c r="G61" s="141" t="str">
        <f>VLOOKUP(E61,'LISTADO ATM'!$A$2:$B$900,2,0)</f>
        <v>ATM Autoservicio Yaque</v>
      </c>
      <c r="H61" s="141" t="str">
        <f>VLOOKUP(E61,VIP!$A$2:$O21279,7,FALSE)</f>
        <v>Si</v>
      </c>
      <c r="I61" s="141" t="str">
        <f>VLOOKUP(E61,VIP!$A$2:$O13244,8,FALSE)</f>
        <v>Si</v>
      </c>
      <c r="J61" s="141" t="str">
        <f>VLOOKUP(E61,VIP!$A$2:$O13194,8,FALSE)</f>
        <v>Si</v>
      </c>
      <c r="K61" s="141" t="str">
        <f>VLOOKUP(E61,VIP!$A$2:$O16768,6,0)</f>
        <v>NO</v>
      </c>
      <c r="L61" s="153" t="s">
        <v>2624</v>
      </c>
      <c r="M61" s="93" t="s">
        <v>2437</v>
      </c>
      <c r="N61" s="93" t="s">
        <v>2443</v>
      </c>
      <c r="O61" s="141" t="s">
        <v>2613</v>
      </c>
      <c r="P61" s="153"/>
      <c r="Q61" s="93" t="s">
        <v>2635</v>
      </c>
    </row>
    <row r="62" spans="1:17" s="119" customFormat="1" ht="18" x14ac:dyDescent="0.25">
      <c r="A62" s="141" t="str">
        <f>VLOOKUP(E62,'LISTADO ATM'!$A$2:$C$901,3,0)</f>
        <v>ESTE</v>
      </c>
      <c r="B62" s="154" t="s">
        <v>2669</v>
      </c>
      <c r="C62" s="94">
        <v>44467.910011574073</v>
      </c>
      <c r="D62" s="94" t="s">
        <v>2440</v>
      </c>
      <c r="E62" s="156">
        <v>742</v>
      </c>
      <c r="F62" s="139" t="str">
        <f>VLOOKUP(E62,VIP!$A$2:$O16317,2,0)</f>
        <v>DRBR990</v>
      </c>
      <c r="G62" s="141" t="str">
        <f>VLOOKUP(E62,'LISTADO ATM'!$A$2:$B$900,2,0)</f>
        <v xml:space="preserve">ATM Oficina Plaza del Rey (La Romana) </v>
      </c>
      <c r="H62" s="141" t="str">
        <f>VLOOKUP(E62,VIP!$A$2:$O21278,7,FALSE)</f>
        <v>Si</v>
      </c>
      <c r="I62" s="141" t="str">
        <f>VLOOKUP(E62,VIP!$A$2:$O13243,8,FALSE)</f>
        <v>Si</v>
      </c>
      <c r="J62" s="141" t="str">
        <f>VLOOKUP(E62,VIP!$A$2:$O13193,8,FALSE)</f>
        <v>Si</v>
      </c>
      <c r="K62" s="141" t="str">
        <f>VLOOKUP(E62,VIP!$A$2:$O16767,6,0)</f>
        <v>NO</v>
      </c>
      <c r="L62" s="153" t="s">
        <v>2624</v>
      </c>
      <c r="M62" s="163" t="s">
        <v>2530</v>
      </c>
      <c r="N62" s="93" t="s">
        <v>2443</v>
      </c>
      <c r="O62" s="141" t="s">
        <v>2444</v>
      </c>
      <c r="P62" s="153"/>
      <c r="Q62" s="163" t="s">
        <v>2805</v>
      </c>
    </row>
    <row r="63" spans="1:17" s="119" customFormat="1" ht="18" x14ac:dyDescent="0.25">
      <c r="A63" s="141" t="str">
        <f>VLOOKUP(E63,'LISTADO ATM'!$A$2:$C$901,3,0)</f>
        <v>NORTE</v>
      </c>
      <c r="B63" s="154" t="s">
        <v>2668</v>
      </c>
      <c r="C63" s="94">
        <v>44467.91201388889</v>
      </c>
      <c r="D63" s="94" t="s">
        <v>2612</v>
      </c>
      <c r="E63" s="156">
        <v>965</v>
      </c>
      <c r="F63" s="139" t="str">
        <f>VLOOKUP(E63,VIP!$A$2:$O16316,2,0)</f>
        <v>DRBR965</v>
      </c>
      <c r="G63" s="141" t="str">
        <f>VLOOKUP(E63,'LISTADO ATM'!$A$2:$B$900,2,0)</f>
        <v xml:space="preserve">ATM S/M La Fuente FUN (Santiago) </v>
      </c>
      <c r="H63" s="141" t="str">
        <f>VLOOKUP(E63,VIP!$A$2:$O21277,7,FALSE)</f>
        <v>Si</v>
      </c>
      <c r="I63" s="141" t="str">
        <f>VLOOKUP(E63,VIP!$A$2:$O13242,8,FALSE)</f>
        <v>Si</v>
      </c>
      <c r="J63" s="141" t="str">
        <f>VLOOKUP(E63,VIP!$A$2:$O13192,8,FALSE)</f>
        <v>Si</v>
      </c>
      <c r="K63" s="141" t="str">
        <f>VLOOKUP(E63,VIP!$A$2:$O16766,6,0)</f>
        <v>NO</v>
      </c>
      <c r="L63" s="153" t="s">
        <v>2624</v>
      </c>
      <c r="M63" s="163" t="s">
        <v>2530</v>
      </c>
      <c r="N63" s="93" t="s">
        <v>2443</v>
      </c>
      <c r="O63" s="141" t="s">
        <v>2613</v>
      </c>
      <c r="P63" s="153"/>
      <c r="Q63" s="163" t="s">
        <v>2765</v>
      </c>
    </row>
    <row r="64" spans="1:17" s="119" customFormat="1" ht="18" x14ac:dyDescent="0.25">
      <c r="A64" s="141" t="str">
        <f>VLOOKUP(E64,'LISTADO ATM'!$A$2:$C$901,3,0)</f>
        <v>SUR</v>
      </c>
      <c r="B64" s="154" t="s">
        <v>2667</v>
      </c>
      <c r="C64" s="94">
        <v>44467.913391203707</v>
      </c>
      <c r="D64" s="94" t="s">
        <v>2174</v>
      </c>
      <c r="E64" s="156">
        <v>249</v>
      </c>
      <c r="F64" s="139" t="str">
        <f>VLOOKUP(E64,VIP!$A$2:$O16315,2,0)</f>
        <v>DRBR249</v>
      </c>
      <c r="G64" s="141" t="str">
        <f>VLOOKUP(E64,'LISTADO ATM'!$A$2:$B$900,2,0)</f>
        <v xml:space="preserve">ATM Banco Agrícola Neiba </v>
      </c>
      <c r="H64" s="141" t="str">
        <f>VLOOKUP(E64,VIP!$A$2:$O21276,7,FALSE)</f>
        <v>Si</v>
      </c>
      <c r="I64" s="141" t="str">
        <f>VLOOKUP(E64,VIP!$A$2:$O13241,8,FALSE)</f>
        <v>Si</v>
      </c>
      <c r="J64" s="141" t="str">
        <f>VLOOKUP(E64,VIP!$A$2:$O13191,8,FALSE)</f>
        <v>Si</v>
      </c>
      <c r="K64" s="141" t="str">
        <f>VLOOKUP(E64,VIP!$A$2:$O16765,6,0)</f>
        <v>NO</v>
      </c>
      <c r="L64" s="153" t="s">
        <v>2679</v>
      </c>
      <c r="M64" s="163" t="s">
        <v>2530</v>
      </c>
      <c r="N64" s="93" t="s">
        <v>2443</v>
      </c>
      <c r="O64" s="141" t="s">
        <v>2445</v>
      </c>
      <c r="P64" s="153"/>
      <c r="Q64" s="163" t="s">
        <v>2763</v>
      </c>
    </row>
    <row r="65" spans="1:22" s="119" customFormat="1" ht="18" x14ac:dyDescent="0.25">
      <c r="A65" s="141" t="str">
        <f>VLOOKUP(E65,'LISTADO ATM'!$A$2:$C$901,3,0)</f>
        <v>NORTE</v>
      </c>
      <c r="B65" s="154" t="s">
        <v>2666</v>
      </c>
      <c r="C65" s="94">
        <v>44467.959398148145</v>
      </c>
      <c r="D65" s="94" t="s">
        <v>2459</v>
      </c>
      <c r="E65" s="156">
        <v>144</v>
      </c>
      <c r="F65" s="139" t="str">
        <f>VLOOKUP(E65,VIP!$A$2:$O16314,2,0)</f>
        <v>DRBR144</v>
      </c>
      <c r="G65" s="141" t="str">
        <f>VLOOKUP(E65,'LISTADO ATM'!$A$2:$B$900,2,0)</f>
        <v xml:space="preserve">ATM Oficina Villa Altagracia </v>
      </c>
      <c r="H65" s="141" t="str">
        <f>VLOOKUP(E65,VIP!$A$2:$O21275,7,FALSE)</f>
        <v>Si</v>
      </c>
      <c r="I65" s="141" t="str">
        <f>VLOOKUP(E65,VIP!$A$2:$O13240,8,FALSE)</f>
        <v>Si</v>
      </c>
      <c r="J65" s="141" t="str">
        <f>VLOOKUP(E65,VIP!$A$2:$O13190,8,FALSE)</f>
        <v>Si</v>
      </c>
      <c r="K65" s="141" t="str">
        <f>VLOOKUP(E65,VIP!$A$2:$O16764,6,0)</f>
        <v>SI</v>
      </c>
      <c r="L65" s="153" t="s">
        <v>2409</v>
      </c>
      <c r="M65" s="163" t="s">
        <v>2530</v>
      </c>
      <c r="N65" s="93" t="s">
        <v>2443</v>
      </c>
      <c r="O65" s="141" t="s">
        <v>2614</v>
      </c>
      <c r="P65" s="153"/>
      <c r="Q65" s="163" t="s">
        <v>2810</v>
      </c>
    </row>
    <row r="66" spans="1:22" s="119" customFormat="1" ht="18" x14ac:dyDescent="0.25">
      <c r="A66" s="141" t="str">
        <f>VLOOKUP(E66,'LISTADO ATM'!$A$2:$C$901,3,0)</f>
        <v>ESTE</v>
      </c>
      <c r="B66" s="154" t="s">
        <v>2665</v>
      </c>
      <c r="C66" s="94">
        <v>44467.961712962962</v>
      </c>
      <c r="D66" s="94" t="s">
        <v>2459</v>
      </c>
      <c r="E66" s="156">
        <v>399</v>
      </c>
      <c r="F66" s="139" t="str">
        <f>VLOOKUP(E66,VIP!$A$2:$O16313,2,0)</f>
        <v>DRBR399</v>
      </c>
      <c r="G66" s="141" t="str">
        <f>VLOOKUP(E66,'LISTADO ATM'!$A$2:$B$900,2,0)</f>
        <v xml:space="preserve">ATM Oficina La Romana II </v>
      </c>
      <c r="H66" s="141" t="str">
        <f>VLOOKUP(E66,VIP!$A$2:$O21274,7,FALSE)</f>
        <v>Si</v>
      </c>
      <c r="I66" s="141" t="str">
        <f>VLOOKUP(E66,VIP!$A$2:$O13239,8,FALSE)</f>
        <v>Si</v>
      </c>
      <c r="J66" s="141" t="str">
        <f>VLOOKUP(E66,VIP!$A$2:$O13189,8,FALSE)</f>
        <v>Si</v>
      </c>
      <c r="K66" s="141" t="str">
        <f>VLOOKUP(E66,VIP!$A$2:$O16763,6,0)</f>
        <v>NO</v>
      </c>
      <c r="L66" s="153" t="s">
        <v>2409</v>
      </c>
      <c r="M66" s="163" t="s">
        <v>2530</v>
      </c>
      <c r="N66" s="93" t="s">
        <v>2443</v>
      </c>
      <c r="O66" s="141" t="s">
        <v>2614</v>
      </c>
      <c r="P66" s="153"/>
      <c r="Q66" s="163" t="s">
        <v>2770</v>
      </c>
    </row>
    <row r="67" spans="1:22" s="119" customFormat="1" ht="18" x14ac:dyDescent="0.25">
      <c r="A67" s="141" t="str">
        <f>VLOOKUP(E67,'LISTADO ATM'!$A$2:$C$901,3,0)</f>
        <v>DISTRITO NACIONAL</v>
      </c>
      <c r="B67" s="154" t="s">
        <v>2690</v>
      </c>
      <c r="C67" s="94">
        <v>44467.965219907404</v>
      </c>
      <c r="D67" s="94" t="s">
        <v>2440</v>
      </c>
      <c r="E67" s="156">
        <v>744</v>
      </c>
      <c r="F67" s="139" t="str">
        <f>VLOOKUP(E67,VIP!$A$2:$O16327,2,0)</f>
        <v>DRBR289</v>
      </c>
      <c r="G67" s="141" t="str">
        <f>VLOOKUP(E67,'LISTADO ATM'!$A$2:$B$900,2,0)</f>
        <v xml:space="preserve">ATM Multicentro La Sirena Venezuela </v>
      </c>
      <c r="H67" s="141" t="str">
        <f>VLOOKUP(E67,VIP!$A$2:$O21288,7,FALSE)</f>
        <v>Si</v>
      </c>
      <c r="I67" s="141" t="str">
        <f>VLOOKUP(E67,VIP!$A$2:$O13253,8,FALSE)</f>
        <v>Si</v>
      </c>
      <c r="J67" s="141" t="str">
        <f>VLOOKUP(E67,VIP!$A$2:$O13203,8,FALSE)</f>
        <v>Si</v>
      </c>
      <c r="K67" s="141" t="str">
        <f>VLOOKUP(E67,VIP!$A$2:$O16777,6,0)</f>
        <v>SI</v>
      </c>
      <c r="L67" s="153" t="s">
        <v>2409</v>
      </c>
      <c r="M67" s="163" t="s">
        <v>2530</v>
      </c>
      <c r="N67" s="93" t="s">
        <v>2443</v>
      </c>
      <c r="O67" s="141" t="s">
        <v>2444</v>
      </c>
      <c r="P67" s="153"/>
      <c r="Q67" s="163" t="s">
        <v>2772</v>
      </c>
    </row>
    <row r="68" spans="1:22" s="119" customFormat="1" ht="18" x14ac:dyDescent="0.25">
      <c r="A68" s="141" t="str">
        <f>VLOOKUP(E68,'LISTADO ATM'!$A$2:$C$901,3,0)</f>
        <v>SUR</v>
      </c>
      <c r="B68" s="154" t="s">
        <v>2689</v>
      </c>
      <c r="C68" s="94">
        <v>44468.012488425928</v>
      </c>
      <c r="D68" s="94" t="s">
        <v>2174</v>
      </c>
      <c r="E68" s="156">
        <v>829</v>
      </c>
      <c r="F68" s="139" t="str">
        <f>VLOOKUP(E68,VIP!$A$2:$O16324,2,0)</f>
        <v>DRBR829</v>
      </c>
      <c r="G68" s="141" t="str">
        <f>VLOOKUP(E68,'LISTADO ATM'!$A$2:$B$900,2,0)</f>
        <v xml:space="preserve">ATM UNP Multicentro Sirena Baní </v>
      </c>
      <c r="H68" s="141" t="str">
        <f>VLOOKUP(E68,VIP!$A$2:$O21285,7,FALSE)</f>
        <v>Si</v>
      </c>
      <c r="I68" s="141" t="str">
        <f>VLOOKUP(E68,VIP!$A$2:$O13250,8,FALSE)</f>
        <v>Si</v>
      </c>
      <c r="J68" s="141" t="str">
        <f>VLOOKUP(E68,VIP!$A$2:$O13200,8,FALSE)</f>
        <v>Si</v>
      </c>
      <c r="K68" s="141" t="str">
        <f>VLOOKUP(E68,VIP!$A$2:$O16774,6,0)</f>
        <v>NO</v>
      </c>
      <c r="L68" s="153" t="s">
        <v>2455</v>
      </c>
      <c r="M68" s="163" t="s">
        <v>2530</v>
      </c>
      <c r="N68" s="93" t="s">
        <v>2443</v>
      </c>
      <c r="O68" s="141" t="s">
        <v>2445</v>
      </c>
      <c r="P68" s="153"/>
      <c r="Q68" s="163" t="s">
        <v>2812</v>
      </c>
    </row>
    <row r="69" spans="1:22" s="119" customFormat="1" ht="18" x14ac:dyDescent="0.25">
      <c r="A69" s="141" t="str">
        <f>VLOOKUP(E69,'LISTADO ATM'!$A$2:$C$901,3,0)</f>
        <v>DISTRITO NACIONAL</v>
      </c>
      <c r="B69" s="154" t="s">
        <v>2688</v>
      </c>
      <c r="C69" s="94">
        <v>44468.063310185185</v>
      </c>
      <c r="D69" s="94" t="s">
        <v>2174</v>
      </c>
      <c r="E69" s="156">
        <v>232</v>
      </c>
      <c r="F69" s="139" t="str">
        <f>VLOOKUP(E69,VIP!$A$2:$O16323,2,0)</f>
        <v>DRBR232</v>
      </c>
      <c r="G69" s="141" t="str">
        <f>VLOOKUP(E69,'LISTADO ATM'!$A$2:$B$900,2,0)</f>
        <v xml:space="preserve">ATM S/M Nacional Charles de Gaulle </v>
      </c>
      <c r="H69" s="141" t="str">
        <f>VLOOKUP(E69,VIP!$A$2:$O21284,7,FALSE)</f>
        <v>Si</v>
      </c>
      <c r="I69" s="141" t="str">
        <f>VLOOKUP(E69,VIP!$A$2:$O13249,8,FALSE)</f>
        <v>Si</v>
      </c>
      <c r="J69" s="141" t="str">
        <f>VLOOKUP(E69,VIP!$A$2:$O13199,8,FALSE)</f>
        <v>Si</v>
      </c>
      <c r="K69" s="141" t="str">
        <f>VLOOKUP(E69,VIP!$A$2:$O16773,6,0)</f>
        <v>SI</v>
      </c>
      <c r="L69" s="153" t="s">
        <v>2212</v>
      </c>
      <c r="M69" s="163" t="s">
        <v>2530</v>
      </c>
      <c r="N69" s="93" t="s">
        <v>2443</v>
      </c>
      <c r="O69" s="141" t="s">
        <v>2445</v>
      </c>
      <c r="P69" s="153"/>
      <c r="Q69" s="163" t="s">
        <v>2801</v>
      </c>
    </row>
    <row r="70" spans="1:22" s="119" customFormat="1" ht="18" x14ac:dyDescent="0.25">
      <c r="A70" s="141" t="str">
        <f>VLOOKUP(E70,'LISTADO ATM'!$A$2:$C$901,3,0)</f>
        <v>NORTE</v>
      </c>
      <c r="B70" s="154" t="s">
        <v>2687</v>
      </c>
      <c r="C70" s="94">
        <v>44468.065960648149</v>
      </c>
      <c r="D70" s="94" t="s">
        <v>2175</v>
      </c>
      <c r="E70" s="156">
        <v>99</v>
      </c>
      <c r="F70" s="139" t="str">
        <f>VLOOKUP(E70,VIP!$A$2:$O16322,2,0)</f>
        <v>DRBR099</v>
      </c>
      <c r="G70" s="141" t="str">
        <f>VLOOKUP(E70,'LISTADO ATM'!$A$2:$B$900,2,0)</f>
        <v xml:space="preserve">ATM Multicentro La Sirena S.F.M. </v>
      </c>
      <c r="H70" s="141" t="str">
        <f>VLOOKUP(E70,VIP!$A$2:$O21283,7,FALSE)</f>
        <v>Si</v>
      </c>
      <c r="I70" s="141" t="str">
        <f>VLOOKUP(E70,VIP!$A$2:$O13248,8,FALSE)</f>
        <v>Si</v>
      </c>
      <c r="J70" s="141" t="str">
        <f>VLOOKUP(E70,VIP!$A$2:$O13198,8,FALSE)</f>
        <v>Si</v>
      </c>
      <c r="K70" s="141" t="str">
        <f>VLOOKUP(E70,VIP!$A$2:$O16772,6,0)</f>
        <v>NO</v>
      </c>
      <c r="L70" s="153" t="s">
        <v>2212</v>
      </c>
      <c r="M70" s="163" t="s">
        <v>2530</v>
      </c>
      <c r="N70" s="93" t="s">
        <v>2443</v>
      </c>
      <c r="O70" s="141" t="s">
        <v>2626</v>
      </c>
      <c r="P70" s="153"/>
      <c r="Q70" s="163" t="s">
        <v>2757</v>
      </c>
    </row>
    <row r="71" spans="1:22" s="119" customFormat="1" ht="18" x14ac:dyDescent="0.25">
      <c r="A71" s="141" t="str">
        <f>VLOOKUP(E71,'LISTADO ATM'!$A$2:$C$901,3,0)</f>
        <v>DISTRITO NACIONAL</v>
      </c>
      <c r="B71" s="154" t="s">
        <v>2686</v>
      </c>
      <c r="C71" s="94">
        <v>44468.068715277775</v>
      </c>
      <c r="D71" s="94" t="s">
        <v>2174</v>
      </c>
      <c r="E71" s="156">
        <v>952</v>
      </c>
      <c r="F71" s="139" t="str">
        <f>VLOOKUP(E71,VIP!$A$2:$O16321,2,0)</f>
        <v>DRBR16L</v>
      </c>
      <c r="G71" s="141" t="str">
        <f>VLOOKUP(E71,'LISTADO ATM'!$A$2:$B$900,2,0)</f>
        <v xml:space="preserve">ATM Alvarez Rivas </v>
      </c>
      <c r="H71" s="141" t="str">
        <f>VLOOKUP(E71,VIP!$A$2:$O21282,7,FALSE)</f>
        <v>Si</v>
      </c>
      <c r="I71" s="141" t="str">
        <f>VLOOKUP(E71,VIP!$A$2:$O13247,8,FALSE)</f>
        <v>Si</v>
      </c>
      <c r="J71" s="141" t="str">
        <f>VLOOKUP(E71,VIP!$A$2:$O13197,8,FALSE)</f>
        <v>Si</v>
      </c>
      <c r="K71" s="141" t="str">
        <f>VLOOKUP(E71,VIP!$A$2:$O16771,6,0)</f>
        <v>NO</v>
      </c>
      <c r="L71" s="153" t="s">
        <v>2212</v>
      </c>
      <c r="M71" s="163" t="s">
        <v>2530</v>
      </c>
      <c r="N71" s="93" t="s">
        <v>2443</v>
      </c>
      <c r="O71" s="141" t="s">
        <v>2445</v>
      </c>
      <c r="P71" s="153"/>
      <c r="Q71" s="163" t="s">
        <v>2821</v>
      </c>
    </row>
    <row r="72" spans="1:22" s="119" customFormat="1" ht="18" x14ac:dyDescent="0.25">
      <c r="A72" s="141" t="str">
        <f>VLOOKUP(E72,'LISTADO ATM'!$A$2:$C$901,3,0)</f>
        <v>SUR</v>
      </c>
      <c r="B72" s="154" t="s">
        <v>2685</v>
      </c>
      <c r="C72" s="94">
        <v>44468.071435185186</v>
      </c>
      <c r="D72" s="94" t="s">
        <v>2174</v>
      </c>
      <c r="E72" s="156">
        <v>968</v>
      </c>
      <c r="F72" s="139" t="str">
        <f>VLOOKUP(E72,VIP!$A$2:$O16320,2,0)</f>
        <v>DRBR24I</v>
      </c>
      <c r="G72" s="141" t="str">
        <f>VLOOKUP(E72,'LISTADO ATM'!$A$2:$B$900,2,0)</f>
        <v xml:space="preserve">ATM UNP Mercado Baní </v>
      </c>
      <c r="H72" s="141" t="str">
        <f>VLOOKUP(E72,VIP!$A$2:$O21281,7,FALSE)</f>
        <v>Si</v>
      </c>
      <c r="I72" s="141" t="str">
        <f>VLOOKUP(E72,VIP!$A$2:$O13246,8,FALSE)</f>
        <v>Si</v>
      </c>
      <c r="J72" s="141" t="str">
        <f>VLOOKUP(E72,VIP!$A$2:$O13196,8,FALSE)</f>
        <v>Si</v>
      </c>
      <c r="K72" s="141" t="str">
        <f>VLOOKUP(E72,VIP!$A$2:$O16770,6,0)</f>
        <v>SI</v>
      </c>
      <c r="L72" s="153" t="s">
        <v>2212</v>
      </c>
      <c r="M72" s="163" t="s">
        <v>2530</v>
      </c>
      <c r="N72" s="93" t="s">
        <v>2443</v>
      </c>
      <c r="O72" s="141" t="s">
        <v>2445</v>
      </c>
      <c r="P72" s="153"/>
      <c r="Q72" s="163" t="s">
        <v>2802</v>
      </c>
    </row>
    <row r="73" spans="1:22" s="119" customFormat="1" ht="18" x14ac:dyDescent="0.25">
      <c r="A73" s="141" t="str">
        <f>VLOOKUP(E73,'LISTADO ATM'!$A$2:$C$901,3,0)</f>
        <v>DISTRITO NACIONAL</v>
      </c>
      <c r="B73" s="154" t="s">
        <v>2684</v>
      </c>
      <c r="C73" s="94">
        <v>44468.077141203707</v>
      </c>
      <c r="D73" s="94" t="s">
        <v>2174</v>
      </c>
      <c r="E73" s="156">
        <v>761</v>
      </c>
      <c r="F73" s="139" t="str">
        <f>VLOOKUP(E73,VIP!$A$2:$O16319,2,0)</f>
        <v>DRBR761</v>
      </c>
      <c r="G73" s="141" t="str">
        <f>VLOOKUP(E73,'LISTADO ATM'!$A$2:$B$900,2,0)</f>
        <v xml:space="preserve">ATM ISSPOL </v>
      </c>
      <c r="H73" s="141" t="str">
        <f>VLOOKUP(E73,VIP!$A$2:$O21280,7,FALSE)</f>
        <v>Si</v>
      </c>
      <c r="I73" s="141" t="str">
        <f>VLOOKUP(E73,VIP!$A$2:$O13245,8,FALSE)</f>
        <v>Si</v>
      </c>
      <c r="J73" s="141" t="str">
        <f>VLOOKUP(E73,VIP!$A$2:$O13195,8,FALSE)</f>
        <v>Si</v>
      </c>
      <c r="K73" s="141" t="str">
        <f>VLOOKUP(E73,VIP!$A$2:$O16769,6,0)</f>
        <v>NO</v>
      </c>
      <c r="L73" s="153" t="s">
        <v>2455</v>
      </c>
      <c r="M73" s="93" t="s">
        <v>2437</v>
      </c>
      <c r="N73" s="93" t="s">
        <v>2443</v>
      </c>
      <c r="O73" s="141" t="s">
        <v>2445</v>
      </c>
      <c r="P73" s="153"/>
      <c r="Q73" s="93" t="s">
        <v>2455</v>
      </c>
    </row>
    <row r="74" spans="1:22" s="119" customFormat="1" ht="18" x14ac:dyDescent="0.25">
      <c r="A74" s="141" t="str">
        <f>VLOOKUP(E74,'LISTADO ATM'!$A$2:$C$901,3,0)</f>
        <v>DISTRITO NACIONAL</v>
      </c>
      <c r="B74" s="154" t="s">
        <v>2683</v>
      </c>
      <c r="C74" s="94">
        <v>44468.09270833333</v>
      </c>
      <c r="D74" s="94" t="s">
        <v>2174</v>
      </c>
      <c r="E74" s="156">
        <v>264</v>
      </c>
      <c r="F74" s="139" t="str">
        <f>VLOOKUP(E74,VIP!$A$2:$O16318,2,0)</f>
        <v>DRBR264</v>
      </c>
      <c r="G74" s="141" t="str">
        <f>VLOOKUP(E74,'LISTADO ATM'!$A$2:$B$900,2,0)</f>
        <v xml:space="preserve">ATM S/M Nacional Independencia </v>
      </c>
      <c r="H74" s="141" t="str">
        <f>VLOOKUP(E74,VIP!$A$2:$O21279,7,FALSE)</f>
        <v>Si</v>
      </c>
      <c r="I74" s="141" t="str">
        <f>VLOOKUP(E74,VIP!$A$2:$O13244,8,FALSE)</f>
        <v>Si</v>
      </c>
      <c r="J74" s="141" t="str">
        <f>VLOOKUP(E74,VIP!$A$2:$O13194,8,FALSE)</f>
        <v>Si</v>
      </c>
      <c r="K74" s="141" t="str">
        <f>VLOOKUP(E74,VIP!$A$2:$O16768,6,0)</f>
        <v>SI</v>
      </c>
      <c r="L74" s="153" t="s">
        <v>2212</v>
      </c>
      <c r="M74" s="163" t="s">
        <v>2530</v>
      </c>
      <c r="N74" s="93" t="s">
        <v>2443</v>
      </c>
      <c r="O74" s="141" t="s">
        <v>2445</v>
      </c>
      <c r="P74" s="153"/>
      <c r="Q74" s="163" t="s">
        <v>2821</v>
      </c>
    </row>
    <row r="75" spans="1:22" ht="18" x14ac:dyDescent="0.25">
      <c r="A75" s="141" t="str">
        <f>VLOOKUP(E75,'LISTADO ATM'!$A$2:$C$901,3,0)</f>
        <v>DISTRITO NACIONAL</v>
      </c>
      <c r="B75" s="154" t="s">
        <v>2682</v>
      </c>
      <c r="C75" s="94">
        <v>44468.095405092594</v>
      </c>
      <c r="D75" s="94" t="s">
        <v>2174</v>
      </c>
      <c r="E75" s="156">
        <v>225</v>
      </c>
      <c r="F75" s="139" t="str">
        <f>VLOOKUP(E75,VIP!$A$2:$O16317,2,0)</f>
        <v>DRBR225</v>
      </c>
      <c r="G75" s="141" t="str">
        <f>VLOOKUP(E75,'LISTADO ATM'!$A$2:$B$900,2,0)</f>
        <v xml:space="preserve">ATM S/M Nacional Arroyo Hondo </v>
      </c>
      <c r="H75" s="141" t="str">
        <f>VLOOKUP(E75,VIP!$A$2:$O21278,7,FALSE)</f>
        <v>Si</v>
      </c>
      <c r="I75" s="141" t="str">
        <f>VLOOKUP(E75,VIP!$A$2:$O13243,8,FALSE)</f>
        <v>Si</v>
      </c>
      <c r="J75" s="141" t="str">
        <f>VLOOKUP(E75,VIP!$A$2:$O13193,8,FALSE)</f>
        <v>Si</v>
      </c>
      <c r="K75" s="141" t="str">
        <f>VLOOKUP(E75,VIP!$A$2:$O16767,6,0)</f>
        <v>NO</v>
      </c>
      <c r="L75" s="153" t="s">
        <v>2212</v>
      </c>
      <c r="M75" s="163" t="s">
        <v>2530</v>
      </c>
      <c r="N75" s="93" t="s">
        <v>2443</v>
      </c>
      <c r="O75" s="141" t="s">
        <v>2445</v>
      </c>
      <c r="P75" s="153"/>
      <c r="Q75" s="163" t="s">
        <v>2802</v>
      </c>
      <c r="R75" s="99"/>
      <c r="S75" s="99"/>
      <c r="T75" s="99"/>
      <c r="U75" s="129"/>
      <c r="V75" s="68"/>
    </row>
    <row r="76" spans="1:22" ht="18" x14ac:dyDescent="0.25">
      <c r="A76" s="141" t="str">
        <f>VLOOKUP(E76,'LISTADO ATM'!$A$2:$C$901,3,0)</f>
        <v>NORTE</v>
      </c>
      <c r="B76" s="154" t="s">
        <v>2681</v>
      </c>
      <c r="C76" s="94">
        <v>44468.097314814811</v>
      </c>
      <c r="D76" s="94" t="s">
        <v>2175</v>
      </c>
      <c r="E76" s="156">
        <v>496</v>
      </c>
      <c r="F76" s="139" t="str">
        <f>VLOOKUP(E76,VIP!$A$2:$O16316,2,0)</f>
        <v>DRBR496</v>
      </c>
      <c r="G76" s="141" t="str">
        <f>VLOOKUP(E76,'LISTADO ATM'!$A$2:$B$900,2,0)</f>
        <v xml:space="preserve">ATM Multicentro La Sirena Bonao </v>
      </c>
      <c r="H76" s="141" t="str">
        <f>VLOOKUP(E76,VIP!$A$2:$O21277,7,FALSE)</f>
        <v>Si</v>
      </c>
      <c r="I76" s="141" t="str">
        <f>VLOOKUP(E76,VIP!$A$2:$O13242,8,FALSE)</f>
        <v>Si</v>
      </c>
      <c r="J76" s="141" t="str">
        <f>VLOOKUP(E76,VIP!$A$2:$O13192,8,FALSE)</f>
        <v>Si</v>
      </c>
      <c r="K76" s="141" t="str">
        <f>VLOOKUP(E76,VIP!$A$2:$O16766,6,0)</f>
        <v>NO</v>
      </c>
      <c r="L76" s="153" t="s">
        <v>2212</v>
      </c>
      <c r="M76" s="163" t="s">
        <v>2530</v>
      </c>
      <c r="N76" s="93" t="s">
        <v>2443</v>
      </c>
      <c r="O76" s="141" t="s">
        <v>2626</v>
      </c>
      <c r="P76" s="153"/>
      <c r="Q76" s="163" t="s">
        <v>2822</v>
      </c>
      <c r="R76" s="99"/>
      <c r="S76" s="99"/>
      <c r="T76" s="99"/>
      <c r="U76" s="129"/>
      <c r="V76" s="68"/>
    </row>
    <row r="77" spans="1:22" ht="18" x14ac:dyDescent="0.25">
      <c r="A77" s="141" t="str">
        <f>VLOOKUP(E77,'LISTADO ATM'!$A$2:$C$901,3,0)</f>
        <v>DISTRITO NACIONAL</v>
      </c>
      <c r="B77" s="154" t="s">
        <v>2680</v>
      </c>
      <c r="C77" s="94">
        <v>44468.109282407408</v>
      </c>
      <c r="D77" s="94" t="s">
        <v>2174</v>
      </c>
      <c r="E77" s="156">
        <v>902</v>
      </c>
      <c r="F77" s="139" t="str">
        <f>VLOOKUP(E77,VIP!$A$2:$O16314,2,0)</f>
        <v>DRBR16A</v>
      </c>
      <c r="G77" s="141" t="str">
        <f>VLOOKUP(E77,'LISTADO ATM'!$A$2:$B$900,2,0)</f>
        <v xml:space="preserve">ATM Oficina Plaza Florida </v>
      </c>
      <c r="H77" s="141" t="str">
        <f>VLOOKUP(E77,VIP!$A$2:$O21275,7,FALSE)</f>
        <v>Si</v>
      </c>
      <c r="I77" s="141" t="str">
        <f>VLOOKUP(E77,VIP!$A$2:$O13240,8,FALSE)</f>
        <v>Si</v>
      </c>
      <c r="J77" s="141" t="str">
        <f>VLOOKUP(E77,VIP!$A$2:$O13190,8,FALSE)</f>
        <v>Si</v>
      </c>
      <c r="K77" s="141" t="str">
        <f>VLOOKUP(E77,VIP!$A$2:$O16764,6,0)</f>
        <v>NO</v>
      </c>
      <c r="L77" s="153" t="s">
        <v>2212</v>
      </c>
      <c r="M77" s="163" t="s">
        <v>2530</v>
      </c>
      <c r="N77" s="93" t="s">
        <v>2443</v>
      </c>
      <c r="O77" s="141" t="s">
        <v>2445</v>
      </c>
      <c r="P77" s="153"/>
      <c r="Q77" s="163" t="s">
        <v>2801</v>
      </c>
      <c r="R77" s="99"/>
      <c r="S77" s="99"/>
      <c r="T77" s="99"/>
      <c r="U77" s="129"/>
      <c r="V77" s="68"/>
    </row>
    <row r="78" spans="1:22" ht="18" x14ac:dyDescent="0.25">
      <c r="A78" s="141" t="str">
        <f>VLOOKUP(E78,'LISTADO ATM'!$A$2:$C$901,3,0)</f>
        <v>SUR</v>
      </c>
      <c r="B78" s="154">
        <v>3336041620</v>
      </c>
      <c r="C78" s="94">
        <v>44468.15347222222</v>
      </c>
      <c r="D78" s="94" t="s">
        <v>2459</v>
      </c>
      <c r="E78" s="156">
        <v>5</v>
      </c>
      <c r="F78" s="139" t="str">
        <f>VLOOKUP(E78,VIP!$A$2:$O16318,2,0)</f>
        <v>DRBR005</v>
      </c>
      <c r="G78" s="141" t="str">
        <f>VLOOKUP(E78,'LISTADO ATM'!$A$2:$B$900,2,0)</f>
        <v>ATM Oficina Autoservicio Villa Ofelia (San Juan)</v>
      </c>
      <c r="H78" s="141" t="str">
        <f>VLOOKUP(E78,VIP!$A$2:$O21279,7,FALSE)</f>
        <v>Si</v>
      </c>
      <c r="I78" s="141" t="str">
        <f>VLOOKUP(E78,VIP!$A$2:$O13244,8,FALSE)</f>
        <v>Si</v>
      </c>
      <c r="J78" s="141" t="str">
        <f>VLOOKUP(E78,VIP!$A$2:$O13194,8,FALSE)</f>
        <v>Si</v>
      </c>
      <c r="K78" s="141" t="str">
        <f>VLOOKUP(E78,VIP!$A$2:$O16768,6,0)</f>
        <v>NO</v>
      </c>
      <c r="L78" s="153" t="s">
        <v>2635</v>
      </c>
      <c r="M78" s="163" t="s">
        <v>2530</v>
      </c>
      <c r="N78" s="93" t="s">
        <v>2443</v>
      </c>
      <c r="O78" s="141" t="s">
        <v>2727</v>
      </c>
      <c r="P78" s="153"/>
      <c r="Q78" s="163" t="s">
        <v>2826</v>
      </c>
      <c r="R78" s="99"/>
      <c r="S78" s="99"/>
      <c r="T78" s="99"/>
      <c r="U78" s="129"/>
      <c r="V78" s="68"/>
    </row>
    <row r="79" spans="1:22" ht="18" x14ac:dyDescent="0.25">
      <c r="A79" s="141" t="str">
        <f>VLOOKUP(E79,'LISTADO ATM'!$A$2:$C$901,3,0)</f>
        <v>ESTE</v>
      </c>
      <c r="B79" s="154" t="s">
        <v>2729</v>
      </c>
      <c r="C79" s="94">
        <v>44468.328587962962</v>
      </c>
      <c r="D79" s="94" t="s">
        <v>2459</v>
      </c>
      <c r="E79" s="156">
        <v>912</v>
      </c>
      <c r="F79" s="139" t="str">
        <f>VLOOKUP(E79,VIP!$A$2:$O16325,2,0)</f>
        <v>DRBR973</v>
      </c>
      <c r="G79" s="141" t="str">
        <f>VLOOKUP(E79,'LISTADO ATM'!$A$2:$B$900,2,0)</f>
        <v xml:space="preserve">ATM Oficina San Pedro II </v>
      </c>
      <c r="H79" s="141" t="str">
        <f>VLOOKUP(E79,VIP!$A$2:$O21286,7,FALSE)</f>
        <v>Si</v>
      </c>
      <c r="I79" s="141" t="str">
        <f>VLOOKUP(E79,VIP!$A$2:$O13251,8,FALSE)</f>
        <v>Si</v>
      </c>
      <c r="J79" s="141" t="str">
        <f>VLOOKUP(E79,VIP!$A$2:$O13201,8,FALSE)</f>
        <v>Si</v>
      </c>
      <c r="K79" s="141" t="str">
        <f>VLOOKUP(E79,VIP!$A$2:$O16775,6,0)</f>
        <v>SI</v>
      </c>
      <c r="L79" s="153" t="s">
        <v>2433</v>
      </c>
      <c r="M79" s="163" t="s">
        <v>2530</v>
      </c>
      <c r="N79" s="93" t="s">
        <v>2443</v>
      </c>
      <c r="O79" s="141" t="s">
        <v>2614</v>
      </c>
      <c r="P79" s="153"/>
      <c r="Q79" s="163" t="s">
        <v>2806</v>
      </c>
      <c r="R79" s="99"/>
      <c r="S79" s="99"/>
      <c r="T79" s="99"/>
      <c r="U79" s="129"/>
      <c r="V79" s="68"/>
    </row>
    <row r="80" spans="1:22" ht="18" x14ac:dyDescent="0.25">
      <c r="A80" s="141" t="str">
        <f>VLOOKUP(E80,'LISTADO ATM'!$A$2:$C$901,3,0)</f>
        <v>DISTRITO NACIONAL</v>
      </c>
      <c r="B80" s="154" t="s">
        <v>2728</v>
      </c>
      <c r="C80" s="94">
        <v>44468.329444444447</v>
      </c>
      <c r="D80" s="94" t="s">
        <v>2174</v>
      </c>
      <c r="E80" s="156">
        <v>335</v>
      </c>
      <c r="F80" s="139" t="str">
        <f>VLOOKUP(E80,VIP!$A$2:$O16324,2,0)</f>
        <v>DRBR335</v>
      </c>
      <c r="G80" s="141" t="str">
        <f>VLOOKUP(E80,'LISTADO ATM'!$A$2:$B$900,2,0)</f>
        <v>ATM Edificio Aster</v>
      </c>
      <c r="H80" s="141" t="str">
        <f>VLOOKUP(E80,VIP!$A$2:$O21285,7,FALSE)</f>
        <v>Si</v>
      </c>
      <c r="I80" s="141" t="str">
        <f>VLOOKUP(E80,VIP!$A$2:$O13250,8,FALSE)</f>
        <v>Si</v>
      </c>
      <c r="J80" s="141" t="str">
        <f>VLOOKUP(E80,VIP!$A$2:$O13200,8,FALSE)</f>
        <v>Si</v>
      </c>
      <c r="K80" s="141" t="str">
        <f>VLOOKUP(E80,VIP!$A$2:$O16774,6,0)</f>
        <v>NO</v>
      </c>
      <c r="L80" s="153" t="s">
        <v>2212</v>
      </c>
      <c r="M80" s="93" t="s">
        <v>2437</v>
      </c>
      <c r="N80" s="93" t="s">
        <v>2443</v>
      </c>
      <c r="O80" s="141" t="s">
        <v>2445</v>
      </c>
      <c r="P80" s="153"/>
      <c r="Q80" s="93" t="s">
        <v>2212</v>
      </c>
      <c r="R80" s="99"/>
      <c r="S80" s="99"/>
      <c r="T80" s="99"/>
      <c r="U80" s="129"/>
      <c r="V80" s="68"/>
    </row>
    <row r="81" spans="1:22" ht="18" x14ac:dyDescent="0.25">
      <c r="A81" s="141" t="str">
        <f>VLOOKUP(E81,'LISTADO ATM'!$A$2:$C$901,3,0)</f>
        <v>ESTE</v>
      </c>
      <c r="B81" s="154" t="s">
        <v>2726</v>
      </c>
      <c r="C81" s="94">
        <v>44468.330393518518</v>
      </c>
      <c r="D81" s="94" t="s">
        <v>2459</v>
      </c>
      <c r="E81" s="156">
        <v>608</v>
      </c>
      <c r="F81" s="139" t="str">
        <f>VLOOKUP(E81,VIP!$A$2:$O16323,2,0)</f>
        <v>DRBR305</v>
      </c>
      <c r="G81" s="141" t="str">
        <f>VLOOKUP(E81,'LISTADO ATM'!$A$2:$B$900,2,0)</f>
        <v xml:space="preserve">ATM Oficina Jumbo (San Pedro) </v>
      </c>
      <c r="H81" s="141" t="str">
        <f>VLOOKUP(E81,VIP!$A$2:$O21284,7,FALSE)</f>
        <v>Si</v>
      </c>
      <c r="I81" s="141" t="str">
        <f>VLOOKUP(E81,VIP!$A$2:$O13249,8,FALSE)</f>
        <v>Si</v>
      </c>
      <c r="J81" s="141" t="str">
        <f>VLOOKUP(E81,VIP!$A$2:$O13199,8,FALSE)</f>
        <v>Si</v>
      </c>
      <c r="K81" s="141" t="str">
        <f>VLOOKUP(E81,VIP!$A$2:$O16773,6,0)</f>
        <v>SI</v>
      </c>
      <c r="L81" s="153" t="s">
        <v>2409</v>
      </c>
      <c r="M81" s="93" t="s">
        <v>2437</v>
      </c>
      <c r="N81" s="93" t="s">
        <v>2443</v>
      </c>
      <c r="O81" s="141" t="s">
        <v>2727</v>
      </c>
      <c r="P81" s="153"/>
      <c r="Q81" s="93" t="s">
        <v>2409</v>
      </c>
      <c r="R81" s="99"/>
      <c r="S81" s="99"/>
      <c r="T81" s="99"/>
      <c r="U81" s="129"/>
      <c r="V81" s="68"/>
    </row>
    <row r="82" spans="1:22" ht="18" x14ac:dyDescent="0.25">
      <c r="A82" s="141" t="str">
        <f>VLOOKUP(E82,'LISTADO ATM'!$A$2:$C$901,3,0)</f>
        <v>DISTRITO NACIONAL</v>
      </c>
      <c r="B82" s="154" t="s">
        <v>2725</v>
      </c>
      <c r="C82" s="94">
        <v>44468.332546296297</v>
      </c>
      <c r="D82" s="94" t="s">
        <v>2174</v>
      </c>
      <c r="E82" s="156">
        <v>10</v>
      </c>
      <c r="F82" s="139" t="str">
        <f>VLOOKUP(E82,VIP!$A$2:$O16322,2,0)</f>
        <v>DRBR010</v>
      </c>
      <c r="G82" s="141" t="str">
        <f>VLOOKUP(E82,'LISTADO ATM'!$A$2:$B$900,2,0)</f>
        <v xml:space="preserve">ATM Ministerio Salud Pública </v>
      </c>
      <c r="H82" s="141" t="str">
        <f>VLOOKUP(E82,VIP!$A$2:$O21283,7,FALSE)</f>
        <v>Si</v>
      </c>
      <c r="I82" s="141" t="str">
        <f>VLOOKUP(E82,VIP!$A$2:$O13248,8,FALSE)</f>
        <v>Si</v>
      </c>
      <c r="J82" s="141" t="str">
        <f>VLOOKUP(E82,VIP!$A$2:$O13198,8,FALSE)</f>
        <v>Si</v>
      </c>
      <c r="K82" s="141" t="str">
        <f>VLOOKUP(E82,VIP!$A$2:$O16772,6,0)</f>
        <v>NO</v>
      </c>
      <c r="L82" s="153" t="s">
        <v>2212</v>
      </c>
      <c r="M82" s="93" t="s">
        <v>2437</v>
      </c>
      <c r="N82" s="93" t="s">
        <v>2443</v>
      </c>
      <c r="O82" s="141" t="s">
        <v>2445</v>
      </c>
      <c r="P82" s="153"/>
      <c r="Q82" s="93" t="s">
        <v>2212</v>
      </c>
      <c r="R82" s="99"/>
      <c r="S82" s="99"/>
      <c r="T82" s="99"/>
      <c r="U82" s="129"/>
      <c r="V82" s="68"/>
    </row>
    <row r="83" spans="1:22" ht="18" x14ac:dyDescent="0.25">
      <c r="A83" s="141" t="str">
        <f>VLOOKUP(E83,'LISTADO ATM'!$A$2:$C$901,3,0)</f>
        <v>DISTRITO NACIONAL</v>
      </c>
      <c r="B83" s="154" t="s">
        <v>2724</v>
      </c>
      <c r="C83" s="94">
        <v>44468.333356481482</v>
      </c>
      <c r="D83" s="94" t="s">
        <v>2174</v>
      </c>
      <c r="E83" s="156">
        <v>623</v>
      </c>
      <c r="F83" s="139" t="str">
        <f>VLOOKUP(E83,VIP!$A$2:$O16321,2,0)</f>
        <v>DRBR623</v>
      </c>
      <c r="G83" s="141" t="str">
        <f>VLOOKUP(E83,'LISTADO ATM'!$A$2:$B$900,2,0)</f>
        <v xml:space="preserve">ATM Operaciones Especiales (Manoguayabo) </v>
      </c>
      <c r="H83" s="141" t="str">
        <f>VLOOKUP(E83,VIP!$A$2:$O21282,7,FALSE)</f>
        <v>Si</v>
      </c>
      <c r="I83" s="141" t="str">
        <f>VLOOKUP(E83,VIP!$A$2:$O13247,8,FALSE)</f>
        <v>Si</v>
      </c>
      <c r="J83" s="141" t="str">
        <f>VLOOKUP(E83,VIP!$A$2:$O13197,8,FALSE)</f>
        <v>Si</v>
      </c>
      <c r="K83" s="141" t="str">
        <f>VLOOKUP(E83,VIP!$A$2:$O16771,6,0)</f>
        <v>No</v>
      </c>
      <c r="L83" s="153" t="s">
        <v>2212</v>
      </c>
      <c r="M83" s="163" t="s">
        <v>2530</v>
      </c>
      <c r="N83" s="93" t="s">
        <v>2443</v>
      </c>
      <c r="O83" s="141" t="s">
        <v>2445</v>
      </c>
      <c r="P83" s="153"/>
      <c r="Q83" s="163" t="s">
        <v>2759</v>
      </c>
      <c r="R83" s="99"/>
      <c r="S83" s="99"/>
      <c r="T83" s="99"/>
      <c r="U83" s="129"/>
      <c r="V83" s="68"/>
    </row>
    <row r="84" spans="1:22" ht="18" x14ac:dyDescent="0.25">
      <c r="A84" s="141" t="str">
        <f>VLOOKUP(E84,'LISTADO ATM'!$A$2:$C$901,3,0)</f>
        <v>DISTRITO NACIONAL</v>
      </c>
      <c r="B84" s="154" t="s">
        <v>2723</v>
      </c>
      <c r="C84" s="94">
        <v>44468.334108796298</v>
      </c>
      <c r="D84" s="94" t="s">
        <v>2174</v>
      </c>
      <c r="E84" s="156">
        <v>267</v>
      </c>
      <c r="F84" s="139" t="str">
        <f>VLOOKUP(E84,VIP!$A$2:$O16320,2,0)</f>
        <v>DRBR267</v>
      </c>
      <c r="G84" s="141" t="str">
        <f>VLOOKUP(E84,'LISTADO ATM'!$A$2:$B$900,2,0)</f>
        <v xml:space="preserve">ATM Centro de Caja México </v>
      </c>
      <c r="H84" s="141" t="str">
        <f>VLOOKUP(E84,VIP!$A$2:$O21281,7,FALSE)</f>
        <v>Si</v>
      </c>
      <c r="I84" s="141" t="str">
        <f>VLOOKUP(E84,VIP!$A$2:$O13246,8,FALSE)</f>
        <v>Si</v>
      </c>
      <c r="J84" s="141" t="str">
        <f>VLOOKUP(E84,VIP!$A$2:$O13196,8,FALSE)</f>
        <v>Si</v>
      </c>
      <c r="K84" s="141" t="str">
        <f>VLOOKUP(E84,VIP!$A$2:$O16770,6,0)</f>
        <v>NO</v>
      </c>
      <c r="L84" s="153" t="s">
        <v>2455</v>
      </c>
      <c r="M84" s="163" t="s">
        <v>2530</v>
      </c>
      <c r="N84" s="93" t="s">
        <v>2443</v>
      </c>
      <c r="O84" s="141" t="s">
        <v>2445</v>
      </c>
      <c r="P84" s="153"/>
      <c r="Q84" s="163" t="s">
        <v>2765</v>
      </c>
      <c r="R84" s="99"/>
      <c r="S84" s="99"/>
      <c r="T84" s="99"/>
      <c r="U84" s="129"/>
      <c r="V84" s="68"/>
    </row>
    <row r="85" spans="1:22" ht="18" x14ac:dyDescent="0.25">
      <c r="A85" s="141" t="str">
        <f>VLOOKUP(E85,'LISTADO ATM'!$A$2:$C$901,3,0)</f>
        <v>SUR</v>
      </c>
      <c r="B85" s="154" t="s">
        <v>2722</v>
      </c>
      <c r="C85" s="94">
        <v>44468.334351851852</v>
      </c>
      <c r="D85" s="94" t="s">
        <v>2174</v>
      </c>
      <c r="E85" s="156">
        <v>891</v>
      </c>
      <c r="F85" s="139" t="str">
        <f>VLOOKUP(E85,VIP!$A$2:$O16319,2,0)</f>
        <v>DRBR891</v>
      </c>
      <c r="G85" s="141" t="str">
        <f>VLOOKUP(E85,'LISTADO ATM'!$A$2:$B$900,2,0)</f>
        <v xml:space="preserve">ATM Estación Texaco (Barahona) </v>
      </c>
      <c r="H85" s="141" t="str">
        <f>VLOOKUP(E85,VIP!$A$2:$O21280,7,FALSE)</f>
        <v>Si</v>
      </c>
      <c r="I85" s="141" t="str">
        <f>VLOOKUP(E85,VIP!$A$2:$O13245,8,FALSE)</f>
        <v>Si</v>
      </c>
      <c r="J85" s="141" t="str">
        <f>VLOOKUP(E85,VIP!$A$2:$O13195,8,FALSE)</f>
        <v>Si</v>
      </c>
      <c r="K85" s="141" t="str">
        <f>VLOOKUP(E85,VIP!$A$2:$O16769,6,0)</f>
        <v>NO</v>
      </c>
      <c r="L85" s="153" t="s">
        <v>2455</v>
      </c>
      <c r="M85" s="163" t="s">
        <v>2530</v>
      </c>
      <c r="N85" s="93" t="s">
        <v>2443</v>
      </c>
      <c r="O85" s="141" t="s">
        <v>2445</v>
      </c>
      <c r="P85" s="153"/>
      <c r="Q85" s="163" t="s">
        <v>2778</v>
      </c>
      <c r="R85" s="99"/>
      <c r="S85" s="99"/>
      <c r="T85" s="99"/>
      <c r="U85" s="129"/>
      <c r="V85" s="68"/>
    </row>
    <row r="86" spans="1:22" ht="18" x14ac:dyDescent="0.25">
      <c r="A86" s="141" t="str">
        <f>VLOOKUP(E86,'LISTADO ATM'!$A$2:$C$901,3,0)</f>
        <v>SUR</v>
      </c>
      <c r="B86" s="154" t="s">
        <v>2721</v>
      </c>
      <c r="C86" s="94">
        <v>44468.334641203706</v>
      </c>
      <c r="D86" s="94" t="s">
        <v>2174</v>
      </c>
      <c r="E86" s="156">
        <v>356</v>
      </c>
      <c r="F86" s="139" t="str">
        <f>VLOOKUP(E86,VIP!$A$2:$O16318,2,0)</f>
        <v>DRBR356</v>
      </c>
      <c r="G86" s="141" t="str">
        <f>VLOOKUP(E86,'LISTADO ATM'!$A$2:$B$900,2,0)</f>
        <v xml:space="preserve">ATM Estación Sigma (San Cristóbal) </v>
      </c>
      <c r="H86" s="141" t="str">
        <f>VLOOKUP(E86,VIP!$A$2:$O21279,7,FALSE)</f>
        <v>Si</v>
      </c>
      <c r="I86" s="141" t="str">
        <f>VLOOKUP(E86,VIP!$A$2:$O13244,8,FALSE)</f>
        <v>Si</v>
      </c>
      <c r="J86" s="141" t="str">
        <f>VLOOKUP(E86,VIP!$A$2:$O13194,8,FALSE)</f>
        <v>Si</v>
      </c>
      <c r="K86" s="141" t="str">
        <f>VLOOKUP(E86,VIP!$A$2:$O16768,6,0)</f>
        <v>NO</v>
      </c>
      <c r="L86" s="153" t="s">
        <v>2455</v>
      </c>
      <c r="M86" s="163" t="s">
        <v>2530</v>
      </c>
      <c r="N86" s="93" t="s">
        <v>2443</v>
      </c>
      <c r="O86" s="141" t="s">
        <v>2445</v>
      </c>
      <c r="P86" s="153"/>
      <c r="Q86" s="163" t="s">
        <v>2812</v>
      </c>
      <c r="R86" s="99"/>
      <c r="S86" s="99"/>
      <c r="T86" s="99"/>
      <c r="U86" s="129"/>
      <c r="V86" s="68"/>
    </row>
    <row r="87" spans="1:22" ht="18" x14ac:dyDescent="0.25">
      <c r="A87" s="141" t="str">
        <f>VLOOKUP(E87,'LISTADO ATM'!$A$2:$C$901,3,0)</f>
        <v>DISTRITO NACIONAL</v>
      </c>
      <c r="B87" s="154" t="s">
        <v>2720</v>
      </c>
      <c r="C87" s="94">
        <v>44468.334930555553</v>
      </c>
      <c r="D87" s="94" t="s">
        <v>2174</v>
      </c>
      <c r="E87" s="156">
        <v>525</v>
      </c>
      <c r="F87" s="139" t="str">
        <f>VLOOKUP(E87,VIP!$A$2:$O16317,2,0)</f>
        <v>DRBR525</v>
      </c>
      <c r="G87" s="141" t="str">
        <f>VLOOKUP(E87,'LISTADO ATM'!$A$2:$B$900,2,0)</f>
        <v>ATM S/M Bravo Las Americas</v>
      </c>
      <c r="H87" s="141" t="str">
        <f>VLOOKUP(E87,VIP!$A$2:$O21278,7,FALSE)</f>
        <v>Si</v>
      </c>
      <c r="I87" s="141" t="str">
        <f>VLOOKUP(E87,VIP!$A$2:$O13243,8,FALSE)</f>
        <v>Si</v>
      </c>
      <c r="J87" s="141" t="str">
        <f>VLOOKUP(E87,VIP!$A$2:$O13193,8,FALSE)</f>
        <v>Si</v>
      </c>
      <c r="K87" s="141" t="str">
        <f>VLOOKUP(E87,VIP!$A$2:$O16767,6,0)</f>
        <v>NO</v>
      </c>
      <c r="L87" s="153" t="s">
        <v>2455</v>
      </c>
      <c r="M87" s="163" t="s">
        <v>2530</v>
      </c>
      <c r="N87" s="93" t="s">
        <v>2443</v>
      </c>
      <c r="O87" s="141" t="s">
        <v>2445</v>
      </c>
      <c r="P87" s="153"/>
      <c r="Q87" s="163" t="s">
        <v>2773</v>
      </c>
      <c r="R87" s="99"/>
      <c r="S87" s="99"/>
      <c r="T87" s="99"/>
      <c r="U87" s="129"/>
      <c r="V87" s="68"/>
    </row>
    <row r="88" spans="1:22" ht="18" x14ac:dyDescent="0.25">
      <c r="A88" s="141" t="str">
        <f>VLOOKUP(E88,'LISTADO ATM'!$A$2:$C$901,3,0)</f>
        <v>DISTRITO NACIONAL</v>
      </c>
      <c r="B88" s="154" t="s">
        <v>2719</v>
      </c>
      <c r="C88" s="94">
        <v>44468.335231481484</v>
      </c>
      <c r="D88" s="94" t="s">
        <v>2174</v>
      </c>
      <c r="E88" s="156">
        <v>43</v>
      </c>
      <c r="F88" s="139" t="str">
        <f>VLOOKUP(E88,VIP!$A$2:$O16316,2,0)</f>
        <v>DRBR043</v>
      </c>
      <c r="G88" s="141" t="str">
        <f>VLOOKUP(E88,'LISTADO ATM'!$A$2:$B$900,2,0)</f>
        <v xml:space="preserve">ATM Zona Franca San Isidro </v>
      </c>
      <c r="H88" s="141" t="str">
        <f>VLOOKUP(E88,VIP!$A$2:$O21277,7,FALSE)</f>
        <v>Si</v>
      </c>
      <c r="I88" s="141" t="str">
        <f>VLOOKUP(E88,VIP!$A$2:$O13242,8,FALSE)</f>
        <v>No</v>
      </c>
      <c r="J88" s="141" t="str">
        <f>VLOOKUP(E88,VIP!$A$2:$O13192,8,FALSE)</f>
        <v>No</v>
      </c>
      <c r="K88" s="141" t="str">
        <f>VLOOKUP(E88,VIP!$A$2:$O16766,6,0)</f>
        <v>NO</v>
      </c>
      <c r="L88" s="153" t="s">
        <v>2455</v>
      </c>
      <c r="M88" s="163" t="s">
        <v>2530</v>
      </c>
      <c r="N88" s="93" t="s">
        <v>2443</v>
      </c>
      <c r="O88" s="141" t="s">
        <v>2445</v>
      </c>
      <c r="P88" s="153"/>
      <c r="Q88" s="163" t="s">
        <v>2832</v>
      </c>
      <c r="R88" s="99"/>
      <c r="S88" s="99"/>
      <c r="T88" s="99"/>
      <c r="U88" s="129"/>
      <c r="V88" s="68"/>
    </row>
    <row r="89" spans="1:22" ht="18" x14ac:dyDescent="0.25">
      <c r="A89" s="141" t="str">
        <f>VLOOKUP(E89,'LISTADO ATM'!$A$2:$C$901,3,0)</f>
        <v>SUR</v>
      </c>
      <c r="B89" s="154" t="s">
        <v>2718</v>
      </c>
      <c r="C89" s="94">
        <v>44468.335636574076</v>
      </c>
      <c r="D89" s="94" t="s">
        <v>2174</v>
      </c>
      <c r="E89" s="156">
        <v>584</v>
      </c>
      <c r="F89" s="139" t="str">
        <f>VLOOKUP(E89,VIP!$A$2:$O16315,2,0)</f>
        <v>DRBR404</v>
      </c>
      <c r="G89" s="141" t="str">
        <f>VLOOKUP(E89,'LISTADO ATM'!$A$2:$B$900,2,0)</f>
        <v xml:space="preserve">ATM Oficina San Cristóbal I </v>
      </c>
      <c r="H89" s="141" t="str">
        <f>VLOOKUP(E89,VIP!$A$2:$O21276,7,FALSE)</f>
        <v>Si</v>
      </c>
      <c r="I89" s="141" t="str">
        <f>VLOOKUP(E89,VIP!$A$2:$O13241,8,FALSE)</f>
        <v>Si</v>
      </c>
      <c r="J89" s="141" t="str">
        <f>VLOOKUP(E89,VIP!$A$2:$O13191,8,FALSE)</f>
        <v>Si</v>
      </c>
      <c r="K89" s="141" t="str">
        <f>VLOOKUP(E89,VIP!$A$2:$O16765,6,0)</f>
        <v>SI</v>
      </c>
      <c r="L89" s="153" t="s">
        <v>2455</v>
      </c>
      <c r="M89" s="93" t="s">
        <v>2437</v>
      </c>
      <c r="N89" s="93" t="s">
        <v>2443</v>
      </c>
      <c r="O89" s="141" t="s">
        <v>2445</v>
      </c>
      <c r="P89" s="153"/>
      <c r="Q89" s="93" t="s">
        <v>2455</v>
      </c>
      <c r="R89" s="99"/>
      <c r="S89" s="99"/>
      <c r="T89" s="99"/>
      <c r="U89" s="129"/>
      <c r="V89" s="68"/>
    </row>
    <row r="90" spans="1:22" ht="18" x14ac:dyDescent="0.25">
      <c r="A90" s="141" t="str">
        <f>VLOOKUP(E90,'[2]LISTADO ATM'!$A$2:$C$901,3,0)</f>
        <v>NORTE</v>
      </c>
      <c r="B90" s="154" t="s">
        <v>2878</v>
      </c>
      <c r="C90" s="94">
        <v>44468.392187500001</v>
      </c>
      <c r="D90" s="94" t="s">
        <v>2175</v>
      </c>
      <c r="E90" s="156">
        <v>808</v>
      </c>
      <c r="F90" s="139" t="str">
        <f>VLOOKUP(E90,[2]VIP!$A$2:$O16476,2,0)</f>
        <v>DRBR808</v>
      </c>
      <c r="G90" s="141" t="str">
        <f>VLOOKUP(E90,'[2]LISTADO ATM'!$A$2:$B$900,2,0)</f>
        <v xml:space="preserve">ATM Oficina Castillo </v>
      </c>
      <c r="H90" s="141" t="str">
        <f>VLOOKUP(E90,[2]VIP!$A$2:$O21437,7,FALSE)</f>
        <v>Si</v>
      </c>
      <c r="I90" s="141" t="str">
        <f>VLOOKUP(E90,[2]VIP!$A$2:$O13402,8,FALSE)</f>
        <v>Si</v>
      </c>
      <c r="J90" s="141" t="str">
        <f>VLOOKUP(E90,[2]VIP!$A$2:$O13352,8,FALSE)</f>
        <v>Si</v>
      </c>
      <c r="K90" s="141" t="str">
        <f>VLOOKUP(E90,[2]VIP!$A$2:$O16926,6,0)</f>
        <v>NO</v>
      </c>
      <c r="L90" s="153" t="s">
        <v>2754</v>
      </c>
      <c r="M90" s="163" t="s">
        <v>2530</v>
      </c>
      <c r="N90" s="93" t="s">
        <v>2443</v>
      </c>
      <c r="O90" s="141" t="s">
        <v>2626</v>
      </c>
      <c r="P90" s="153" t="s">
        <v>2781</v>
      </c>
      <c r="Q90" s="163" t="s">
        <v>2766</v>
      </c>
      <c r="R90" s="99"/>
      <c r="S90" s="99"/>
      <c r="T90" s="99"/>
      <c r="U90" s="129"/>
      <c r="V90" s="68"/>
    </row>
    <row r="91" spans="1:22" ht="18" x14ac:dyDescent="0.25">
      <c r="A91" s="141" t="str">
        <f>VLOOKUP(E91,'LISTADO ATM'!$A$2:$C$901,3,0)</f>
        <v>SUR</v>
      </c>
      <c r="B91" s="154" t="s">
        <v>2753</v>
      </c>
      <c r="C91" s="94">
        <v>44468.394965277781</v>
      </c>
      <c r="D91" s="94" t="s">
        <v>2459</v>
      </c>
      <c r="E91" s="156">
        <v>584</v>
      </c>
      <c r="F91" s="139" t="str">
        <f>VLOOKUP(E91,VIP!$A$2:$O16340,2,0)</f>
        <v>DRBR404</v>
      </c>
      <c r="G91" s="141" t="str">
        <f>VLOOKUP(E91,'LISTADO ATM'!$A$2:$B$900,2,0)</f>
        <v xml:space="preserve">ATM Oficina San Cristóbal I </v>
      </c>
      <c r="H91" s="141" t="str">
        <f>VLOOKUP(E91,VIP!$A$2:$O21301,7,FALSE)</f>
        <v>Si</v>
      </c>
      <c r="I91" s="141" t="str">
        <f>VLOOKUP(E91,VIP!$A$2:$O13266,8,FALSE)</f>
        <v>Si</v>
      </c>
      <c r="J91" s="141" t="str">
        <f>VLOOKUP(E91,VIP!$A$2:$O13216,8,FALSE)</f>
        <v>Si</v>
      </c>
      <c r="K91" s="141" t="str">
        <f>VLOOKUP(E91,VIP!$A$2:$O16790,6,0)</f>
        <v>SI</v>
      </c>
      <c r="L91" s="153" t="s">
        <v>2823</v>
      </c>
      <c r="M91" s="93" t="s">
        <v>2437</v>
      </c>
      <c r="N91" s="93" t="s">
        <v>2443</v>
      </c>
      <c r="O91" s="141" t="s">
        <v>2756</v>
      </c>
      <c r="P91" s="153"/>
      <c r="Q91" s="93" t="s">
        <v>2455</v>
      </c>
      <c r="R91" s="99"/>
      <c r="S91" s="99"/>
      <c r="T91" s="99"/>
      <c r="U91" s="129"/>
      <c r="V91" s="68"/>
    </row>
    <row r="92" spans="1:22" ht="18" x14ac:dyDescent="0.25">
      <c r="A92" s="141" t="str">
        <f>VLOOKUP(E92,'LISTADO ATM'!$A$2:$C$901,3,0)</f>
        <v>DISTRITO NACIONAL</v>
      </c>
      <c r="B92" s="154" t="s">
        <v>2752</v>
      </c>
      <c r="C92" s="94">
        <v>44468.403773148151</v>
      </c>
      <c r="D92" s="94" t="s">
        <v>2440</v>
      </c>
      <c r="E92" s="156">
        <v>540</v>
      </c>
      <c r="F92" s="139" t="str">
        <f>VLOOKUP(E92,VIP!$A$2:$O16339,2,0)</f>
        <v>DRBR540</v>
      </c>
      <c r="G92" s="141" t="str">
        <f>VLOOKUP(E92,'LISTADO ATM'!$A$2:$B$900,2,0)</f>
        <v xml:space="preserve">ATM Autoservicio Sambil I </v>
      </c>
      <c r="H92" s="141" t="str">
        <f>VLOOKUP(E92,VIP!$A$2:$O21300,7,FALSE)</f>
        <v>Si</v>
      </c>
      <c r="I92" s="141" t="str">
        <f>VLOOKUP(E92,VIP!$A$2:$O13265,8,FALSE)</f>
        <v>Si</v>
      </c>
      <c r="J92" s="141" t="str">
        <f>VLOOKUP(E92,VIP!$A$2:$O13215,8,FALSE)</f>
        <v>Si</v>
      </c>
      <c r="K92" s="141" t="str">
        <f>VLOOKUP(E92,VIP!$A$2:$O16789,6,0)</f>
        <v>NO</v>
      </c>
      <c r="L92" s="153" t="s">
        <v>2409</v>
      </c>
      <c r="M92" s="163" t="s">
        <v>2530</v>
      </c>
      <c r="N92" s="93" t="s">
        <v>2443</v>
      </c>
      <c r="O92" s="141" t="s">
        <v>2444</v>
      </c>
      <c r="P92" s="153"/>
      <c r="Q92" s="163" t="s">
        <v>2811</v>
      </c>
      <c r="R92" s="99"/>
      <c r="S92" s="99"/>
      <c r="T92" s="99"/>
      <c r="U92" s="129"/>
      <c r="V92" s="68"/>
    </row>
    <row r="93" spans="1:22" ht="18" x14ac:dyDescent="0.25">
      <c r="A93" s="141" t="str">
        <f>VLOOKUP(E93,'LISTADO ATM'!$A$2:$C$901,3,0)</f>
        <v>DISTRITO NACIONAL</v>
      </c>
      <c r="B93" s="154" t="s">
        <v>2751</v>
      </c>
      <c r="C93" s="94">
        <v>44468.40556712963</v>
      </c>
      <c r="D93" s="94" t="s">
        <v>2440</v>
      </c>
      <c r="E93" s="156">
        <v>493</v>
      </c>
      <c r="F93" s="139" t="str">
        <f>VLOOKUP(E93,VIP!$A$2:$O16338,2,0)</f>
        <v>DRBR493</v>
      </c>
      <c r="G93" s="141" t="str">
        <f>VLOOKUP(E93,'LISTADO ATM'!$A$2:$B$900,2,0)</f>
        <v xml:space="preserve">ATM Oficina Haina Occidental II </v>
      </c>
      <c r="H93" s="141" t="str">
        <f>VLOOKUP(E93,VIP!$A$2:$O21299,7,FALSE)</f>
        <v>Si</v>
      </c>
      <c r="I93" s="141" t="str">
        <f>VLOOKUP(E93,VIP!$A$2:$O13264,8,FALSE)</f>
        <v>Si</v>
      </c>
      <c r="J93" s="141" t="str">
        <f>VLOOKUP(E93,VIP!$A$2:$O13214,8,FALSE)</f>
        <v>Si</v>
      </c>
      <c r="K93" s="141" t="str">
        <f>VLOOKUP(E93,VIP!$A$2:$O16788,6,0)</f>
        <v>NO</v>
      </c>
      <c r="L93" s="153" t="s">
        <v>2409</v>
      </c>
      <c r="M93" s="163" t="s">
        <v>2530</v>
      </c>
      <c r="N93" s="93" t="s">
        <v>2443</v>
      </c>
      <c r="O93" s="141" t="s">
        <v>2444</v>
      </c>
      <c r="P93" s="153"/>
      <c r="Q93" s="163" t="s">
        <v>2811</v>
      </c>
      <c r="R93" s="99"/>
      <c r="S93" s="99"/>
      <c r="T93" s="99"/>
      <c r="U93" s="129"/>
      <c r="V93" s="68"/>
    </row>
    <row r="94" spans="1:22" ht="18" x14ac:dyDescent="0.25">
      <c r="A94" s="141" t="str">
        <f>VLOOKUP(E94,'LISTADO ATM'!$A$2:$C$901,3,0)</f>
        <v>DISTRITO NACIONAL</v>
      </c>
      <c r="B94" s="154" t="s">
        <v>2750</v>
      </c>
      <c r="C94" s="94">
        <v>44468.406944444447</v>
      </c>
      <c r="D94" s="94" t="s">
        <v>2440</v>
      </c>
      <c r="E94" s="156">
        <v>331</v>
      </c>
      <c r="F94" s="139" t="str">
        <f>VLOOKUP(E94,VIP!$A$2:$O16337,2,0)</f>
        <v>DRBR331</v>
      </c>
      <c r="G94" s="141" t="str">
        <f>VLOOKUP(E94,'LISTADO ATM'!$A$2:$B$900,2,0)</f>
        <v>ATM Ayuntamiento Sto. Dgo. Este</v>
      </c>
      <c r="H94" s="141" t="str">
        <f>VLOOKUP(E94,VIP!$A$2:$O21298,7,FALSE)</f>
        <v>N/A</v>
      </c>
      <c r="I94" s="141" t="str">
        <f>VLOOKUP(E94,VIP!$A$2:$O13263,8,FALSE)</f>
        <v>N/A</v>
      </c>
      <c r="J94" s="141" t="str">
        <f>VLOOKUP(E94,VIP!$A$2:$O13213,8,FALSE)</f>
        <v>N/A</v>
      </c>
      <c r="K94" s="141" t="str">
        <f>VLOOKUP(E94,VIP!$A$2:$O16787,6,0)</f>
        <v>NO</v>
      </c>
      <c r="L94" s="153" t="s">
        <v>2409</v>
      </c>
      <c r="M94" s="163" t="s">
        <v>2530</v>
      </c>
      <c r="N94" s="93" t="s">
        <v>2443</v>
      </c>
      <c r="O94" s="141" t="s">
        <v>2444</v>
      </c>
      <c r="P94" s="153"/>
      <c r="Q94" s="163" t="s">
        <v>2763</v>
      </c>
      <c r="R94" s="99"/>
      <c r="S94" s="99"/>
      <c r="T94" s="99"/>
      <c r="U94" s="129"/>
      <c r="V94" s="68"/>
    </row>
    <row r="95" spans="1:22" ht="18" x14ac:dyDescent="0.25">
      <c r="A95" s="141" t="str">
        <f>VLOOKUP(E95,'LISTADO ATM'!$A$2:$C$901,3,0)</f>
        <v>DISTRITO NACIONAL</v>
      </c>
      <c r="B95" s="154" t="s">
        <v>2749</v>
      </c>
      <c r="C95" s="94">
        <v>44468.42423611111</v>
      </c>
      <c r="D95" s="94" t="s">
        <v>2440</v>
      </c>
      <c r="E95" s="156">
        <v>931</v>
      </c>
      <c r="F95" s="139" t="str">
        <f>VLOOKUP(E95,VIP!$A$2:$O16336,2,0)</f>
        <v>DRBR24N</v>
      </c>
      <c r="G95" s="141" t="str">
        <f>VLOOKUP(E95,'LISTADO ATM'!$A$2:$B$900,2,0)</f>
        <v xml:space="preserve">ATM Autobanco Luperón I </v>
      </c>
      <c r="H95" s="141" t="str">
        <f>VLOOKUP(E95,VIP!$A$2:$O21297,7,FALSE)</f>
        <v>Si</v>
      </c>
      <c r="I95" s="141" t="str">
        <f>VLOOKUP(E95,VIP!$A$2:$O13262,8,FALSE)</f>
        <v>Si</v>
      </c>
      <c r="J95" s="141" t="str">
        <f>VLOOKUP(E95,VIP!$A$2:$O13212,8,FALSE)</f>
        <v>Si</v>
      </c>
      <c r="K95" s="141" t="str">
        <f>VLOOKUP(E95,VIP!$A$2:$O16786,6,0)</f>
        <v>NO</v>
      </c>
      <c r="L95" s="153" t="s">
        <v>2409</v>
      </c>
      <c r="M95" s="163" t="s">
        <v>2530</v>
      </c>
      <c r="N95" s="93" t="s">
        <v>2443</v>
      </c>
      <c r="O95" s="141" t="s">
        <v>2444</v>
      </c>
      <c r="P95" s="153"/>
      <c r="Q95" s="163" t="s">
        <v>2767</v>
      </c>
      <c r="R95" s="99"/>
      <c r="S95" s="99"/>
      <c r="T95" s="99"/>
      <c r="U95" s="129"/>
      <c r="V95" s="68"/>
    </row>
    <row r="96" spans="1:22" ht="18" x14ac:dyDescent="0.25">
      <c r="A96" s="141" t="str">
        <f>VLOOKUP(E96,'LISTADO ATM'!$A$2:$C$901,3,0)</f>
        <v>DISTRITO NACIONAL</v>
      </c>
      <c r="B96" s="154" t="s">
        <v>2748</v>
      </c>
      <c r="C96" s="94">
        <v>44468.426759259259</v>
      </c>
      <c r="D96" s="94" t="s">
        <v>2440</v>
      </c>
      <c r="E96" s="156">
        <v>706</v>
      </c>
      <c r="F96" s="139" t="str">
        <f>VLOOKUP(E96,VIP!$A$2:$O16335,2,0)</f>
        <v>DRBR706</v>
      </c>
      <c r="G96" s="141" t="str">
        <f>VLOOKUP(E96,'LISTADO ATM'!$A$2:$B$900,2,0)</f>
        <v xml:space="preserve">ATM S/M Pristine </v>
      </c>
      <c r="H96" s="141" t="str">
        <f>VLOOKUP(E96,VIP!$A$2:$O21296,7,FALSE)</f>
        <v>Si</v>
      </c>
      <c r="I96" s="141" t="str">
        <f>VLOOKUP(E96,VIP!$A$2:$O13261,8,FALSE)</f>
        <v>Si</v>
      </c>
      <c r="J96" s="141" t="str">
        <f>VLOOKUP(E96,VIP!$A$2:$O13211,8,FALSE)</f>
        <v>Si</v>
      </c>
      <c r="K96" s="141" t="str">
        <f>VLOOKUP(E96,VIP!$A$2:$O16785,6,0)</f>
        <v>NO</v>
      </c>
      <c r="L96" s="153" t="s">
        <v>2409</v>
      </c>
      <c r="M96" s="163" t="s">
        <v>2530</v>
      </c>
      <c r="N96" s="93" t="s">
        <v>2443</v>
      </c>
      <c r="O96" s="141" t="s">
        <v>2444</v>
      </c>
      <c r="P96" s="153"/>
      <c r="Q96" s="163" t="s">
        <v>2809</v>
      </c>
      <c r="R96" s="99"/>
      <c r="S96" s="99"/>
      <c r="T96" s="99"/>
      <c r="U96" s="129"/>
      <c r="V96" s="68"/>
    </row>
    <row r="97" spans="1:22" ht="18" x14ac:dyDescent="0.25">
      <c r="A97" s="141" t="str">
        <f>VLOOKUP(E97,'[2]LISTADO ATM'!$A$2:$C$901,3,0)</f>
        <v>DISTRITO NACIONAL</v>
      </c>
      <c r="B97" s="154" t="s">
        <v>2862</v>
      </c>
      <c r="C97" s="94">
        <v>44468.430034722223</v>
      </c>
      <c r="D97" s="94" t="s">
        <v>2459</v>
      </c>
      <c r="E97" s="156">
        <v>192</v>
      </c>
      <c r="F97" s="139" t="str">
        <f>VLOOKUP(E97,[2]VIP!$A$2:$O16469,2,0)</f>
        <v>DRBR192</v>
      </c>
      <c r="G97" s="141" t="str">
        <f>VLOOKUP(E97,'[2]LISTADO ATM'!$A$2:$B$900,2,0)</f>
        <v xml:space="preserve">ATM Autobanco Luperón II </v>
      </c>
      <c r="H97" s="141" t="str">
        <f>VLOOKUP(E97,[2]VIP!$A$2:$O21430,7,FALSE)</f>
        <v>Si</v>
      </c>
      <c r="I97" s="141" t="str">
        <f>VLOOKUP(E97,[2]VIP!$A$2:$O13395,8,FALSE)</f>
        <v>Si</v>
      </c>
      <c r="J97" s="141" t="str">
        <f>VLOOKUP(E97,[2]VIP!$A$2:$O13345,8,FALSE)</f>
        <v>Si</v>
      </c>
      <c r="K97" s="141" t="str">
        <f>VLOOKUP(E97,[2]VIP!$A$2:$O16919,6,0)</f>
        <v>NO</v>
      </c>
      <c r="L97" s="153" t="s">
        <v>2863</v>
      </c>
      <c r="M97" s="163" t="s">
        <v>2530</v>
      </c>
      <c r="N97" s="93" t="s">
        <v>2857</v>
      </c>
      <c r="O97" s="141" t="s">
        <v>2727</v>
      </c>
      <c r="P97" s="153" t="s">
        <v>2864</v>
      </c>
      <c r="Q97" s="163" t="s">
        <v>2767</v>
      </c>
      <c r="R97" s="99"/>
      <c r="S97" s="99"/>
      <c r="T97" s="99"/>
      <c r="U97" s="129"/>
      <c r="V97" s="68"/>
    </row>
    <row r="98" spans="1:22" ht="18" x14ac:dyDescent="0.25">
      <c r="A98" s="141" t="str">
        <f>VLOOKUP(E98,'[2]LISTADO ATM'!$A$2:$C$901,3,0)</f>
        <v>NORTE</v>
      </c>
      <c r="B98" s="154" t="s">
        <v>2865</v>
      </c>
      <c r="C98" s="94">
        <v>44468.430509259262</v>
      </c>
      <c r="D98" s="94" t="s">
        <v>2459</v>
      </c>
      <c r="E98" s="156">
        <v>189</v>
      </c>
      <c r="F98" s="139" t="str">
        <f>VLOOKUP(E98,[2]VIP!$A$2:$O16468,2,0)</f>
        <v>DRBR189</v>
      </c>
      <c r="G98" s="141" t="str">
        <f>VLOOKUP(E98,'[2]LISTADO ATM'!$A$2:$B$900,2,0)</f>
        <v xml:space="preserve">ATM Comando Regional Cibao Central P.N. </v>
      </c>
      <c r="H98" s="141" t="str">
        <f>VLOOKUP(E98,[2]VIP!$A$2:$O21429,7,FALSE)</f>
        <v>Si</v>
      </c>
      <c r="I98" s="141" t="str">
        <f>VLOOKUP(E98,[2]VIP!$A$2:$O13394,8,FALSE)</f>
        <v>Si</v>
      </c>
      <c r="J98" s="141" t="str">
        <f>VLOOKUP(E98,[2]VIP!$A$2:$O13344,8,FALSE)</f>
        <v>Si</v>
      </c>
      <c r="K98" s="141" t="str">
        <f>VLOOKUP(E98,[2]VIP!$A$2:$O16918,6,0)</f>
        <v>NO</v>
      </c>
      <c r="L98" s="153" t="s">
        <v>2863</v>
      </c>
      <c r="M98" s="163" t="s">
        <v>2530</v>
      </c>
      <c r="N98" s="93" t="s">
        <v>2857</v>
      </c>
      <c r="O98" s="141" t="s">
        <v>2727</v>
      </c>
      <c r="P98" s="153" t="s">
        <v>2864</v>
      </c>
      <c r="Q98" s="163" t="s">
        <v>2763</v>
      </c>
      <c r="R98" s="99"/>
      <c r="S98" s="99"/>
      <c r="T98" s="99"/>
      <c r="U98" s="129"/>
      <c r="V98" s="68"/>
    </row>
    <row r="99" spans="1:22" ht="18" x14ac:dyDescent="0.25">
      <c r="A99" s="141" t="str">
        <f>VLOOKUP(E99,'[2]LISTADO ATM'!$A$2:$C$901,3,0)</f>
        <v>NORTE</v>
      </c>
      <c r="B99" s="154" t="s">
        <v>2873</v>
      </c>
      <c r="C99" s="94">
        <v>44468.432835648149</v>
      </c>
      <c r="D99" s="94" t="s">
        <v>2459</v>
      </c>
      <c r="E99" s="156">
        <v>73</v>
      </c>
      <c r="F99" s="139" t="str">
        <f>VLOOKUP(E99,[2]VIP!$A$2:$O16467,2,0)</f>
        <v>DRBR073</v>
      </c>
      <c r="G99" s="141" t="str">
        <f>VLOOKUP(E99,'[2]LISTADO ATM'!$A$2:$B$900,2,0)</f>
        <v xml:space="preserve">ATM Oficina Playa Dorada </v>
      </c>
      <c r="H99" s="141" t="str">
        <f>VLOOKUP(E99,[2]VIP!$A$2:$O21428,7,FALSE)</f>
        <v>Si</v>
      </c>
      <c r="I99" s="141" t="str">
        <f>VLOOKUP(E99,[2]VIP!$A$2:$O13393,8,FALSE)</f>
        <v>Si</v>
      </c>
      <c r="J99" s="141" t="str">
        <f>VLOOKUP(E99,[2]VIP!$A$2:$O13343,8,FALSE)</f>
        <v>Si</v>
      </c>
      <c r="K99" s="141" t="str">
        <f>VLOOKUP(E99,[2]VIP!$A$2:$O16917,6,0)</f>
        <v>NO</v>
      </c>
      <c r="L99" s="153" t="s">
        <v>2874</v>
      </c>
      <c r="M99" s="163" t="s">
        <v>2530</v>
      </c>
      <c r="N99" s="93" t="s">
        <v>2857</v>
      </c>
      <c r="O99" s="141" t="s">
        <v>2727</v>
      </c>
      <c r="P99" s="153" t="s">
        <v>2864</v>
      </c>
      <c r="Q99" s="163" t="s">
        <v>2875</v>
      </c>
      <c r="R99" s="99"/>
      <c r="S99" s="99"/>
      <c r="T99" s="99"/>
      <c r="U99" s="129"/>
      <c r="V99" s="68"/>
    </row>
    <row r="100" spans="1:22" ht="18" x14ac:dyDescent="0.25">
      <c r="A100" s="141" t="str">
        <f>VLOOKUP(E100,'LISTADO ATM'!$A$2:$C$901,3,0)</f>
        <v>DISTRITO NACIONAL</v>
      </c>
      <c r="B100" s="154" t="s">
        <v>2747</v>
      </c>
      <c r="C100" s="94">
        <v>44468.435555555552</v>
      </c>
      <c r="D100" s="94" t="s">
        <v>2174</v>
      </c>
      <c r="E100" s="156">
        <v>153</v>
      </c>
      <c r="F100" s="139" t="str">
        <f>VLOOKUP(E100,VIP!$A$2:$O16331,2,0)</f>
        <v>DRBR153</v>
      </c>
      <c r="G100" s="141" t="str">
        <f>VLOOKUP(E100,'LISTADO ATM'!$A$2:$B$900,2,0)</f>
        <v xml:space="preserve">ATM Rehabilitación </v>
      </c>
      <c r="H100" s="141" t="str">
        <f>VLOOKUP(E100,VIP!$A$2:$O21292,7,FALSE)</f>
        <v>No</v>
      </c>
      <c r="I100" s="141" t="str">
        <f>VLOOKUP(E100,VIP!$A$2:$O13257,8,FALSE)</f>
        <v>No</v>
      </c>
      <c r="J100" s="141" t="str">
        <f>VLOOKUP(E100,VIP!$A$2:$O13207,8,FALSE)</f>
        <v>No</v>
      </c>
      <c r="K100" s="141" t="str">
        <f>VLOOKUP(E100,VIP!$A$2:$O16781,6,0)</f>
        <v>NO</v>
      </c>
      <c r="L100" s="153" t="s">
        <v>2455</v>
      </c>
      <c r="M100" s="93" t="s">
        <v>2437</v>
      </c>
      <c r="N100" s="93" t="s">
        <v>2443</v>
      </c>
      <c r="O100" s="141" t="s">
        <v>2445</v>
      </c>
      <c r="P100" s="153"/>
      <c r="Q100" s="93" t="s">
        <v>2455</v>
      </c>
      <c r="R100" s="99"/>
      <c r="S100" s="99"/>
      <c r="T100" s="99"/>
      <c r="U100" s="129"/>
      <c r="V100" s="68"/>
    </row>
    <row r="101" spans="1:22" ht="18" x14ac:dyDescent="0.25">
      <c r="A101" s="141" t="str">
        <f>VLOOKUP(E101,'LISTADO ATM'!$A$2:$C$901,3,0)</f>
        <v>DISTRITO NACIONAL</v>
      </c>
      <c r="B101" s="154" t="s">
        <v>2746</v>
      </c>
      <c r="C101" s="94">
        <v>44468.451828703706</v>
      </c>
      <c r="D101" s="94" t="s">
        <v>2440</v>
      </c>
      <c r="E101" s="156">
        <v>671</v>
      </c>
      <c r="F101" s="139" t="str">
        <f>VLOOKUP(E101,VIP!$A$2:$O16329,2,0)</f>
        <v>DRBR671</v>
      </c>
      <c r="G101" s="141" t="str">
        <f>VLOOKUP(E101,'LISTADO ATM'!$A$2:$B$900,2,0)</f>
        <v>ATM Ayuntamiento Sto. Dgo. Norte</v>
      </c>
      <c r="H101" s="141" t="str">
        <f>VLOOKUP(E101,VIP!$A$2:$O21290,7,FALSE)</f>
        <v>Si</v>
      </c>
      <c r="I101" s="141" t="str">
        <f>VLOOKUP(E101,VIP!$A$2:$O13255,8,FALSE)</f>
        <v>Si</v>
      </c>
      <c r="J101" s="141" t="str">
        <f>VLOOKUP(E101,VIP!$A$2:$O13205,8,FALSE)</f>
        <v>Si</v>
      </c>
      <c r="K101" s="141" t="str">
        <f>VLOOKUP(E101,VIP!$A$2:$O16779,6,0)</f>
        <v>NO</v>
      </c>
      <c r="L101" s="153" t="s">
        <v>2409</v>
      </c>
      <c r="M101" s="163" t="s">
        <v>2530</v>
      </c>
      <c r="N101" s="93" t="s">
        <v>2443</v>
      </c>
      <c r="O101" s="141" t="s">
        <v>2444</v>
      </c>
      <c r="P101" s="153"/>
      <c r="Q101" s="163" t="s">
        <v>2806</v>
      </c>
      <c r="R101" s="44"/>
      <c r="S101" s="99"/>
    </row>
    <row r="102" spans="1:22" ht="18" x14ac:dyDescent="0.25">
      <c r="A102" s="141" t="str">
        <f>VLOOKUP(E102,'LISTADO ATM'!$A$2:$C$901,3,0)</f>
        <v>NORTE</v>
      </c>
      <c r="B102" s="154" t="s">
        <v>2745</v>
      </c>
      <c r="C102" s="94">
        <v>44468.452951388892</v>
      </c>
      <c r="D102" s="94" t="s">
        <v>2175</v>
      </c>
      <c r="E102" s="156">
        <v>172</v>
      </c>
      <c r="F102" s="139" t="str">
        <f>VLOOKUP(E102,VIP!$A$2:$O16328,2,0)</f>
        <v>DRBR172</v>
      </c>
      <c r="G102" s="141" t="str">
        <f>VLOOKUP(E102,'LISTADO ATM'!$A$2:$B$900,2,0)</f>
        <v xml:space="preserve">ATM UNP Guaucí </v>
      </c>
      <c r="H102" s="141" t="str">
        <f>VLOOKUP(E102,VIP!$A$2:$O21289,7,FALSE)</f>
        <v>Si</v>
      </c>
      <c r="I102" s="141" t="str">
        <f>VLOOKUP(E102,VIP!$A$2:$O13254,8,FALSE)</f>
        <v>Si</v>
      </c>
      <c r="J102" s="141" t="str">
        <f>VLOOKUP(E102,VIP!$A$2:$O13204,8,FALSE)</f>
        <v>Si</v>
      </c>
      <c r="K102" s="141" t="str">
        <f>VLOOKUP(E102,VIP!$A$2:$O16778,6,0)</f>
        <v>NO</v>
      </c>
      <c r="L102" s="153" t="s">
        <v>2212</v>
      </c>
      <c r="M102" s="163" t="s">
        <v>2530</v>
      </c>
      <c r="N102" s="93" t="s">
        <v>2443</v>
      </c>
      <c r="O102" s="141" t="s">
        <v>2626</v>
      </c>
      <c r="P102" s="153"/>
      <c r="Q102" s="163" t="s">
        <v>2821</v>
      </c>
      <c r="R102" s="99"/>
      <c r="S102" s="99"/>
      <c r="T102" s="99"/>
      <c r="U102" s="129"/>
      <c r="V102" s="68"/>
    </row>
    <row r="103" spans="1:22" ht="18" x14ac:dyDescent="0.25">
      <c r="A103" s="141" t="str">
        <f>VLOOKUP(E103,'LISTADO ATM'!$A$2:$C$901,3,0)</f>
        <v>DISTRITO NACIONAL</v>
      </c>
      <c r="B103" s="154" t="s">
        <v>2744</v>
      </c>
      <c r="C103" s="94">
        <v>44468.453738425924</v>
      </c>
      <c r="D103" s="94" t="s">
        <v>2174</v>
      </c>
      <c r="E103" s="156">
        <v>929</v>
      </c>
      <c r="F103" s="139" t="str">
        <f>VLOOKUP(E103,VIP!$A$2:$O16327,2,0)</f>
        <v>DRBR929</v>
      </c>
      <c r="G103" s="141" t="str">
        <f>VLOOKUP(E103,'LISTADO ATM'!$A$2:$B$900,2,0)</f>
        <v>ATM Autoservicio Nacional El Conde</v>
      </c>
      <c r="H103" s="141" t="str">
        <f>VLOOKUP(E103,VIP!$A$2:$O21288,7,FALSE)</f>
        <v>Si</v>
      </c>
      <c r="I103" s="141" t="str">
        <f>VLOOKUP(E103,VIP!$A$2:$O13253,8,FALSE)</f>
        <v>Si</v>
      </c>
      <c r="J103" s="141" t="str">
        <f>VLOOKUP(E103,VIP!$A$2:$O13203,8,FALSE)</f>
        <v>Si</v>
      </c>
      <c r="K103" s="141" t="str">
        <f>VLOOKUP(E103,VIP!$A$2:$O16777,6,0)</f>
        <v>NO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2455</v>
      </c>
      <c r="R103" s="99"/>
      <c r="S103" s="99"/>
      <c r="T103" s="99"/>
      <c r="U103" s="129"/>
      <c r="V103" s="68"/>
    </row>
    <row r="104" spans="1:22" ht="18" x14ac:dyDescent="0.25">
      <c r="A104" s="141" t="str">
        <f>VLOOKUP(E104,'LISTADO ATM'!$A$2:$C$901,3,0)</f>
        <v>DISTRITO NACIONAL</v>
      </c>
      <c r="B104" s="154" t="s">
        <v>2743</v>
      </c>
      <c r="C104" s="94">
        <v>44468.456655092596</v>
      </c>
      <c r="D104" s="94" t="s">
        <v>2174</v>
      </c>
      <c r="E104" s="156">
        <v>149</v>
      </c>
      <c r="F104" s="139" t="str">
        <f>VLOOKUP(E104,VIP!$A$2:$O16326,2,0)</f>
        <v>DRBR149</v>
      </c>
      <c r="G104" s="141" t="str">
        <f>VLOOKUP(E104,'LISTADO ATM'!$A$2:$B$900,2,0)</f>
        <v>ATM Estación Metro Concepción</v>
      </c>
      <c r="H104" s="141" t="str">
        <f>VLOOKUP(E104,VIP!$A$2:$O21287,7,FALSE)</f>
        <v>N/A</v>
      </c>
      <c r="I104" s="141" t="str">
        <f>VLOOKUP(E104,VIP!$A$2:$O13252,8,FALSE)</f>
        <v>N/A</v>
      </c>
      <c r="J104" s="141" t="str">
        <f>VLOOKUP(E104,VIP!$A$2:$O13202,8,FALSE)</f>
        <v>N/A</v>
      </c>
      <c r="K104" s="141" t="str">
        <f>VLOOKUP(E104,VIP!$A$2:$O16776,6,0)</f>
        <v>N/A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2455</v>
      </c>
      <c r="R104" s="99"/>
      <c r="S104" s="99"/>
      <c r="T104" s="99"/>
      <c r="U104" s="129"/>
      <c r="V104" s="68"/>
    </row>
    <row r="105" spans="1:22" ht="18" x14ac:dyDescent="0.25">
      <c r="A105" s="141" t="str">
        <f>VLOOKUP(E105,'LISTADO ATM'!$A$2:$C$901,3,0)</f>
        <v>DISTRITO NACIONAL</v>
      </c>
      <c r="B105" s="154" t="s">
        <v>2742</v>
      </c>
      <c r="C105" s="94">
        <v>44468.457905092589</v>
      </c>
      <c r="D105" s="94" t="s">
        <v>2174</v>
      </c>
      <c r="E105" s="156">
        <v>37</v>
      </c>
      <c r="F105" s="139" t="str">
        <f>VLOOKUP(E105,VIP!$A$2:$O16325,2,0)</f>
        <v>DRBR037</v>
      </c>
      <c r="G105" s="141" t="str">
        <f>VLOOKUP(E105,'LISTADO ATM'!$A$2:$B$900,2,0)</f>
        <v xml:space="preserve">ATM Oficina Villa Mella </v>
      </c>
      <c r="H105" s="141" t="str">
        <f>VLOOKUP(E105,VIP!$A$2:$O21286,7,FALSE)</f>
        <v>Si</v>
      </c>
      <c r="I105" s="141" t="str">
        <f>VLOOKUP(E105,VIP!$A$2:$O13251,8,FALSE)</f>
        <v>Si</v>
      </c>
      <c r="J105" s="141" t="str">
        <f>VLOOKUP(E105,VIP!$A$2:$O13201,8,FALSE)</f>
        <v>Si</v>
      </c>
      <c r="K105" s="141" t="str">
        <f>VLOOKUP(E105,VIP!$A$2:$O16775,6,0)</f>
        <v>SI</v>
      </c>
      <c r="L105" s="153" t="s">
        <v>2212</v>
      </c>
      <c r="M105" s="93" t="s">
        <v>2437</v>
      </c>
      <c r="N105" s="93" t="s">
        <v>2443</v>
      </c>
      <c r="O105" s="141" t="s">
        <v>2445</v>
      </c>
      <c r="P105" s="153"/>
      <c r="Q105" s="93" t="s">
        <v>2455</v>
      </c>
      <c r="R105" s="99"/>
      <c r="S105" s="99"/>
      <c r="T105" s="99"/>
      <c r="U105" s="129"/>
      <c r="V105" s="68"/>
    </row>
    <row r="106" spans="1:22" ht="18" x14ac:dyDescent="0.25">
      <c r="A106" s="141" t="str">
        <f>VLOOKUP(E106,'LISTADO ATM'!$A$2:$C$901,3,0)</f>
        <v>DISTRITO NACIONAL</v>
      </c>
      <c r="B106" s="154" t="s">
        <v>2741</v>
      </c>
      <c r="C106" s="94">
        <v>44468.459305555552</v>
      </c>
      <c r="D106" s="94" t="s">
        <v>2174</v>
      </c>
      <c r="E106" s="156">
        <v>498</v>
      </c>
      <c r="F106" s="139" t="str">
        <f>VLOOKUP(E106,VIP!$A$2:$O16324,2,0)</f>
        <v>DRBR498</v>
      </c>
      <c r="G106" s="141" t="str">
        <f>VLOOKUP(E106,'LISTADO ATM'!$A$2:$B$900,2,0)</f>
        <v xml:space="preserve">ATM Estación Sunix 27 de Febrero </v>
      </c>
      <c r="H106" s="141" t="str">
        <f>VLOOKUP(E106,VIP!$A$2:$O21285,7,FALSE)</f>
        <v>Si</v>
      </c>
      <c r="I106" s="141" t="str">
        <f>VLOOKUP(E106,VIP!$A$2:$O13250,8,FALSE)</f>
        <v>Si</v>
      </c>
      <c r="J106" s="141" t="str">
        <f>VLOOKUP(E106,VIP!$A$2:$O13200,8,FALSE)</f>
        <v>Si</v>
      </c>
      <c r="K106" s="141" t="str">
        <f>VLOOKUP(E106,VIP!$A$2:$O16774,6,0)</f>
        <v>NO</v>
      </c>
      <c r="L106" s="153" t="s">
        <v>2212</v>
      </c>
      <c r="M106" s="163" t="s">
        <v>2530</v>
      </c>
      <c r="N106" s="93" t="s">
        <v>2443</v>
      </c>
      <c r="O106" s="141" t="s">
        <v>2445</v>
      </c>
      <c r="P106" s="153"/>
      <c r="Q106" s="163" t="s">
        <v>2758</v>
      </c>
      <c r="R106" s="99"/>
      <c r="S106" s="99"/>
      <c r="T106" s="99"/>
      <c r="U106" s="129"/>
      <c r="V106" s="68"/>
    </row>
    <row r="107" spans="1:22" ht="18" x14ac:dyDescent="0.25">
      <c r="A107" s="141" t="str">
        <f>VLOOKUP(E107,'LISTADO ATM'!$A$2:$C$901,3,0)</f>
        <v>DISTRITO NACIONAL</v>
      </c>
      <c r="B107" s="154" t="s">
        <v>2740</v>
      </c>
      <c r="C107" s="94">
        <v>44468.459907407407</v>
      </c>
      <c r="D107" s="94" t="s">
        <v>2174</v>
      </c>
      <c r="E107" s="156">
        <v>943</v>
      </c>
      <c r="F107" s="139" t="str">
        <f>VLOOKUP(E107,VIP!$A$2:$O16323,2,0)</f>
        <v>DRBR16K</v>
      </c>
      <c r="G107" s="141" t="str">
        <f>VLOOKUP(E107,'LISTADO ATM'!$A$2:$B$900,2,0)</f>
        <v xml:space="preserve">ATM Oficina Tránsito Terreste </v>
      </c>
      <c r="H107" s="141" t="str">
        <f>VLOOKUP(E107,VIP!$A$2:$O21284,7,FALSE)</f>
        <v>Si</v>
      </c>
      <c r="I107" s="141" t="str">
        <f>VLOOKUP(E107,VIP!$A$2:$O13249,8,FALSE)</f>
        <v>Si</v>
      </c>
      <c r="J107" s="141" t="str">
        <f>VLOOKUP(E107,VIP!$A$2:$O13199,8,FALSE)</f>
        <v>Si</v>
      </c>
      <c r="K107" s="141" t="str">
        <f>VLOOKUP(E107,VIP!$A$2:$O16773,6,0)</f>
        <v>NO</v>
      </c>
      <c r="L107" s="153" t="s">
        <v>2238</v>
      </c>
      <c r="M107" s="93" t="s">
        <v>2437</v>
      </c>
      <c r="N107" s="93" t="s">
        <v>2443</v>
      </c>
      <c r="O107" s="141" t="s">
        <v>2445</v>
      </c>
      <c r="P107" s="153"/>
      <c r="Q107" s="93" t="s">
        <v>2455</v>
      </c>
      <c r="R107" s="99"/>
      <c r="S107" s="99"/>
      <c r="T107" s="99"/>
      <c r="U107" s="129"/>
      <c r="V107" s="68"/>
    </row>
    <row r="108" spans="1:22" ht="18" x14ac:dyDescent="0.25">
      <c r="A108" s="141" t="str">
        <f>VLOOKUP(E108,'LISTADO ATM'!$A$2:$C$901,3,0)</f>
        <v>DISTRITO NACIONAL</v>
      </c>
      <c r="B108" s="154" t="s">
        <v>2739</v>
      </c>
      <c r="C108" s="94">
        <v>44468.460706018515</v>
      </c>
      <c r="D108" s="94" t="s">
        <v>2174</v>
      </c>
      <c r="E108" s="156">
        <v>336</v>
      </c>
      <c r="F108" s="139" t="str">
        <f>VLOOKUP(E108,VIP!$A$2:$O16322,2,0)</f>
        <v>DRBR336</v>
      </c>
      <c r="G108" s="141" t="str">
        <f>VLOOKUP(E108,'LISTADO ATM'!$A$2:$B$900,2,0)</f>
        <v>ATM Instituto Nacional de Cancer (incart)</v>
      </c>
      <c r="H108" s="141" t="str">
        <f>VLOOKUP(E108,VIP!$A$2:$O21283,7,FALSE)</f>
        <v>Si</v>
      </c>
      <c r="I108" s="141" t="str">
        <f>VLOOKUP(E108,VIP!$A$2:$O13248,8,FALSE)</f>
        <v>Si</v>
      </c>
      <c r="J108" s="141" t="str">
        <f>VLOOKUP(E108,VIP!$A$2:$O13198,8,FALSE)</f>
        <v>Si</v>
      </c>
      <c r="K108" s="141" t="str">
        <f>VLOOKUP(E108,VIP!$A$2:$O16772,6,0)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2455</v>
      </c>
      <c r="R108" s="99"/>
      <c r="S108" s="99"/>
      <c r="T108" s="99"/>
      <c r="U108" s="129"/>
      <c r="V108" s="68"/>
    </row>
    <row r="109" spans="1:22" ht="18" x14ac:dyDescent="0.25">
      <c r="A109" s="141" t="str">
        <f>VLOOKUP(E109,'LISTADO ATM'!$A$2:$C$901,3,0)</f>
        <v>SUR</v>
      </c>
      <c r="B109" s="154" t="s">
        <v>2737</v>
      </c>
      <c r="C109" s="94">
        <v>44468.461064814815</v>
      </c>
      <c r="D109" s="94" t="s">
        <v>2174</v>
      </c>
      <c r="E109" s="156">
        <v>44</v>
      </c>
      <c r="F109" s="139" t="str">
        <f>VLOOKUP(E109,VIP!$A$2:$O16321,2,0)</f>
        <v>DRBR044</v>
      </c>
      <c r="G109" s="141" t="str">
        <f>VLOOKUP(E109,'LISTADO ATM'!$A$2:$B$900,2,0)</f>
        <v xml:space="preserve">ATM Oficina Pedernales </v>
      </c>
      <c r="H109" s="141" t="str">
        <f>VLOOKUP(E109,VIP!$A$2:$O21282,7,FALSE)</f>
        <v>Si</v>
      </c>
      <c r="I109" s="141" t="str">
        <f>VLOOKUP(E109,VIP!$A$2:$O13247,8,FALSE)</f>
        <v>Si</v>
      </c>
      <c r="J109" s="141" t="str">
        <f>VLOOKUP(E109,VIP!$A$2:$O13197,8,FALSE)</f>
        <v>Si</v>
      </c>
      <c r="K109" s="141" t="str">
        <f>VLOOKUP(E109,VIP!$A$2:$O16771,6,0)</f>
        <v>SI</v>
      </c>
      <c r="L109" s="153" t="s">
        <v>2738</v>
      </c>
      <c r="M109" s="163" t="s">
        <v>2530</v>
      </c>
      <c r="N109" s="93" t="s">
        <v>2443</v>
      </c>
      <c r="O109" s="141" t="s">
        <v>2445</v>
      </c>
      <c r="P109" s="153"/>
      <c r="Q109" s="163" t="s">
        <v>2825</v>
      </c>
      <c r="R109" s="99"/>
      <c r="S109" s="99"/>
      <c r="T109" s="99"/>
      <c r="U109" s="129"/>
      <c r="V109" s="68"/>
    </row>
    <row r="110" spans="1:22" ht="18" x14ac:dyDescent="0.25">
      <c r="A110" s="141" t="str">
        <f>VLOOKUP(E110,'LISTADO ATM'!$A$2:$C$901,3,0)</f>
        <v>DISTRITO NACIONAL</v>
      </c>
      <c r="B110" s="154" t="s">
        <v>2736</v>
      </c>
      <c r="C110" s="94">
        <v>44468.464513888888</v>
      </c>
      <c r="D110" s="94" t="s">
        <v>2174</v>
      </c>
      <c r="E110" s="156">
        <v>563</v>
      </c>
      <c r="F110" s="139" t="str">
        <f>VLOOKUP(E110,VIP!$A$2:$O16320,2,0)</f>
        <v>DRBR233</v>
      </c>
      <c r="G110" s="141" t="str">
        <f>VLOOKUP(E110,'LISTADO ATM'!$A$2:$B$900,2,0)</f>
        <v xml:space="preserve">ATM Base Aérea San Isidro </v>
      </c>
      <c r="H110" s="141" t="str">
        <f>VLOOKUP(E110,VIP!$A$2:$O21281,7,FALSE)</f>
        <v>Si</v>
      </c>
      <c r="I110" s="141" t="str">
        <f>VLOOKUP(E110,VIP!$A$2:$O13246,8,FALSE)</f>
        <v>Si</v>
      </c>
      <c r="J110" s="141" t="str">
        <f>VLOOKUP(E110,VIP!$A$2:$O13196,8,FALSE)</f>
        <v>Si</v>
      </c>
      <c r="K110" s="141" t="str">
        <f>VLOOKUP(E110,VIP!$A$2:$O16770,6,0)</f>
        <v>NO</v>
      </c>
      <c r="L110" s="153" t="s">
        <v>2238</v>
      </c>
      <c r="M110" s="163" t="s">
        <v>2530</v>
      </c>
      <c r="N110" s="93" t="s">
        <v>2443</v>
      </c>
      <c r="O110" s="141" t="s">
        <v>2445</v>
      </c>
      <c r="P110" s="153"/>
      <c r="Q110" s="163" t="s">
        <v>2824</v>
      </c>
      <c r="R110" s="99"/>
      <c r="S110" s="99"/>
      <c r="T110" s="99"/>
      <c r="U110" s="129"/>
      <c r="V110" s="68"/>
    </row>
    <row r="111" spans="1:22" ht="18" x14ac:dyDescent="0.25">
      <c r="A111" s="141" t="str">
        <f>VLOOKUP(E111,'LISTADO ATM'!$A$2:$C$901,3,0)</f>
        <v>SUR</v>
      </c>
      <c r="B111" s="154" t="s">
        <v>2735</v>
      </c>
      <c r="C111" s="94">
        <v>44468.465405092589</v>
      </c>
      <c r="D111" s="94" t="s">
        <v>2174</v>
      </c>
      <c r="E111" s="156">
        <v>470</v>
      </c>
      <c r="F111" s="139" t="str">
        <f>VLOOKUP(E111,VIP!$A$2:$O16319,2,0)</f>
        <v>DRBR470</v>
      </c>
      <c r="G111" s="141" t="str">
        <f>VLOOKUP(E111,'LISTADO ATM'!$A$2:$B$900,2,0)</f>
        <v xml:space="preserve">ATM Hospital Taiwán (Azua) </v>
      </c>
      <c r="H111" s="141" t="str">
        <f>VLOOKUP(E111,VIP!$A$2:$O21280,7,FALSE)</f>
        <v>Si</v>
      </c>
      <c r="I111" s="141" t="str">
        <f>VLOOKUP(E111,VIP!$A$2:$O13245,8,FALSE)</f>
        <v>Si</v>
      </c>
      <c r="J111" s="141" t="str">
        <f>VLOOKUP(E111,VIP!$A$2:$O13195,8,FALSE)</f>
        <v>Si</v>
      </c>
      <c r="K111" s="141" t="str">
        <f>VLOOKUP(E111,VIP!$A$2:$O16769,6,0)</f>
        <v>NO</v>
      </c>
      <c r="L111" s="153" t="s">
        <v>2238</v>
      </c>
      <c r="M111" s="93" t="s">
        <v>2437</v>
      </c>
      <c r="N111" s="93" t="s">
        <v>2443</v>
      </c>
      <c r="O111" s="141" t="s">
        <v>2445</v>
      </c>
      <c r="P111" s="153"/>
      <c r="Q111" s="93" t="s">
        <v>2455</v>
      </c>
      <c r="R111" s="99"/>
      <c r="S111" s="99"/>
      <c r="T111" s="99"/>
      <c r="U111" s="129"/>
      <c r="V111" s="68"/>
    </row>
    <row r="112" spans="1:22" ht="18" x14ac:dyDescent="0.25">
      <c r="A112" s="141" t="str">
        <f>VLOOKUP(E112,'LISTADO ATM'!$A$2:$C$901,3,0)</f>
        <v>NORTE</v>
      </c>
      <c r="B112" s="154" t="s">
        <v>2733</v>
      </c>
      <c r="C112" s="94">
        <v>44468.46670138889</v>
      </c>
      <c r="D112" s="94" t="s">
        <v>2175</v>
      </c>
      <c r="E112" s="156">
        <v>732</v>
      </c>
      <c r="F112" s="139" t="str">
        <f>VLOOKUP(E112,VIP!$A$2:$O16318,2,0)</f>
        <v>DRBR12H</v>
      </c>
      <c r="G112" s="141" t="str">
        <f>VLOOKUP(E112,'LISTADO ATM'!$A$2:$B$900,2,0)</f>
        <v xml:space="preserve">ATM Molino del Valle (Santiago) </v>
      </c>
      <c r="H112" s="141" t="str">
        <f>VLOOKUP(E112,VIP!$A$2:$O21279,7,FALSE)</f>
        <v>Si</v>
      </c>
      <c r="I112" s="141" t="str">
        <f>VLOOKUP(E112,VIP!$A$2:$O13244,8,FALSE)</f>
        <v>Si</v>
      </c>
      <c r="J112" s="141" t="str">
        <f>VLOOKUP(E112,VIP!$A$2:$O13194,8,FALSE)</f>
        <v>Si</v>
      </c>
      <c r="K112" s="141" t="str">
        <f>VLOOKUP(E112,VIP!$A$2:$O16768,6,0)</f>
        <v>NO</v>
      </c>
      <c r="L112" s="153" t="s">
        <v>2734</v>
      </c>
      <c r="M112" s="163" t="s">
        <v>2530</v>
      </c>
      <c r="N112" s="93" t="s">
        <v>2443</v>
      </c>
      <c r="O112" s="141" t="s">
        <v>2755</v>
      </c>
      <c r="P112" s="153"/>
      <c r="Q112" s="163" t="s">
        <v>2761</v>
      </c>
      <c r="R112" s="99"/>
      <c r="S112" s="99"/>
      <c r="T112" s="99"/>
      <c r="U112" s="129"/>
      <c r="V112" s="68"/>
    </row>
    <row r="113" spans="1:24" ht="18" x14ac:dyDescent="0.25">
      <c r="A113" s="141" t="str">
        <f>VLOOKUP(E113,'LISTADO ATM'!$A$2:$C$901,3,0)</f>
        <v>ESTE</v>
      </c>
      <c r="B113" s="154" t="s">
        <v>2732</v>
      </c>
      <c r="C113" s="94">
        <v>44468.473530092589</v>
      </c>
      <c r="D113" s="94" t="s">
        <v>2174</v>
      </c>
      <c r="E113" s="156">
        <v>843</v>
      </c>
      <c r="F113" s="139" t="str">
        <f>VLOOKUP(E113,VIP!$A$2:$O16317,2,0)</f>
        <v>DRBR843</v>
      </c>
      <c r="G113" s="141" t="str">
        <f>VLOOKUP(E113,'LISTADO ATM'!$A$2:$B$900,2,0)</f>
        <v xml:space="preserve">ATM Oficina Romana Centro </v>
      </c>
      <c r="H113" s="141" t="str">
        <f>VLOOKUP(E113,VIP!$A$2:$O21278,7,FALSE)</f>
        <v>Si</v>
      </c>
      <c r="I113" s="141" t="str">
        <f>VLOOKUP(E113,VIP!$A$2:$O13243,8,FALSE)</f>
        <v>Si</v>
      </c>
      <c r="J113" s="141" t="str">
        <f>VLOOKUP(E113,VIP!$A$2:$O13193,8,FALSE)</f>
        <v>Si</v>
      </c>
      <c r="K113" s="141" t="str">
        <f>VLOOKUP(E113,VIP!$A$2:$O16767,6,0)</f>
        <v>NO</v>
      </c>
      <c r="L113" s="153" t="s">
        <v>2455</v>
      </c>
      <c r="M113" s="93" t="s">
        <v>2437</v>
      </c>
      <c r="N113" s="93" t="s">
        <v>2443</v>
      </c>
      <c r="O113" s="141" t="s">
        <v>2445</v>
      </c>
      <c r="P113" s="153"/>
      <c r="Q113" s="93" t="s">
        <v>2455</v>
      </c>
      <c r="R113" s="99"/>
      <c r="S113" s="99"/>
      <c r="T113" s="99"/>
      <c r="U113" s="129"/>
      <c r="V113" s="68"/>
    </row>
    <row r="114" spans="1:24" ht="18" x14ac:dyDescent="0.25">
      <c r="A114" s="141" t="str">
        <f>VLOOKUP(E114,'LISTADO ATM'!$A$2:$C$901,3,0)</f>
        <v>DISTRITO NACIONAL</v>
      </c>
      <c r="B114" s="154" t="s">
        <v>2731</v>
      </c>
      <c r="C114" s="94">
        <v>44468.47415509259</v>
      </c>
      <c r="D114" s="94" t="s">
        <v>2174</v>
      </c>
      <c r="E114" s="156">
        <v>967</v>
      </c>
      <c r="F114" s="139" t="str">
        <f>VLOOKUP(E114,VIP!$A$2:$O16316,2,0)</f>
        <v>DRBR967</v>
      </c>
      <c r="G114" s="141" t="str">
        <f>VLOOKUP(E114,'LISTADO ATM'!$A$2:$B$900,2,0)</f>
        <v xml:space="preserve">ATM UNP Hiper Olé Autopista Duarte </v>
      </c>
      <c r="H114" s="141" t="str">
        <f>VLOOKUP(E114,VIP!$A$2:$O21277,7,FALSE)</f>
        <v>Si</v>
      </c>
      <c r="I114" s="141" t="str">
        <f>VLOOKUP(E114,VIP!$A$2:$O13242,8,FALSE)</f>
        <v>Si</v>
      </c>
      <c r="J114" s="141" t="str">
        <f>VLOOKUP(E114,VIP!$A$2:$O13192,8,FALSE)</f>
        <v>Si</v>
      </c>
      <c r="K114" s="141" t="str">
        <f>VLOOKUP(E114,VIP!$A$2:$O16766,6,0)</f>
        <v>NO</v>
      </c>
      <c r="L114" s="153" t="s">
        <v>2455</v>
      </c>
      <c r="M114" s="163" t="s">
        <v>2530</v>
      </c>
      <c r="N114" s="93" t="s">
        <v>2443</v>
      </c>
      <c r="O114" s="141" t="s">
        <v>2445</v>
      </c>
      <c r="P114" s="153"/>
      <c r="Q114" s="163" t="s">
        <v>2813</v>
      </c>
      <c r="R114" s="99"/>
      <c r="S114" s="99"/>
      <c r="T114" s="99"/>
      <c r="U114" s="129"/>
      <c r="V114" s="68"/>
    </row>
    <row r="115" spans="1:24" ht="18" x14ac:dyDescent="0.25">
      <c r="A115" s="141" t="str">
        <f>VLOOKUP(E115,'LISTADO ATM'!$A$2:$C$901,3,0)</f>
        <v>DISTRITO NACIONAL</v>
      </c>
      <c r="B115" s="154" t="s">
        <v>2798</v>
      </c>
      <c r="C115" s="94">
        <v>44468.493530092594</v>
      </c>
      <c r="D115" s="94" t="s">
        <v>2459</v>
      </c>
      <c r="E115" s="156">
        <v>514</v>
      </c>
      <c r="F115" s="139" t="str">
        <f>VLOOKUP(E115,VIP!$A$2:$O16335,2,0)</f>
        <v>DRBR514</v>
      </c>
      <c r="G115" s="141" t="str">
        <f>VLOOKUP(E115,'LISTADO ATM'!$A$2:$B$900,2,0)</f>
        <v>ATM Autoservicio Charles de Gaulle</v>
      </c>
      <c r="H115" s="141" t="str">
        <f>VLOOKUP(E115,VIP!$A$2:$O21296,7,FALSE)</f>
        <v>Si</v>
      </c>
      <c r="I115" s="141" t="str">
        <f>VLOOKUP(E115,VIP!$A$2:$O13261,8,FALSE)</f>
        <v>No</v>
      </c>
      <c r="J115" s="141" t="str">
        <f>VLOOKUP(E115,VIP!$A$2:$O13211,8,FALSE)</f>
        <v>No</v>
      </c>
      <c r="K115" s="141" t="str">
        <f>VLOOKUP(E115,VIP!$A$2:$O16785,6,0)</f>
        <v>NO</v>
      </c>
      <c r="L115" s="153" t="s">
        <v>2409</v>
      </c>
      <c r="M115" s="93" t="s">
        <v>2437</v>
      </c>
      <c r="N115" s="93" t="s">
        <v>2443</v>
      </c>
      <c r="O115" s="141" t="s">
        <v>2614</v>
      </c>
      <c r="P115" s="153"/>
      <c r="Q115" s="93" t="s">
        <v>2409</v>
      </c>
      <c r="R115" s="99"/>
      <c r="S115" s="99"/>
      <c r="T115" s="99"/>
      <c r="U115" s="129"/>
      <c r="V115" s="68"/>
    </row>
    <row r="116" spans="1:24" ht="18" x14ac:dyDescent="0.25">
      <c r="A116" s="141" t="str">
        <f>VLOOKUP(E116,'[2]LISTADO ATM'!$A$2:$C$901,3,0)</f>
        <v>NORTE</v>
      </c>
      <c r="B116" s="154" t="s">
        <v>2855</v>
      </c>
      <c r="C116" s="94">
        <v>44468.528217592589</v>
      </c>
      <c r="D116" s="94" t="s">
        <v>2459</v>
      </c>
      <c r="E116" s="156">
        <v>740</v>
      </c>
      <c r="F116" s="139" t="str">
        <f>VLOOKUP(E116,[2]VIP!$A$2:$O16469,2,0)</f>
        <v>DRBR109</v>
      </c>
      <c r="G116" s="141" t="str">
        <f>VLOOKUP(E116,'[2]LISTADO ATM'!$A$2:$B$900,2,0)</f>
        <v xml:space="preserve">ATM EDENORTE (Santiago) </v>
      </c>
      <c r="H116" s="141" t="str">
        <f>VLOOKUP(E116,[2]VIP!$A$2:$O21430,7,FALSE)</f>
        <v>Si</v>
      </c>
      <c r="I116" s="141" t="str">
        <f>VLOOKUP(E116,[2]VIP!$A$2:$O13395,8,FALSE)</f>
        <v>Si</v>
      </c>
      <c r="J116" s="141" t="str">
        <f>VLOOKUP(E116,[2]VIP!$A$2:$O13345,8,FALSE)</f>
        <v>Si</v>
      </c>
      <c r="K116" s="141" t="str">
        <f>VLOOKUP(E116,[2]VIP!$A$2:$O16919,6,0)</f>
        <v>NO</v>
      </c>
      <c r="L116" s="153" t="s">
        <v>2856</v>
      </c>
      <c r="M116" s="163" t="s">
        <v>2530</v>
      </c>
      <c r="N116" s="93" t="s">
        <v>2857</v>
      </c>
      <c r="O116" s="141" t="s">
        <v>2727</v>
      </c>
      <c r="P116" s="153" t="s">
        <v>2858</v>
      </c>
      <c r="Q116" s="163" t="s">
        <v>2859</v>
      </c>
      <c r="R116" s="99"/>
      <c r="S116" s="99"/>
      <c r="T116" s="99"/>
      <c r="U116" s="129"/>
      <c r="V116" s="68"/>
    </row>
    <row r="117" spans="1:24" ht="18" x14ac:dyDescent="0.25">
      <c r="A117" s="141" t="str">
        <f>VLOOKUP(E117,'[2]LISTADO ATM'!$A$2:$C$901,3,0)</f>
        <v>SUR</v>
      </c>
      <c r="B117" s="154" t="s">
        <v>2866</v>
      </c>
      <c r="C117" s="94">
        <v>44468.550625000003</v>
      </c>
      <c r="D117" s="94" t="s">
        <v>2459</v>
      </c>
      <c r="E117" s="156">
        <v>182</v>
      </c>
      <c r="F117" s="139" t="str">
        <f>VLOOKUP(E117,[2]VIP!$A$2:$O16468,2,0)</f>
        <v>DRBR182</v>
      </c>
      <c r="G117" s="141" t="str">
        <f>VLOOKUP(E117,'[2]LISTADO ATM'!$A$2:$B$900,2,0)</f>
        <v xml:space="preserve">ATM Barahona Comb </v>
      </c>
      <c r="H117" s="141" t="str">
        <f>VLOOKUP(E117,[2]VIP!$A$2:$O21429,7,FALSE)</f>
        <v>Si</v>
      </c>
      <c r="I117" s="141" t="str">
        <f>VLOOKUP(E117,[2]VIP!$A$2:$O13394,8,FALSE)</f>
        <v>Si</v>
      </c>
      <c r="J117" s="141" t="str">
        <f>VLOOKUP(E117,[2]VIP!$A$2:$O13344,8,FALSE)</f>
        <v>Si</v>
      </c>
      <c r="K117" s="141" t="str">
        <f>VLOOKUP(E117,[2]VIP!$A$2:$O16918,6,0)</f>
        <v>NO</v>
      </c>
      <c r="L117" s="153" t="s">
        <v>2863</v>
      </c>
      <c r="M117" s="163" t="s">
        <v>2530</v>
      </c>
      <c r="N117" s="93" t="s">
        <v>2857</v>
      </c>
      <c r="O117" s="141" t="s">
        <v>2727</v>
      </c>
      <c r="P117" s="153" t="s">
        <v>2864</v>
      </c>
      <c r="Q117" s="163" t="s">
        <v>2805</v>
      </c>
      <c r="R117" s="99"/>
      <c r="S117" s="99"/>
      <c r="T117" s="99"/>
      <c r="U117" s="129"/>
      <c r="V117" s="68"/>
    </row>
    <row r="118" spans="1:24" ht="18" x14ac:dyDescent="0.25">
      <c r="A118" s="141" t="str">
        <f>VLOOKUP(E118,'[2]LISTADO ATM'!$A$2:$C$901,3,0)</f>
        <v>DISTRITO NACIONAL</v>
      </c>
      <c r="B118" s="154" t="s">
        <v>2867</v>
      </c>
      <c r="C118" s="94">
        <v>44468.551574074074</v>
      </c>
      <c r="D118" s="94" t="s">
        <v>2459</v>
      </c>
      <c r="E118" s="156">
        <v>571</v>
      </c>
      <c r="F118" s="139" t="str">
        <f>VLOOKUP(E118,[2]VIP!$A$2:$O16467,2,0)</f>
        <v>DRBR16C</v>
      </c>
      <c r="G118" s="141" t="str">
        <f>VLOOKUP(E118,'[2]LISTADO ATM'!$A$2:$B$900,2,0)</f>
        <v xml:space="preserve">ATM Hospital Central FF. AA. </v>
      </c>
      <c r="H118" s="141" t="str">
        <f>VLOOKUP(E118,[2]VIP!$A$2:$O21428,7,FALSE)</f>
        <v>Si</v>
      </c>
      <c r="I118" s="141" t="str">
        <f>VLOOKUP(E118,[2]VIP!$A$2:$O13393,8,FALSE)</f>
        <v>Si</v>
      </c>
      <c r="J118" s="141" t="str">
        <f>VLOOKUP(E118,[2]VIP!$A$2:$O13343,8,FALSE)</f>
        <v>Si</v>
      </c>
      <c r="K118" s="141" t="str">
        <f>VLOOKUP(E118,[2]VIP!$A$2:$O16917,6,0)</f>
        <v>NO</v>
      </c>
      <c r="L118" s="153" t="s">
        <v>2863</v>
      </c>
      <c r="M118" s="163" t="s">
        <v>2530</v>
      </c>
      <c r="N118" s="93" t="s">
        <v>2857</v>
      </c>
      <c r="O118" s="141" t="s">
        <v>2727</v>
      </c>
      <c r="P118" s="153" t="s">
        <v>2864</v>
      </c>
      <c r="Q118" s="163" t="s">
        <v>2868</v>
      </c>
      <c r="R118" s="99"/>
      <c r="S118" s="99"/>
      <c r="T118" s="99"/>
      <c r="U118" s="129"/>
      <c r="V118" s="68"/>
    </row>
    <row r="119" spans="1:24" ht="18" x14ac:dyDescent="0.25">
      <c r="A119" s="141" t="str">
        <f>VLOOKUP(E119,'[2]LISTADO ATM'!$A$2:$C$901,3,0)</f>
        <v>SUR</v>
      </c>
      <c r="B119" s="154" t="s">
        <v>2869</v>
      </c>
      <c r="C119" s="94">
        <v>44468.552337962959</v>
      </c>
      <c r="D119" s="94" t="s">
        <v>2459</v>
      </c>
      <c r="E119" s="156">
        <v>137</v>
      </c>
      <c r="F119" s="139" t="str">
        <f>VLOOKUP(E119,[2]VIP!$A$2:$O16466,2,0)</f>
        <v>DRBR137</v>
      </c>
      <c r="G119" s="141" t="str">
        <f>VLOOKUP(E119,'[2]LISTADO ATM'!$A$2:$B$900,2,0)</f>
        <v xml:space="preserve">ATM Oficina Nizao </v>
      </c>
      <c r="H119" s="141" t="str">
        <f>VLOOKUP(E119,[2]VIP!$A$2:$O21427,7,FALSE)</f>
        <v>Si</v>
      </c>
      <c r="I119" s="141" t="str">
        <f>VLOOKUP(E119,[2]VIP!$A$2:$O13392,8,FALSE)</f>
        <v>Si</v>
      </c>
      <c r="J119" s="141" t="str">
        <f>VLOOKUP(E119,[2]VIP!$A$2:$O13342,8,FALSE)</f>
        <v>Si</v>
      </c>
      <c r="K119" s="141" t="str">
        <f>VLOOKUP(E119,[2]VIP!$A$2:$O16916,6,0)</f>
        <v>NO</v>
      </c>
      <c r="L119" s="153" t="s">
        <v>2863</v>
      </c>
      <c r="M119" s="163" t="s">
        <v>2530</v>
      </c>
      <c r="N119" s="93" t="s">
        <v>2857</v>
      </c>
      <c r="O119" s="141" t="s">
        <v>2727</v>
      </c>
      <c r="P119" s="153" t="s">
        <v>2864</v>
      </c>
      <c r="Q119" s="163" t="s">
        <v>2870</v>
      </c>
      <c r="R119" s="99"/>
      <c r="S119" s="99"/>
      <c r="T119" s="99"/>
      <c r="U119" s="129"/>
      <c r="V119" s="68"/>
    </row>
    <row r="120" spans="1:24" ht="18" x14ac:dyDescent="0.25">
      <c r="A120" s="141" t="str">
        <f>VLOOKUP(E120,'[2]LISTADO ATM'!$A$2:$C$901,3,0)</f>
        <v>DISTRITO NACIONAL</v>
      </c>
      <c r="B120" s="154" t="s">
        <v>2871</v>
      </c>
      <c r="C120" s="94">
        <v>44468.553020833337</v>
      </c>
      <c r="D120" s="94" t="s">
        <v>2459</v>
      </c>
      <c r="E120" s="156">
        <v>384</v>
      </c>
      <c r="F120" s="139" t="str">
        <f>VLOOKUP(E120,[2]VIP!$A$2:$O16465,2,0)</f>
        <v>DRBR384</v>
      </c>
      <c r="G120" s="141" t="str">
        <f>VLOOKUP(E120,'[2]LISTADO ATM'!$A$2:$B$900,2,0)</f>
        <v>ATM Sotano Torre Banreservas</v>
      </c>
      <c r="H120" s="141" t="str">
        <f>VLOOKUP(E120,[2]VIP!$A$2:$O21426,7,FALSE)</f>
        <v>N/A</v>
      </c>
      <c r="I120" s="141" t="str">
        <f>VLOOKUP(E120,[2]VIP!$A$2:$O13391,8,FALSE)</f>
        <v>N/A</v>
      </c>
      <c r="J120" s="141" t="str">
        <f>VLOOKUP(E120,[2]VIP!$A$2:$O13341,8,FALSE)</f>
        <v>N/A</v>
      </c>
      <c r="K120" s="141" t="str">
        <f>VLOOKUP(E120,[2]VIP!$A$2:$O16915,6,0)</f>
        <v>N/A</v>
      </c>
      <c r="L120" s="153" t="s">
        <v>2863</v>
      </c>
      <c r="M120" s="163" t="s">
        <v>2530</v>
      </c>
      <c r="N120" s="93" t="s">
        <v>2857</v>
      </c>
      <c r="O120" s="141" t="s">
        <v>2727</v>
      </c>
      <c r="P120" s="153" t="s">
        <v>2864</v>
      </c>
      <c r="Q120" s="163" t="s">
        <v>2872</v>
      </c>
      <c r="R120" s="99"/>
      <c r="S120" s="99"/>
      <c r="T120" s="99"/>
      <c r="U120" s="129"/>
      <c r="V120" s="68"/>
    </row>
    <row r="121" spans="1:24" ht="18" x14ac:dyDescent="0.25">
      <c r="A121" s="141" t="str">
        <f>VLOOKUP(E121,'LISTADO ATM'!$A$2:$C$901,3,0)</f>
        <v>SUR</v>
      </c>
      <c r="B121" s="154" t="s">
        <v>2797</v>
      </c>
      <c r="C121" s="94">
        <v>44468.55364583333</v>
      </c>
      <c r="D121" s="94" t="s">
        <v>2174</v>
      </c>
      <c r="E121" s="156">
        <v>584</v>
      </c>
      <c r="F121" s="139" t="str">
        <f>VLOOKUP(E121,VIP!$A$2:$O16329,2,0)</f>
        <v>DRBR404</v>
      </c>
      <c r="G121" s="141" t="str">
        <f>VLOOKUP(E121,'LISTADO ATM'!$A$2:$B$900,2,0)</f>
        <v xml:space="preserve">ATM Oficina San Cristóbal I </v>
      </c>
      <c r="H121" s="141" t="str">
        <f>VLOOKUP(E121,VIP!$A$2:$O21290,7,FALSE)</f>
        <v>Si</v>
      </c>
      <c r="I121" s="141" t="str">
        <f>VLOOKUP(E121,VIP!$A$2:$O13255,8,FALSE)</f>
        <v>Si</v>
      </c>
      <c r="J121" s="141" t="str">
        <f>VLOOKUP(E121,VIP!$A$2:$O13205,8,FALSE)</f>
        <v>Si</v>
      </c>
      <c r="K121" s="141" t="str">
        <f>VLOOKUP(E121,VIP!$A$2:$O16779,6,0)</f>
        <v>SI</v>
      </c>
      <c r="L121" s="153" t="s">
        <v>2754</v>
      </c>
      <c r="M121" s="93" t="s">
        <v>2437</v>
      </c>
      <c r="N121" s="93" t="s">
        <v>2625</v>
      </c>
      <c r="O121" s="141" t="s">
        <v>2445</v>
      </c>
      <c r="P121" s="153" t="s">
        <v>2781</v>
      </c>
      <c r="Q121" s="93" t="s">
        <v>2754</v>
      </c>
    </row>
    <row r="122" spans="1:24" ht="18" x14ac:dyDescent="0.25">
      <c r="A122" s="141" t="str">
        <f>VLOOKUP(E122,'[2]LISTADO ATM'!$A$2:$C$901,3,0)</f>
        <v>DISTRITO NACIONAL</v>
      </c>
      <c r="B122" s="154" t="s">
        <v>2860</v>
      </c>
      <c r="C122" s="94">
        <v>44468.585868055554</v>
      </c>
      <c r="D122" s="94" t="s">
        <v>2459</v>
      </c>
      <c r="E122" s="156">
        <v>793</v>
      </c>
      <c r="F122" s="139" t="str">
        <f>VLOOKUP(E122,[2]VIP!$A$2:$O16463,2,0)</f>
        <v>DRBR793</v>
      </c>
      <c r="G122" s="141" t="str">
        <f>VLOOKUP(E122,'[2]LISTADO ATM'!$A$2:$B$900,2,0)</f>
        <v xml:space="preserve">ATM Centro de Caja Agora Mall </v>
      </c>
      <c r="H122" s="141" t="str">
        <f>VLOOKUP(E122,[2]VIP!$A$2:$O21424,7,FALSE)</f>
        <v>Si</v>
      </c>
      <c r="I122" s="141" t="str">
        <f>VLOOKUP(E122,[2]VIP!$A$2:$O13389,8,FALSE)</f>
        <v>Si</v>
      </c>
      <c r="J122" s="141" t="str">
        <f>VLOOKUP(E122,[2]VIP!$A$2:$O13339,8,FALSE)</f>
        <v>Si</v>
      </c>
      <c r="K122" s="141" t="str">
        <f>VLOOKUP(E122,[2]VIP!$A$2:$O16913,6,0)</f>
        <v>NO</v>
      </c>
      <c r="L122" s="153" t="s">
        <v>2861</v>
      </c>
      <c r="M122" s="163" t="s">
        <v>2530</v>
      </c>
      <c r="N122" s="93" t="s">
        <v>2857</v>
      </c>
      <c r="O122" s="141" t="s">
        <v>2727</v>
      </c>
      <c r="P122" s="153" t="s">
        <v>2858</v>
      </c>
      <c r="Q122" s="163" t="s">
        <v>2799</v>
      </c>
    </row>
    <row r="123" spans="1:24" ht="18" x14ac:dyDescent="0.25">
      <c r="A123" s="141" t="str">
        <f>VLOOKUP(E123,'[2]LISTADO ATM'!$A$2:$C$901,3,0)</f>
        <v>NORTE</v>
      </c>
      <c r="B123" s="154" t="s">
        <v>2876</v>
      </c>
      <c r="C123" s="94">
        <v>44468.589062500003</v>
      </c>
      <c r="D123" s="94" t="s">
        <v>2459</v>
      </c>
      <c r="E123" s="156">
        <v>402</v>
      </c>
      <c r="F123" s="139" t="str">
        <f>VLOOKUP(E123,[2]VIP!$A$2:$O16462,2,0)</f>
        <v>DRBR402</v>
      </c>
      <c r="G123" s="141" t="str">
        <f>VLOOKUP(E123,'[2]LISTADO ATM'!$A$2:$B$900,2,0)</f>
        <v xml:space="preserve">ATM La Sirena La Vega </v>
      </c>
      <c r="H123" s="141" t="str">
        <f>VLOOKUP(E123,[2]VIP!$A$2:$O21423,7,FALSE)</f>
        <v>Si</v>
      </c>
      <c r="I123" s="141" t="str">
        <f>VLOOKUP(E123,[2]VIP!$A$2:$O13388,8,FALSE)</f>
        <v>Si</v>
      </c>
      <c r="J123" s="141" t="str">
        <f>VLOOKUP(E123,[2]VIP!$A$2:$O13338,8,FALSE)</f>
        <v>Si</v>
      </c>
      <c r="K123" s="141" t="str">
        <f>VLOOKUP(E123,[2]VIP!$A$2:$O16912,6,0)</f>
        <v>NO</v>
      </c>
      <c r="L123" s="153" t="s">
        <v>2874</v>
      </c>
      <c r="M123" s="163" t="s">
        <v>2530</v>
      </c>
      <c r="N123" s="93" t="s">
        <v>2857</v>
      </c>
      <c r="O123" s="141" t="s">
        <v>2727</v>
      </c>
      <c r="P123" s="153" t="s">
        <v>2864</v>
      </c>
      <c r="Q123" s="163" t="s">
        <v>2805</v>
      </c>
    </row>
    <row r="124" spans="1:24" ht="18" x14ac:dyDescent="0.25">
      <c r="A124" s="141" t="str">
        <f>VLOOKUP(E124,'LISTADO ATM'!$A$2:$C$901,3,0)</f>
        <v>ESTE</v>
      </c>
      <c r="B124" s="154" t="s">
        <v>2796</v>
      </c>
      <c r="C124" s="94">
        <v>44468.590266203704</v>
      </c>
      <c r="D124" s="94" t="s">
        <v>2174</v>
      </c>
      <c r="E124" s="156">
        <v>963</v>
      </c>
      <c r="F124" s="139" t="str">
        <f>VLOOKUP(E124,VIP!$A$2:$O16326,2,0)</f>
        <v>DRBR963</v>
      </c>
      <c r="G124" s="141" t="str">
        <f>VLOOKUP(E124,'LISTADO ATM'!$A$2:$B$900,2,0)</f>
        <v xml:space="preserve">ATM Multiplaza La Romana </v>
      </c>
      <c r="H124" s="141" t="str">
        <f>VLOOKUP(E124,VIP!$A$2:$O21287,7,FALSE)</f>
        <v>Si</v>
      </c>
      <c r="I124" s="141" t="str">
        <f>VLOOKUP(E124,VIP!$A$2:$O13252,8,FALSE)</f>
        <v>Si</v>
      </c>
      <c r="J124" s="141" t="str">
        <f>VLOOKUP(E124,VIP!$A$2:$O13202,8,FALSE)</f>
        <v>Si</v>
      </c>
      <c r="K124" s="141" t="str">
        <f>VLOOKUP(E124,VIP!$A$2:$O16776,6,0)</f>
        <v>NO</v>
      </c>
      <c r="L124" s="153" t="s">
        <v>2754</v>
      </c>
      <c r="M124" s="93" t="s">
        <v>2437</v>
      </c>
      <c r="N124" s="93" t="s">
        <v>2443</v>
      </c>
      <c r="O124" s="141" t="s">
        <v>2445</v>
      </c>
      <c r="P124" s="153" t="s">
        <v>2781</v>
      </c>
      <c r="Q124" s="93" t="s">
        <v>2754</v>
      </c>
    </row>
    <row r="125" spans="1:24" ht="18" x14ac:dyDescent="0.25">
      <c r="A125" s="141" t="str">
        <f>VLOOKUP(E125,'[2]LISTADO ATM'!$A$2:$C$901,3,0)</f>
        <v>DISTRITO NACIONAL</v>
      </c>
      <c r="B125" s="154" t="s">
        <v>2877</v>
      </c>
      <c r="C125" s="94">
        <v>44468.599050925928</v>
      </c>
      <c r="D125" s="94" t="s">
        <v>2459</v>
      </c>
      <c r="E125" s="156">
        <v>558</v>
      </c>
      <c r="F125" s="139" t="str">
        <f>VLOOKUP(E125,[2]VIP!$A$2:$O16460,2,0)</f>
        <v>DRBR106</v>
      </c>
      <c r="G125" s="141" t="str">
        <f>VLOOKUP(E125,'[2]LISTADO ATM'!$A$2:$B$900,2,0)</f>
        <v xml:space="preserve">ATM Base Naval 27 de Febrero (Sans Soucí) </v>
      </c>
      <c r="H125" s="141" t="str">
        <f>VLOOKUP(E125,[2]VIP!$A$2:$O21421,7,FALSE)</f>
        <v>Si</v>
      </c>
      <c r="I125" s="141" t="str">
        <f>VLOOKUP(E125,[2]VIP!$A$2:$O13386,8,FALSE)</f>
        <v>Si</v>
      </c>
      <c r="J125" s="141" t="str">
        <f>VLOOKUP(E125,[2]VIP!$A$2:$O13336,8,FALSE)</f>
        <v>Si</v>
      </c>
      <c r="K125" s="141" t="str">
        <f>VLOOKUP(E125,[2]VIP!$A$2:$O16910,6,0)</f>
        <v>NO</v>
      </c>
      <c r="L125" s="153" t="s">
        <v>2874</v>
      </c>
      <c r="M125" s="163" t="s">
        <v>2530</v>
      </c>
      <c r="N125" s="93" t="s">
        <v>2857</v>
      </c>
      <c r="O125" s="141" t="s">
        <v>2727</v>
      </c>
      <c r="P125" s="153" t="s">
        <v>2864</v>
      </c>
      <c r="Q125" s="163" t="s">
        <v>2808</v>
      </c>
    </row>
    <row r="126" spans="1:24" ht="18" x14ac:dyDescent="0.25">
      <c r="A126" s="141" t="str">
        <f>VLOOKUP(E126,'LISTADO ATM'!$A$2:$C$901,3,0)</f>
        <v>DISTRITO NACIONAL</v>
      </c>
      <c r="B126" s="154" t="s">
        <v>2795</v>
      </c>
      <c r="C126" s="94">
        <v>44468.600891203707</v>
      </c>
      <c r="D126" s="94" t="s">
        <v>2174</v>
      </c>
      <c r="E126" s="156">
        <v>349</v>
      </c>
      <c r="F126" s="139" t="str">
        <f>VLOOKUP(E126,VIP!$A$2:$O16324,2,0)</f>
        <v>DRBR349</v>
      </c>
      <c r="G126" s="141" t="str">
        <f>VLOOKUP(E126,'LISTADO ATM'!$A$2:$B$900,2,0)</f>
        <v>ATM SENASA</v>
      </c>
      <c r="H126" s="141" t="str">
        <f>VLOOKUP(E126,VIP!$A$2:$O21285,7,FALSE)</f>
        <v>Si</v>
      </c>
      <c r="I126" s="141" t="str">
        <f>VLOOKUP(E126,VIP!$A$2:$O13250,8,FALSE)</f>
        <v>Si</v>
      </c>
      <c r="J126" s="141" t="str">
        <f>VLOOKUP(E126,VIP!$A$2:$O13200,8,FALSE)</f>
        <v>Si</v>
      </c>
      <c r="K126" s="141" t="str">
        <f>VLOOKUP(E126,VIP!$A$2:$O16774,6,0)</f>
        <v>NO</v>
      </c>
      <c r="L126" s="153" t="s">
        <v>2754</v>
      </c>
      <c r="M126" s="93" t="s">
        <v>2437</v>
      </c>
      <c r="N126" s="93" t="s">
        <v>2443</v>
      </c>
      <c r="O126" s="141" t="s">
        <v>2445</v>
      </c>
      <c r="P126" s="153" t="s">
        <v>2781</v>
      </c>
      <c r="Q126" s="93" t="s">
        <v>2754</v>
      </c>
    </row>
    <row r="127" spans="1:24" ht="18" x14ac:dyDescent="0.25">
      <c r="A127" s="141" t="str">
        <f>VLOOKUP(E127,'[2]LISTADO ATM'!$A$2:$C$901,3,0)</f>
        <v>DISTRITO NACIONAL</v>
      </c>
      <c r="B127" s="154" t="s">
        <v>2879</v>
      </c>
      <c r="C127" s="94">
        <v>44468.602048611108</v>
      </c>
      <c r="D127" s="94" t="s">
        <v>2174</v>
      </c>
      <c r="E127" s="156">
        <v>708</v>
      </c>
      <c r="F127" s="139" t="str">
        <f>VLOOKUP(E127,[2]VIP!$A$2:$O16458,2,0)</f>
        <v>DRBR505</v>
      </c>
      <c r="G127" s="141" t="str">
        <f>VLOOKUP(E127,'[2]LISTADO ATM'!$A$2:$B$900,2,0)</f>
        <v xml:space="preserve">ATM El Vestir De Hoy </v>
      </c>
      <c r="H127" s="141" t="str">
        <f>VLOOKUP(E127,[2]VIP!$A$2:$O21419,7,FALSE)</f>
        <v>Si</v>
      </c>
      <c r="I127" s="141" t="str">
        <f>VLOOKUP(E127,[2]VIP!$A$2:$O13384,8,FALSE)</f>
        <v>Si</v>
      </c>
      <c r="J127" s="141" t="str">
        <f>VLOOKUP(E127,[2]VIP!$A$2:$O13334,8,FALSE)</f>
        <v>Si</v>
      </c>
      <c r="K127" s="141" t="str">
        <f>VLOOKUP(E127,[2]VIP!$A$2:$O16908,6,0)</f>
        <v>NO</v>
      </c>
      <c r="L127" s="153" t="s">
        <v>2754</v>
      </c>
      <c r="M127" s="163" t="s">
        <v>2530</v>
      </c>
      <c r="N127" s="93" t="s">
        <v>2443</v>
      </c>
      <c r="O127" s="141" t="s">
        <v>2445</v>
      </c>
      <c r="P127" s="153" t="s">
        <v>2781</v>
      </c>
      <c r="Q127" s="163" t="s">
        <v>2809</v>
      </c>
    </row>
    <row r="128" spans="1:24" ht="18" x14ac:dyDescent="0.25">
      <c r="A128" s="141" t="str">
        <f>VLOOKUP(E128,'LISTADO ATM'!$A$2:$C$901,3,0)</f>
        <v>NORTE</v>
      </c>
      <c r="B128" s="154" t="s">
        <v>2794</v>
      </c>
      <c r="C128" s="94">
        <v>44468.609155092592</v>
      </c>
      <c r="D128" s="94" t="s">
        <v>2175</v>
      </c>
      <c r="E128" s="156">
        <v>411</v>
      </c>
      <c r="F128" s="139" t="str">
        <f>VLOOKUP(E128,VIP!$A$2:$O16322,2,0)</f>
        <v>DRBR411</v>
      </c>
      <c r="G128" s="141" t="str">
        <f>VLOOKUP(E128,'LISTADO ATM'!$A$2:$B$900,2,0)</f>
        <v xml:space="preserve">ATM UNP Piedra Blanca </v>
      </c>
      <c r="H128" s="141" t="str">
        <f>VLOOKUP(E128,VIP!$A$2:$O21283,7,FALSE)</f>
        <v>Si</v>
      </c>
      <c r="I128" s="141" t="str">
        <f>VLOOKUP(E128,VIP!$A$2:$O13248,8,FALSE)</f>
        <v>Si</v>
      </c>
      <c r="J128" s="141" t="str">
        <f>VLOOKUP(E128,VIP!$A$2:$O13198,8,FALSE)</f>
        <v>Si</v>
      </c>
      <c r="K128" s="141" t="str">
        <f>VLOOKUP(E128,VIP!$A$2:$O16772,6,0)</f>
        <v>NO</v>
      </c>
      <c r="L128" s="153" t="s">
        <v>2212</v>
      </c>
      <c r="M128" s="93" t="s">
        <v>2437</v>
      </c>
      <c r="N128" s="93" t="s">
        <v>2443</v>
      </c>
      <c r="O128" s="141" t="s">
        <v>2626</v>
      </c>
      <c r="P128" s="153"/>
      <c r="Q128" s="93" t="s">
        <v>2212</v>
      </c>
      <c r="R128" s="81"/>
      <c r="S128" s="81"/>
      <c r="T128" s="81"/>
      <c r="U128" s="81"/>
      <c r="V128" s="81"/>
      <c r="W128" s="81"/>
      <c r="X128" s="81"/>
    </row>
    <row r="129" spans="1:24" ht="18" x14ac:dyDescent="0.25">
      <c r="A129" s="141" t="str">
        <f>VLOOKUP(E129,'LISTADO ATM'!$A$2:$C$901,3,0)</f>
        <v>ESTE</v>
      </c>
      <c r="B129" s="154" t="s">
        <v>2793</v>
      </c>
      <c r="C129" s="94">
        <v>44468.611307870371</v>
      </c>
      <c r="D129" s="94" t="s">
        <v>2174</v>
      </c>
      <c r="E129" s="156">
        <v>213</v>
      </c>
      <c r="F129" s="139" t="str">
        <f>VLOOKUP(E129,VIP!$A$2:$O16321,2,0)</f>
        <v>DRBR213</v>
      </c>
      <c r="G129" s="141" t="str">
        <f>VLOOKUP(E129,'LISTADO ATM'!$A$2:$B$900,2,0)</f>
        <v xml:space="preserve">ATM Almacenes Iberia (La Romana) </v>
      </c>
      <c r="H129" s="141" t="str">
        <f>VLOOKUP(E129,VIP!$A$2:$O21282,7,FALSE)</f>
        <v>Si</v>
      </c>
      <c r="I129" s="141" t="str">
        <f>VLOOKUP(E129,VIP!$A$2:$O13247,8,FALSE)</f>
        <v>Si</v>
      </c>
      <c r="J129" s="141" t="str">
        <f>VLOOKUP(E129,VIP!$A$2:$O13197,8,FALSE)</f>
        <v>Si</v>
      </c>
      <c r="K129" s="141" t="str">
        <f>VLOOKUP(E129,VIP!$A$2:$O16771,6,0)</f>
        <v>NO</v>
      </c>
      <c r="L129" s="153" t="s">
        <v>2238</v>
      </c>
      <c r="M129" s="163" t="s">
        <v>2530</v>
      </c>
      <c r="N129" s="93" t="s">
        <v>2443</v>
      </c>
      <c r="O129" s="141" t="s">
        <v>2445</v>
      </c>
      <c r="P129" s="153"/>
      <c r="Q129" s="163" t="s">
        <v>2804</v>
      </c>
      <c r="R129" s="81"/>
      <c r="S129" s="81"/>
      <c r="T129" s="81"/>
      <c r="U129" s="81"/>
      <c r="V129" s="81"/>
      <c r="W129" s="81"/>
      <c r="X129" s="81"/>
    </row>
    <row r="130" spans="1:24" ht="18" x14ac:dyDescent="0.25">
      <c r="A130" s="141" t="str">
        <f>VLOOKUP(E130,'LISTADO ATM'!$A$2:$C$901,3,0)</f>
        <v>NORTE</v>
      </c>
      <c r="B130" s="154" t="s">
        <v>2792</v>
      </c>
      <c r="C130" s="94">
        <v>44468.611631944441</v>
      </c>
      <c r="D130" s="94" t="s">
        <v>2175</v>
      </c>
      <c r="E130" s="156">
        <v>172</v>
      </c>
      <c r="F130" s="139" t="str">
        <f>VLOOKUP(E130,VIP!$A$2:$O16320,2,0)</f>
        <v>DRBR172</v>
      </c>
      <c r="G130" s="141" t="str">
        <f>VLOOKUP(E130,'LISTADO ATM'!$A$2:$B$900,2,0)</f>
        <v xml:space="preserve">ATM UNP Guaucí </v>
      </c>
      <c r="H130" s="141" t="str">
        <f>VLOOKUP(E130,VIP!$A$2:$O21281,7,FALSE)</f>
        <v>Si</v>
      </c>
      <c r="I130" s="141" t="str">
        <f>VLOOKUP(E130,VIP!$A$2:$O13246,8,FALSE)</f>
        <v>Si</v>
      </c>
      <c r="J130" s="141" t="str">
        <f>VLOOKUP(E130,VIP!$A$2:$O13196,8,FALSE)</f>
        <v>Si</v>
      </c>
      <c r="K130" s="141" t="str">
        <f>VLOOKUP(E130,VIP!$A$2:$O16770,6,0)</f>
        <v>NO</v>
      </c>
      <c r="L130" s="153" t="s">
        <v>2238</v>
      </c>
      <c r="M130" s="163" t="s">
        <v>2530</v>
      </c>
      <c r="N130" s="93" t="s">
        <v>2443</v>
      </c>
      <c r="O130" s="141" t="s">
        <v>2626</v>
      </c>
      <c r="P130" s="153"/>
      <c r="Q130" s="163" t="s">
        <v>2821</v>
      </c>
      <c r="R130" s="81"/>
      <c r="S130" s="81"/>
      <c r="T130" s="81"/>
      <c r="U130" s="81"/>
      <c r="V130" s="81"/>
      <c r="W130" s="81"/>
      <c r="X130" s="81"/>
    </row>
    <row r="131" spans="1:24" ht="18" x14ac:dyDescent="0.25">
      <c r="A131" s="141" t="str">
        <f>VLOOKUP(E131,'LISTADO ATM'!$A$2:$C$901,3,0)</f>
        <v>DISTRITO NACIONAL</v>
      </c>
      <c r="B131" s="154" t="s">
        <v>2791</v>
      </c>
      <c r="C131" s="94">
        <v>44468.625405092593</v>
      </c>
      <c r="D131" s="94" t="s">
        <v>2174</v>
      </c>
      <c r="E131" s="156">
        <v>407</v>
      </c>
      <c r="F131" s="139" t="str">
        <f>VLOOKUP(E131,VIP!$A$2:$O16319,2,0)</f>
        <v>DRBR407</v>
      </c>
      <c r="G131" s="141" t="str">
        <f>VLOOKUP(E131,'LISTADO ATM'!$A$2:$B$900,2,0)</f>
        <v xml:space="preserve">ATM Multicentro La Sirena Villa Mella </v>
      </c>
      <c r="H131" s="141" t="str">
        <f>VLOOKUP(E131,VIP!$A$2:$O21280,7,FALSE)</f>
        <v>Si</v>
      </c>
      <c r="I131" s="141" t="str">
        <f>VLOOKUP(E131,VIP!$A$2:$O13245,8,FALSE)</f>
        <v>Si</v>
      </c>
      <c r="J131" s="141" t="str">
        <f>VLOOKUP(E131,VIP!$A$2:$O13195,8,FALSE)</f>
        <v>Si</v>
      </c>
      <c r="K131" s="141" t="str">
        <f>VLOOKUP(E131,VIP!$A$2:$O16769,6,0)</f>
        <v>NO</v>
      </c>
      <c r="L131" s="153" t="s">
        <v>2790</v>
      </c>
      <c r="M131" s="93" t="s">
        <v>2437</v>
      </c>
      <c r="N131" s="93" t="s">
        <v>2443</v>
      </c>
      <c r="O131" s="141" t="s">
        <v>2445</v>
      </c>
      <c r="P131" s="153"/>
      <c r="Q131" s="93" t="s">
        <v>2790</v>
      </c>
    </row>
    <row r="132" spans="1:24" ht="18" x14ac:dyDescent="0.25">
      <c r="A132" s="141" t="str">
        <f>VLOOKUP(E132,'LISTADO ATM'!$A$2:$C$901,3,0)</f>
        <v>DISTRITO NACIONAL</v>
      </c>
      <c r="B132" s="154" t="s">
        <v>2789</v>
      </c>
      <c r="C132" s="94">
        <v>44468.625891203701</v>
      </c>
      <c r="D132" s="94" t="s">
        <v>2174</v>
      </c>
      <c r="E132" s="156">
        <v>744</v>
      </c>
      <c r="F132" s="139" t="str">
        <f>VLOOKUP(E132,VIP!$A$2:$O16318,2,0)</f>
        <v>DRBR289</v>
      </c>
      <c r="G132" s="141" t="str">
        <f>VLOOKUP(E132,'LISTADO ATM'!$A$2:$B$900,2,0)</f>
        <v xml:space="preserve">ATM Multicentro La Sirena Venezuela </v>
      </c>
      <c r="H132" s="141" t="str">
        <f>VLOOKUP(E132,VIP!$A$2:$O21279,7,FALSE)</f>
        <v>Si</v>
      </c>
      <c r="I132" s="141" t="str">
        <f>VLOOKUP(E132,VIP!$A$2:$O13244,8,FALSE)</f>
        <v>Si</v>
      </c>
      <c r="J132" s="141" t="str">
        <f>VLOOKUP(E132,VIP!$A$2:$O13194,8,FALSE)</f>
        <v>Si</v>
      </c>
      <c r="K132" s="141" t="str">
        <f>VLOOKUP(E132,VIP!$A$2:$O16768,6,0)</f>
        <v>SI</v>
      </c>
      <c r="L132" s="153" t="s">
        <v>2790</v>
      </c>
      <c r="M132" s="93" t="s">
        <v>2437</v>
      </c>
      <c r="N132" s="93" t="s">
        <v>2443</v>
      </c>
      <c r="O132" s="141" t="s">
        <v>2445</v>
      </c>
      <c r="P132" s="153"/>
      <c r="Q132" s="93" t="s">
        <v>2790</v>
      </c>
    </row>
    <row r="133" spans="1:24" ht="18" x14ac:dyDescent="0.25">
      <c r="A133" s="141" t="str">
        <f>VLOOKUP(E133,'LISTADO ATM'!$A$2:$C$901,3,0)</f>
        <v>NORTE</v>
      </c>
      <c r="B133" s="154" t="s">
        <v>2788</v>
      </c>
      <c r="C133" s="94">
        <v>44468.629016203704</v>
      </c>
      <c r="D133" s="94" t="s">
        <v>2612</v>
      </c>
      <c r="E133" s="156">
        <v>633</v>
      </c>
      <c r="F133" s="139" t="str">
        <f>VLOOKUP(E133,VIP!$A$2:$O16317,2,0)</f>
        <v>DRBR260</v>
      </c>
      <c r="G133" s="141" t="str">
        <f>VLOOKUP(E133,'LISTADO ATM'!$A$2:$B$900,2,0)</f>
        <v xml:space="preserve">ATM Autobanco Las Colinas </v>
      </c>
      <c r="H133" s="141" t="str">
        <f>VLOOKUP(E133,VIP!$A$2:$O21278,7,FALSE)</f>
        <v>Si</v>
      </c>
      <c r="I133" s="141" t="str">
        <f>VLOOKUP(E133,VIP!$A$2:$O13243,8,FALSE)</f>
        <v>Si</v>
      </c>
      <c r="J133" s="141" t="str">
        <f>VLOOKUP(E133,VIP!$A$2:$O13193,8,FALSE)</f>
        <v>Si</v>
      </c>
      <c r="K133" s="141" t="str">
        <f>VLOOKUP(E133,VIP!$A$2:$O16767,6,0)</f>
        <v>SI</v>
      </c>
      <c r="L133" s="153" t="s">
        <v>2409</v>
      </c>
      <c r="M133" s="163" t="s">
        <v>2530</v>
      </c>
      <c r="N133" s="93" t="s">
        <v>2443</v>
      </c>
      <c r="O133" s="141" t="s">
        <v>2613</v>
      </c>
      <c r="P133" s="153"/>
      <c r="Q133" s="163" t="s">
        <v>2828</v>
      </c>
    </row>
    <row r="134" spans="1:24" ht="18" x14ac:dyDescent="0.25">
      <c r="A134" s="141" t="str">
        <f>VLOOKUP(E134,'LISTADO ATM'!$A$2:$C$901,3,0)</f>
        <v>NORTE</v>
      </c>
      <c r="B134" s="154" t="s">
        <v>2815</v>
      </c>
      <c r="C134" s="94">
        <v>44468.639062499999</v>
      </c>
      <c r="D134" s="94" t="s">
        <v>2459</v>
      </c>
      <c r="E134" s="156">
        <v>796</v>
      </c>
      <c r="F134" s="139" t="str">
        <f>VLOOKUP(E134,VIP!$A$2:$O16319,2,0)</f>
        <v>DRBR155</v>
      </c>
      <c r="G134" s="141" t="str">
        <f>VLOOKUP(E134,'LISTADO ATM'!$A$2:$B$900,2,0)</f>
        <v xml:space="preserve">ATM Oficina Plaza Ventura (Nagua) </v>
      </c>
      <c r="H134" s="141" t="str">
        <f>VLOOKUP(E134,VIP!$A$2:$O21280,7,FALSE)</f>
        <v>Si</v>
      </c>
      <c r="I134" s="141" t="str">
        <f>VLOOKUP(E134,VIP!$A$2:$O13245,8,FALSE)</f>
        <v>Si</v>
      </c>
      <c r="J134" s="141" t="str">
        <f>VLOOKUP(E134,VIP!$A$2:$O13195,8,FALSE)</f>
        <v>Si</v>
      </c>
      <c r="K134" s="141" t="str">
        <f>VLOOKUP(E134,VIP!$A$2:$O16769,6,0)</f>
        <v>SI</v>
      </c>
      <c r="L134" s="153" t="s">
        <v>2409</v>
      </c>
      <c r="M134" s="163" t="s">
        <v>2530</v>
      </c>
      <c r="N134" s="93" t="s">
        <v>2443</v>
      </c>
      <c r="O134" s="141" t="s">
        <v>2614</v>
      </c>
      <c r="P134" s="153"/>
      <c r="Q134" s="163" t="s">
        <v>2827</v>
      </c>
    </row>
    <row r="135" spans="1:24" ht="18" x14ac:dyDescent="0.25">
      <c r="A135" s="141" t="str">
        <f>VLOOKUP(E135,'LISTADO ATM'!$A$2:$C$901,3,0)</f>
        <v>DISTRITO NACIONAL</v>
      </c>
      <c r="B135" s="154" t="s">
        <v>2814</v>
      </c>
      <c r="C135" s="94">
        <v>44468.640706018516</v>
      </c>
      <c r="D135" s="94" t="s">
        <v>2440</v>
      </c>
      <c r="E135" s="156">
        <v>696</v>
      </c>
      <c r="F135" s="139" t="str">
        <f>VLOOKUP(E135,VIP!$A$2:$O16318,2,0)</f>
        <v>DRBR696</v>
      </c>
      <c r="G135" s="141" t="str">
        <f>VLOOKUP(E135,'LISTADO ATM'!$A$2:$B$900,2,0)</f>
        <v>ATM Olé Jacobo Majluta</v>
      </c>
      <c r="H135" s="141" t="str">
        <f>VLOOKUP(E135,VIP!$A$2:$O21279,7,FALSE)</f>
        <v>Si</v>
      </c>
      <c r="I135" s="141" t="str">
        <f>VLOOKUP(E135,VIP!$A$2:$O13244,8,FALSE)</f>
        <v>Si</v>
      </c>
      <c r="J135" s="141" t="str">
        <f>VLOOKUP(E135,VIP!$A$2:$O13194,8,FALSE)</f>
        <v>Si</v>
      </c>
      <c r="K135" s="141" t="str">
        <f>VLOOKUP(E135,VIP!$A$2:$O16768,6,0)</f>
        <v>NO</v>
      </c>
      <c r="L135" s="153" t="s">
        <v>2433</v>
      </c>
      <c r="M135" s="93" t="s">
        <v>2437</v>
      </c>
      <c r="N135" s="93" t="s">
        <v>2443</v>
      </c>
      <c r="O135" s="141" t="s">
        <v>2444</v>
      </c>
      <c r="P135" s="153"/>
      <c r="Q135" s="93" t="s">
        <v>2433</v>
      </c>
    </row>
    <row r="136" spans="1:24" ht="18" x14ac:dyDescent="0.25">
      <c r="A136" s="141" t="str">
        <f>VLOOKUP(E136,'LISTADO ATM'!$A$2:$C$901,3,0)</f>
        <v>SUR</v>
      </c>
      <c r="B136" s="154" t="s">
        <v>2851</v>
      </c>
      <c r="C136" s="94">
        <v>44468.654085648152</v>
      </c>
      <c r="D136" s="94" t="s">
        <v>2459</v>
      </c>
      <c r="E136" s="156">
        <v>5</v>
      </c>
      <c r="F136" s="139" t="str">
        <f>VLOOKUP(E136,VIP!$A$2:$O16335,2,0)</f>
        <v>DRBR005</v>
      </c>
      <c r="G136" s="141" t="str">
        <f>VLOOKUP(E136,'LISTADO ATM'!$A$2:$B$900,2,0)</f>
        <v>ATM Oficina Autoservicio Villa Ofelia (San Juan)</v>
      </c>
      <c r="H136" s="141" t="str">
        <f>VLOOKUP(E136,VIP!$A$2:$O21296,7,FALSE)</f>
        <v>Si</v>
      </c>
      <c r="I136" s="141" t="str">
        <f>VLOOKUP(E136,VIP!$A$2:$O13261,8,FALSE)</f>
        <v>Si</v>
      </c>
      <c r="J136" s="141" t="str">
        <f>VLOOKUP(E136,VIP!$A$2:$O13211,8,FALSE)</f>
        <v>Si</v>
      </c>
      <c r="K136" s="141" t="str">
        <f>VLOOKUP(E136,VIP!$A$2:$O16785,6,0)</f>
        <v>NO</v>
      </c>
      <c r="L136" s="153" t="s">
        <v>2880</v>
      </c>
      <c r="M136" s="93" t="s">
        <v>2437</v>
      </c>
      <c r="N136" s="93" t="s">
        <v>2443</v>
      </c>
      <c r="O136" s="141" t="s">
        <v>2727</v>
      </c>
      <c r="P136" s="153"/>
      <c r="Q136" s="93" t="s">
        <v>2854</v>
      </c>
    </row>
    <row r="137" spans="1:24" ht="18" x14ac:dyDescent="0.25">
      <c r="A137" s="141" t="str">
        <f>VLOOKUP(E137,'LISTADO ATM'!$A$2:$C$901,3,0)</f>
        <v>ESTE</v>
      </c>
      <c r="B137" s="154" t="s">
        <v>2850</v>
      </c>
      <c r="C137" s="94">
        <v>44468.7030787037</v>
      </c>
      <c r="D137" s="94" t="s">
        <v>2459</v>
      </c>
      <c r="E137" s="156">
        <v>16</v>
      </c>
      <c r="F137" s="139" t="str">
        <f>VLOOKUP(E137,VIP!$A$2:$O16334,2,0)</f>
        <v>DRBR046</v>
      </c>
      <c r="G137" s="141" t="str">
        <f>VLOOKUP(E137,'LISTADO ATM'!$A$2:$B$900,2,0)</f>
        <v>ATM Estación Texaco Sabana de la Mar</v>
      </c>
      <c r="H137" s="141" t="str">
        <f>VLOOKUP(E137,VIP!$A$2:$O21295,7,FALSE)</f>
        <v>Si</v>
      </c>
      <c r="I137" s="141" t="str">
        <f>VLOOKUP(E137,VIP!$A$2:$O13260,8,FALSE)</f>
        <v>Si</v>
      </c>
      <c r="J137" s="141" t="str">
        <f>VLOOKUP(E137,VIP!$A$2:$O13210,8,FALSE)</f>
        <v>Si</v>
      </c>
      <c r="K137" s="141" t="str">
        <f>VLOOKUP(E137,VIP!$A$2:$O16784,6,0)</f>
        <v>NO</v>
      </c>
      <c r="L137" s="153" t="s">
        <v>2409</v>
      </c>
      <c r="M137" s="93" t="s">
        <v>2437</v>
      </c>
      <c r="N137" s="93" t="s">
        <v>2443</v>
      </c>
      <c r="O137" s="141" t="s">
        <v>2614</v>
      </c>
      <c r="P137" s="153"/>
      <c r="Q137" s="93" t="s">
        <v>2409</v>
      </c>
    </row>
    <row r="138" spans="1:24" ht="18" x14ac:dyDescent="0.25">
      <c r="A138" s="141" t="str">
        <f>VLOOKUP(E138,'LISTADO ATM'!$A$2:$C$901,3,0)</f>
        <v>DISTRITO NACIONAL</v>
      </c>
      <c r="B138" s="154" t="s">
        <v>2849</v>
      </c>
      <c r="C138" s="94">
        <v>44468.707465277781</v>
      </c>
      <c r="D138" s="94" t="s">
        <v>2459</v>
      </c>
      <c r="E138" s="156">
        <v>516</v>
      </c>
      <c r="F138" s="139" t="str">
        <f>VLOOKUP(E138,VIP!$A$2:$O16333,2,0)</f>
        <v>DRBR516</v>
      </c>
      <c r="G138" s="141" t="str">
        <f>VLOOKUP(E138,'LISTADO ATM'!$A$2:$B$900,2,0)</f>
        <v xml:space="preserve">ATM Oficina Gascue </v>
      </c>
      <c r="H138" s="141" t="str">
        <f>VLOOKUP(E138,VIP!$A$2:$O21294,7,FALSE)</f>
        <v>Si</v>
      </c>
      <c r="I138" s="141" t="str">
        <f>VLOOKUP(E138,VIP!$A$2:$O13259,8,FALSE)</f>
        <v>Si</v>
      </c>
      <c r="J138" s="141" t="str">
        <f>VLOOKUP(E138,VIP!$A$2:$O13209,8,FALSE)</f>
        <v>Si</v>
      </c>
      <c r="K138" s="141" t="str">
        <f>VLOOKUP(E138,VIP!$A$2:$O16783,6,0)</f>
        <v>SI</v>
      </c>
      <c r="L138" s="153" t="s">
        <v>2409</v>
      </c>
      <c r="M138" s="93" t="s">
        <v>2437</v>
      </c>
      <c r="N138" s="93" t="s">
        <v>2443</v>
      </c>
      <c r="O138" s="141" t="s">
        <v>2614</v>
      </c>
      <c r="P138" s="153"/>
      <c r="Q138" s="93" t="s">
        <v>2409</v>
      </c>
    </row>
    <row r="139" spans="1:24" ht="18" x14ac:dyDescent="0.25">
      <c r="A139" s="141" t="str">
        <f>VLOOKUP(E139,'LISTADO ATM'!$A$2:$C$901,3,0)</f>
        <v>DISTRITO NACIONAL</v>
      </c>
      <c r="B139" s="154" t="s">
        <v>2848</v>
      </c>
      <c r="C139" s="94">
        <v>44468.720358796294</v>
      </c>
      <c r="D139" s="94" t="s">
        <v>2174</v>
      </c>
      <c r="E139" s="156">
        <v>536</v>
      </c>
      <c r="F139" s="139" t="str">
        <f>VLOOKUP(E139,VIP!$A$2:$O16332,2,0)</f>
        <v>DRBR509</v>
      </c>
      <c r="G139" s="141" t="str">
        <f>VLOOKUP(E139,'LISTADO ATM'!$A$2:$B$900,2,0)</f>
        <v xml:space="preserve">ATM Super Lama San Isidro </v>
      </c>
      <c r="H139" s="141" t="str">
        <f>VLOOKUP(E139,VIP!$A$2:$O21293,7,FALSE)</f>
        <v>Si</v>
      </c>
      <c r="I139" s="141" t="str">
        <f>VLOOKUP(E139,VIP!$A$2:$O13258,8,FALSE)</f>
        <v>Si</v>
      </c>
      <c r="J139" s="141" t="str">
        <f>VLOOKUP(E139,VIP!$A$2:$O13208,8,FALSE)</f>
        <v>Si</v>
      </c>
      <c r="K139" s="141" t="str">
        <f>VLOOKUP(E139,VIP!$A$2:$O16782,6,0)</f>
        <v>NO</v>
      </c>
      <c r="L139" s="153" t="s">
        <v>2212</v>
      </c>
      <c r="M139" s="93" t="s">
        <v>2437</v>
      </c>
      <c r="N139" s="93" t="s">
        <v>2443</v>
      </c>
      <c r="O139" s="141" t="s">
        <v>2445</v>
      </c>
      <c r="P139" s="153"/>
      <c r="Q139" s="93" t="s">
        <v>2212</v>
      </c>
    </row>
    <row r="140" spans="1:24" s="119" customFormat="1" ht="18" x14ac:dyDescent="0.25">
      <c r="A140" s="141" t="str">
        <f>VLOOKUP(E140,'LISTADO ATM'!$A$2:$C$901,3,0)</f>
        <v>NORTE</v>
      </c>
      <c r="B140" s="154" t="s">
        <v>2847</v>
      </c>
      <c r="C140" s="94">
        <v>44468.721898148149</v>
      </c>
      <c r="D140" s="94" t="s">
        <v>2175</v>
      </c>
      <c r="E140" s="156">
        <v>228</v>
      </c>
      <c r="F140" s="154" t="str">
        <f>VLOOKUP(E140,VIP!$A$2:$O16331,2,0)</f>
        <v>DRBR228</v>
      </c>
      <c r="G140" s="141" t="str">
        <f>VLOOKUP(E140,'LISTADO ATM'!$A$2:$B$900,2,0)</f>
        <v xml:space="preserve">ATM Oficina SAJOMA </v>
      </c>
      <c r="H140" s="141" t="str">
        <f>VLOOKUP(E140,VIP!$A$2:$O21292,7,FALSE)</f>
        <v>Si</v>
      </c>
      <c r="I140" s="141" t="str">
        <f>VLOOKUP(E140,VIP!$A$2:$O13257,8,FALSE)</f>
        <v>Si</v>
      </c>
      <c r="J140" s="141" t="str">
        <f>VLOOKUP(E140,VIP!$A$2:$O13207,8,FALSE)</f>
        <v>Si</v>
      </c>
      <c r="K140" s="141" t="str">
        <f>VLOOKUP(E140,VIP!$A$2:$O16781,6,0)</f>
        <v>NO</v>
      </c>
      <c r="L140" s="153" t="s">
        <v>2238</v>
      </c>
      <c r="M140" s="93" t="s">
        <v>2437</v>
      </c>
      <c r="N140" s="93" t="s">
        <v>2443</v>
      </c>
      <c r="O140" s="141" t="s">
        <v>2626</v>
      </c>
      <c r="P140" s="153"/>
      <c r="Q140" s="93" t="s">
        <v>2238</v>
      </c>
    </row>
    <row r="141" spans="1:24" s="119" customFormat="1" ht="18" x14ac:dyDescent="0.25">
      <c r="A141" s="141" t="str">
        <f>VLOOKUP(E141,'LISTADO ATM'!$A$2:$C$901,3,0)</f>
        <v>NORTE</v>
      </c>
      <c r="B141" s="154" t="s">
        <v>2846</v>
      </c>
      <c r="C141" s="94">
        <v>44468.722638888888</v>
      </c>
      <c r="D141" s="94" t="s">
        <v>2459</v>
      </c>
      <c r="E141" s="156">
        <v>142</v>
      </c>
      <c r="F141" s="154" t="str">
        <f>VLOOKUP(E141,VIP!$A$2:$O16330,2,0)</f>
        <v>DRBR142</v>
      </c>
      <c r="G141" s="141" t="str">
        <f>VLOOKUP(E141,'LISTADO ATM'!$A$2:$B$900,2,0)</f>
        <v xml:space="preserve">ATM Centro de Caja Galerías Bonao </v>
      </c>
      <c r="H141" s="141" t="str">
        <f>VLOOKUP(E141,VIP!$A$2:$O21291,7,FALSE)</f>
        <v>Si</v>
      </c>
      <c r="I141" s="141" t="str">
        <f>VLOOKUP(E141,VIP!$A$2:$O13256,8,FALSE)</f>
        <v>Si</v>
      </c>
      <c r="J141" s="141" t="str">
        <f>VLOOKUP(E141,VIP!$A$2:$O13206,8,FALSE)</f>
        <v>Si</v>
      </c>
      <c r="K141" s="141" t="str">
        <f>VLOOKUP(E141,VIP!$A$2:$O16780,6,0)</f>
        <v>SI</v>
      </c>
      <c r="L141" s="153" t="s">
        <v>2409</v>
      </c>
      <c r="M141" s="93" t="s">
        <v>2437</v>
      </c>
      <c r="N141" s="93" t="s">
        <v>2443</v>
      </c>
      <c r="O141" s="141" t="s">
        <v>2614</v>
      </c>
      <c r="P141" s="153"/>
      <c r="Q141" s="93" t="s">
        <v>2409</v>
      </c>
    </row>
    <row r="142" spans="1:24" s="119" customFormat="1" ht="18" x14ac:dyDescent="0.25">
      <c r="A142" s="141" t="str">
        <f>VLOOKUP(E142,'LISTADO ATM'!$A$2:$C$901,3,0)</f>
        <v>DISTRITO NACIONAL</v>
      </c>
      <c r="B142" s="154" t="s">
        <v>2845</v>
      </c>
      <c r="C142" s="94">
        <v>44468.724918981483</v>
      </c>
      <c r="D142" s="94" t="s">
        <v>2174</v>
      </c>
      <c r="E142" s="156">
        <v>498</v>
      </c>
      <c r="F142" s="154" t="str">
        <f>VLOOKUP(E142,VIP!$A$2:$O16329,2,0)</f>
        <v>DRBR498</v>
      </c>
      <c r="G142" s="141" t="str">
        <f>VLOOKUP(E142,'LISTADO ATM'!$A$2:$B$900,2,0)</f>
        <v xml:space="preserve">ATM Estación Sunix 27 de Febrero </v>
      </c>
      <c r="H142" s="141" t="str">
        <f>VLOOKUP(E142,VIP!$A$2:$O21290,7,FALSE)</f>
        <v>Si</v>
      </c>
      <c r="I142" s="141" t="str">
        <f>VLOOKUP(E142,VIP!$A$2:$O13255,8,FALSE)</f>
        <v>Si</v>
      </c>
      <c r="J142" s="141" t="str">
        <f>VLOOKUP(E142,VIP!$A$2:$O13205,8,FALSE)</f>
        <v>Si</v>
      </c>
      <c r="K142" s="141" t="str">
        <f>VLOOKUP(E142,VIP!$A$2:$O16779,6,0)</f>
        <v>NO</v>
      </c>
      <c r="L142" s="153" t="s">
        <v>2212</v>
      </c>
      <c r="M142" s="93" t="s">
        <v>2437</v>
      </c>
      <c r="N142" s="93" t="s">
        <v>2443</v>
      </c>
      <c r="O142" s="141" t="s">
        <v>2445</v>
      </c>
      <c r="P142" s="153"/>
      <c r="Q142" s="93" t="s">
        <v>2212</v>
      </c>
    </row>
    <row r="143" spans="1:24" s="119" customFormat="1" ht="18" x14ac:dyDescent="0.25">
      <c r="A143" s="141" t="str">
        <f>VLOOKUP(E143,'LISTADO ATM'!$A$2:$C$901,3,0)</f>
        <v>ESTE</v>
      </c>
      <c r="B143" s="154" t="s">
        <v>2844</v>
      </c>
      <c r="C143" s="94">
        <v>44468.725775462961</v>
      </c>
      <c r="D143" s="94" t="s">
        <v>2174</v>
      </c>
      <c r="E143" s="156">
        <v>219</v>
      </c>
      <c r="F143" s="154" t="str">
        <f>VLOOKUP(E143,VIP!$A$2:$O16328,2,0)</f>
        <v>DRBR219</v>
      </c>
      <c r="G143" s="141" t="str">
        <f>VLOOKUP(E143,'LISTADO ATM'!$A$2:$B$900,2,0)</f>
        <v xml:space="preserve">ATM Oficina La Altagracia (Higuey) </v>
      </c>
      <c r="H143" s="141" t="str">
        <f>VLOOKUP(E143,VIP!$A$2:$O21289,7,FALSE)</f>
        <v>Si</v>
      </c>
      <c r="I143" s="141" t="str">
        <f>VLOOKUP(E143,VIP!$A$2:$O13254,8,FALSE)</f>
        <v>Si</v>
      </c>
      <c r="J143" s="141" t="str">
        <f>VLOOKUP(E143,VIP!$A$2:$O13204,8,FALSE)</f>
        <v>Si</v>
      </c>
      <c r="K143" s="141" t="str">
        <f>VLOOKUP(E143,VIP!$A$2:$O16778,6,0)</f>
        <v>NO</v>
      </c>
      <c r="L143" s="153" t="s">
        <v>2853</v>
      </c>
      <c r="M143" s="93" t="s">
        <v>2437</v>
      </c>
      <c r="N143" s="93" t="s">
        <v>2443</v>
      </c>
      <c r="O143" s="141" t="s">
        <v>2445</v>
      </c>
      <c r="P143" s="153"/>
      <c r="Q143" s="93" t="s">
        <v>2853</v>
      </c>
    </row>
    <row r="144" spans="1:24" s="119" customFormat="1" ht="18" x14ac:dyDescent="0.25">
      <c r="A144" s="141" t="str">
        <f>VLOOKUP(E144,'LISTADO ATM'!$A$2:$C$901,3,0)</f>
        <v>DISTRITO NACIONAL</v>
      </c>
      <c r="B144" s="154" t="s">
        <v>2843</v>
      </c>
      <c r="C144" s="94">
        <v>44468.726064814815</v>
      </c>
      <c r="D144" s="94" t="s">
        <v>2440</v>
      </c>
      <c r="E144" s="156">
        <v>836</v>
      </c>
      <c r="F144" s="154" t="str">
        <f>VLOOKUP(E144,VIP!$A$2:$O16327,2,0)</f>
        <v>DRBR836</v>
      </c>
      <c r="G144" s="141" t="str">
        <f>VLOOKUP(E144,'LISTADO ATM'!$A$2:$B$900,2,0)</f>
        <v xml:space="preserve">ATM UNP Plaza Luperón </v>
      </c>
      <c r="H144" s="141" t="str">
        <f>VLOOKUP(E144,VIP!$A$2:$O21288,7,FALSE)</f>
        <v>Si</v>
      </c>
      <c r="I144" s="141" t="str">
        <f>VLOOKUP(E144,VIP!$A$2:$O13253,8,FALSE)</f>
        <v>Si</v>
      </c>
      <c r="J144" s="141" t="str">
        <f>VLOOKUP(E144,VIP!$A$2:$O13203,8,FALSE)</f>
        <v>Si</v>
      </c>
      <c r="K144" s="141" t="str">
        <f>VLOOKUP(E144,VIP!$A$2:$O16777,6,0)</f>
        <v>NO</v>
      </c>
      <c r="L144" s="153" t="s">
        <v>2852</v>
      </c>
      <c r="M144" s="93" t="s">
        <v>2437</v>
      </c>
      <c r="N144" s="93" t="s">
        <v>2443</v>
      </c>
      <c r="O144" s="141" t="s">
        <v>2444</v>
      </c>
      <c r="P144" s="153"/>
      <c r="Q144" s="93" t="s">
        <v>2852</v>
      </c>
    </row>
    <row r="145" spans="1:17" s="119" customFormat="1" ht="18" x14ac:dyDescent="0.25">
      <c r="A145" s="141" t="str">
        <f>VLOOKUP(E145,'LISTADO ATM'!$A$2:$C$901,3,0)</f>
        <v>DISTRITO NACIONAL</v>
      </c>
      <c r="B145" s="154" t="s">
        <v>2842</v>
      </c>
      <c r="C145" s="94">
        <v>44468.726493055554</v>
      </c>
      <c r="D145" s="94" t="s">
        <v>2174</v>
      </c>
      <c r="E145" s="156">
        <v>610</v>
      </c>
      <c r="F145" s="154" t="str">
        <f>VLOOKUP(E145,VIP!$A$2:$O16326,2,0)</f>
        <v>DRBR610</v>
      </c>
      <c r="G145" s="141" t="str">
        <f>VLOOKUP(E145,'LISTADO ATM'!$A$2:$B$900,2,0)</f>
        <v xml:space="preserve">ATM EDEESTE </v>
      </c>
      <c r="H145" s="141" t="str">
        <f>VLOOKUP(E145,VIP!$A$2:$O21287,7,FALSE)</f>
        <v>Si</v>
      </c>
      <c r="I145" s="141" t="str">
        <f>VLOOKUP(E145,VIP!$A$2:$O13252,8,FALSE)</f>
        <v>Si</v>
      </c>
      <c r="J145" s="141" t="str">
        <f>VLOOKUP(E145,VIP!$A$2:$O13202,8,FALSE)</f>
        <v>Si</v>
      </c>
      <c r="K145" s="141" t="str">
        <f>VLOOKUP(E145,VIP!$A$2:$O16776,6,0)</f>
        <v>NO</v>
      </c>
      <c r="L145" s="153" t="s">
        <v>2212</v>
      </c>
      <c r="M145" s="93" t="s">
        <v>2437</v>
      </c>
      <c r="N145" s="93" t="s">
        <v>2443</v>
      </c>
      <c r="O145" s="141" t="s">
        <v>2445</v>
      </c>
      <c r="P145" s="153"/>
      <c r="Q145" s="93" t="s">
        <v>2212</v>
      </c>
    </row>
    <row r="146" spans="1:17" s="119" customFormat="1" ht="18" x14ac:dyDescent="0.25">
      <c r="A146" s="141" t="str">
        <f>VLOOKUP(E146,'LISTADO ATM'!$A$2:$C$901,3,0)</f>
        <v>ESTE</v>
      </c>
      <c r="B146" s="154" t="s">
        <v>2841</v>
      </c>
      <c r="C146" s="94">
        <v>44468.73133101852</v>
      </c>
      <c r="D146" s="94" t="s">
        <v>2174</v>
      </c>
      <c r="E146" s="156">
        <v>104</v>
      </c>
      <c r="F146" s="154" t="str">
        <f>VLOOKUP(E146,VIP!$A$2:$O16325,2,0)</f>
        <v>DRBR104</v>
      </c>
      <c r="G146" s="141" t="str">
        <f>VLOOKUP(E146,'LISTADO ATM'!$A$2:$B$900,2,0)</f>
        <v xml:space="preserve">ATM Jumbo Higuey </v>
      </c>
      <c r="H146" s="141" t="str">
        <f>VLOOKUP(E146,VIP!$A$2:$O21286,7,FALSE)</f>
        <v>Si</v>
      </c>
      <c r="I146" s="141" t="str">
        <f>VLOOKUP(E146,VIP!$A$2:$O13251,8,FALSE)</f>
        <v>Si</v>
      </c>
      <c r="J146" s="141" t="str">
        <f>VLOOKUP(E146,VIP!$A$2:$O13201,8,FALSE)</f>
        <v>Si</v>
      </c>
      <c r="K146" s="141" t="str">
        <f>VLOOKUP(E146,VIP!$A$2:$O16775,6,0)</f>
        <v>NO</v>
      </c>
      <c r="L146" s="153" t="s">
        <v>2212</v>
      </c>
      <c r="M146" s="93" t="s">
        <v>2437</v>
      </c>
      <c r="N146" s="93" t="s">
        <v>2443</v>
      </c>
      <c r="O146" s="141" t="s">
        <v>2445</v>
      </c>
      <c r="P146" s="153"/>
      <c r="Q146" s="93" t="s">
        <v>2212</v>
      </c>
    </row>
    <row r="147" spans="1:17" s="119" customFormat="1" ht="18" x14ac:dyDescent="0.25">
      <c r="A147" s="141" t="str">
        <f>VLOOKUP(E147,'LISTADO ATM'!$A$2:$C$901,3,0)</f>
        <v>ESTE</v>
      </c>
      <c r="B147" s="154" t="s">
        <v>2840</v>
      </c>
      <c r="C147" s="94">
        <v>44468.732511574075</v>
      </c>
      <c r="D147" s="94" t="s">
        <v>2174</v>
      </c>
      <c r="E147" s="156">
        <v>795</v>
      </c>
      <c r="F147" s="154" t="str">
        <f>VLOOKUP(E147,VIP!$A$2:$O16324,2,0)</f>
        <v>DRBR795</v>
      </c>
      <c r="G147" s="141" t="str">
        <f>VLOOKUP(E147,'LISTADO ATM'!$A$2:$B$900,2,0)</f>
        <v xml:space="preserve">ATM UNP Guaymate (La Romana) </v>
      </c>
      <c r="H147" s="141" t="str">
        <f>VLOOKUP(E147,VIP!$A$2:$O21285,7,FALSE)</f>
        <v>Si</v>
      </c>
      <c r="I147" s="141" t="str">
        <f>VLOOKUP(E147,VIP!$A$2:$O13250,8,FALSE)</f>
        <v>Si</v>
      </c>
      <c r="J147" s="141" t="str">
        <f>VLOOKUP(E147,VIP!$A$2:$O13200,8,FALSE)</f>
        <v>Si</v>
      </c>
      <c r="K147" s="141" t="str">
        <f>VLOOKUP(E147,VIP!$A$2:$O16774,6,0)</f>
        <v>NO</v>
      </c>
      <c r="L147" s="153" t="s">
        <v>2238</v>
      </c>
      <c r="M147" s="93" t="s">
        <v>2437</v>
      </c>
      <c r="N147" s="93" t="s">
        <v>2443</v>
      </c>
      <c r="O147" s="141" t="s">
        <v>2445</v>
      </c>
      <c r="P147" s="153"/>
      <c r="Q147" s="93" t="s">
        <v>2238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2839</v>
      </c>
      <c r="C148" s="94">
        <v>44468.742002314815</v>
      </c>
      <c r="D148" s="94" t="s">
        <v>2174</v>
      </c>
      <c r="E148" s="156">
        <v>648</v>
      </c>
      <c r="F148" s="154" t="str">
        <f>VLOOKUP(E148,VIP!$A$2:$O16323,2,0)</f>
        <v>DRBR190</v>
      </c>
      <c r="G148" s="141" t="str">
        <f>VLOOKUP(E148,'LISTADO ATM'!$A$2:$B$900,2,0)</f>
        <v xml:space="preserve">ATM Hermandad de Pensionados </v>
      </c>
      <c r="H148" s="141" t="str">
        <f>VLOOKUP(E148,VIP!$A$2:$O21284,7,FALSE)</f>
        <v>Si</v>
      </c>
      <c r="I148" s="141" t="str">
        <f>VLOOKUP(E148,VIP!$A$2:$O13249,8,FALSE)</f>
        <v>No</v>
      </c>
      <c r="J148" s="141" t="str">
        <f>VLOOKUP(E148,VIP!$A$2:$O13199,8,FALSE)</f>
        <v>No</v>
      </c>
      <c r="K148" s="141" t="str">
        <f>VLOOKUP(E148,VIP!$A$2:$O16773,6,0)</f>
        <v>NO</v>
      </c>
      <c r="L148" s="153" t="s">
        <v>2238</v>
      </c>
      <c r="M148" s="93" t="s">
        <v>2437</v>
      </c>
      <c r="N148" s="93" t="s">
        <v>2443</v>
      </c>
      <c r="O148" s="141" t="s">
        <v>2445</v>
      </c>
      <c r="P148" s="153"/>
      <c r="Q148" s="93" t="s">
        <v>2238</v>
      </c>
    </row>
    <row r="149" spans="1:17" s="119" customFormat="1" ht="18" x14ac:dyDescent="0.25">
      <c r="A149" s="141" t="str">
        <f>VLOOKUP(E149,'LISTADO ATM'!$A$2:$C$901,3,0)</f>
        <v>NORTE</v>
      </c>
      <c r="B149" s="154" t="s">
        <v>2838</v>
      </c>
      <c r="C149" s="94">
        <v>44468.760648148149</v>
      </c>
      <c r="D149" s="94" t="s">
        <v>2175</v>
      </c>
      <c r="E149" s="156">
        <v>638</v>
      </c>
      <c r="F149" s="154" t="str">
        <f>VLOOKUP(E149,VIP!$A$2:$O16322,2,0)</f>
        <v>DRBR638</v>
      </c>
      <c r="G149" s="141" t="str">
        <f>VLOOKUP(E149,'LISTADO ATM'!$A$2:$B$900,2,0)</f>
        <v xml:space="preserve">ATM S/M Yoma </v>
      </c>
      <c r="H149" s="141" t="str">
        <f>VLOOKUP(E149,VIP!$A$2:$O21283,7,FALSE)</f>
        <v>Si</v>
      </c>
      <c r="I149" s="141" t="str">
        <f>VLOOKUP(E149,VIP!$A$2:$O13248,8,FALSE)</f>
        <v>Si</v>
      </c>
      <c r="J149" s="141" t="str">
        <f>VLOOKUP(E149,VIP!$A$2:$O13198,8,FALSE)</f>
        <v>Si</v>
      </c>
      <c r="K149" s="141" t="str">
        <f>VLOOKUP(E149,VIP!$A$2:$O16772,6,0)</f>
        <v>NO</v>
      </c>
      <c r="L149" s="153" t="s">
        <v>2212</v>
      </c>
      <c r="M149" s="93" t="s">
        <v>2437</v>
      </c>
      <c r="N149" s="93" t="s">
        <v>2443</v>
      </c>
      <c r="O149" s="141" t="s">
        <v>2626</v>
      </c>
      <c r="P149" s="153"/>
      <c r="Q149" s="93" t="s">
        <v>2212</v>
      </c>
    </row>
    <row r="150" spans="1:17" s="119" customFormat="1" ht="18" x14ac:dyDescent="0.25">
      <c r="A150" s="141" t="str">
        <f>VLOOKUP(E150,'LISTADO ATM'!$A$2:$C$901,3,0)</f>
        <v>ESTE</v>
      </c>
      <c r="B150" s="154" t="s">
        <v>2837</v>
      </c>
      <c r="C150" s="94">
        <v>44468.789189814815</v>
      </c>
      <c r="D150" s="94" t="s">
        <v>2174</v>
      </c>
      <c r="E150" s="156">
        <v>368</v>
      </c>
      <c r="F150" s="154" t="str">
        <f>VLOOKUP(E150,VIP!$A$2:$O16321,2,0)</f>
        <v xml:space="preserve">DRBR368 </v>
      </c>
      <c r="G150" s="141" t="str">
        <f>VLOOKUP(E150,'LISTADO ATM'!$A$2:$B$900,2,0)</f>
        <v>ATM Ayuntamiento Peralvillo</v>
      </c>
      <c r="H150" s="141" t="str">
        <f>VLOOKUP(E150,VIP!$A$2:$O21282,7,FALSE)</f>
        <v>N/A</v>
      </c>
      <c r="I150" s="141" t="str">
        <f>VLOOKUP(E150,VIP!$A$2:$O13247,8,FALSE)</f>
        <v>N/A</v>
      </c>
      <c r="J150" s="141" t="str">
        <f>VLOOKUP(E150,VIP!$A$2:$O13197,8,FALSE)</f>
        <v>N/A</v>
      </c>
      <c r="K150" s="141" t="str">
        <f>VLOOKUP(E150,VIP!$A$2:$O16771,6,0)</f>
        <v>N/A</v>
      </c>
      <c r="L150" s="153" t="s">
        <v>2238</v>
      </c>
      <c r="M150" s="93" t="s">
        <v>2437</v>
      </c>
      <c r="N150" s="93" t="s">
        <v>2443</v>
      </c>
      <c r="O150" s="141" t="s">
        <v>2445</v>
      </c>
      <c r="P150" s="153"/>
      <c r="Q150" s="93" t="s">
        <v>2238</v>
      </c>
    </row>
    <row r="151" spans="1:17" s="119" customFormat="1" ht="18" x14ac:dyDescent="0.25">
      <c r="A151" s="141" t="str">
        <f>VLOOKUP(E151,'LISTADO ATM'!$A$2:$C$901,3,0)</f>
        <v>DISTRITO NACIONAL</v>
      </c>
      <c r="B151" s="154" t="s">
        <v>2836</v>
      </c>
      <c r="C151" s="94">
        <v>44468.790451388886</v>
      </c>
      <c r="D151" s="94" t="s">
        <v>2174</v>
      </c>
      <c r="E151" s="156">
        <v>232</v>
      </c>
      <c r="F151" s="154" t="str">
        <f>VLOOKUP(E151,VIP!$A$2:$O16320,2,0)</f>
        <v>DRBR232</v>
      </c>
      <c r="G151" s="141" t="str">
        <f>VLOOKUP(E151,'LISTADO ATM'!$A$2:$B$900,2,0)</f>
        <v xml:space="preserve">ATM S/M Nacional Charles de Gaulle </v>
      </c>
      <c r="H151" s="141" t="str">
        <f>VLOOKUP(E151,VIP!$A$2:$O21281,7,FALSE)</f>
        <v>Si</v>
      </c>
      <c r="I151" s="141" t="str">
        <f>VLOOKUP(E151,VIP!$A$2:$O13246,8,FALSE)</f>
        <v>Si</v>
      </c>
      <c r="J151" s="141" t="str">
        <f>VLOOKUP(E151,VIP!$A$2:$O13196,8,FALSE)</f>
        <v>Si</v>
      </c>
      <c r="K151" s="141" t="str">
        <f>VLOOKUP(E151,VIP!$A$2:$O16770,6,0)</f>
        <v>SI</v>
      </c>
      <c r="L151" s="153" t="s">
        <v>2212</v>
      </c>
      <c r="M151" s="93" t="s">
        <v>2437</v>
      </c>
      <c r="N151" s="93" t="s">
        <v>2443</v>
      </c>
      <c r="O151" s="141" t="s">
        <v>2445</v>
      </c>
      <c r="P151" s="153"/>
      <c r="Q151" s="93" t="s">
        <v>2212</v>
      </c>
    </row>
    <row r="152" spans="1:17" s="119" customFormat="1" ht="18" x14ac:dyDescent="0.25">
      <c r="A152" s="141" t="str">
        <f>VLOOKUP(E152,'LISTADO ATM'!$A$2:$C$901,3,0)</f>
        <v>SUR</v>
      </c>
      <c r="B152" s="154" t="s">
        <v>2835</v>
      </c>
      <c r="C152" s="94">
        <v>44468.791064814817</v>
      </c>
      <c r="D152" s="94" t="s">
        <v>2174</v>
      </c>
      <c r="E152" s="156">
        <v>767</v>
      </c>
      <c r="F152" s="154" t="str">
        <f>VLOOKUP(E152,VIP!$A$2:$O16319,2,0)</f>
        <v>DRBR059</v>
      </c>
      <c r="G152" s="141" t="str">
        <f>VLOOKUP(E152,'LISTADO ATM'!$A$2:$B$900,2,0)</f>
        <v xml:space="preserve">ATM S/M Diverso (Azua) </v>
      </c>
      <c r="H152" s="141" t="str">
        <f>VLOOKUP(E152,VIP!$A$2:$O21280,7,FALSE)</f>
        <v>Si</v>
      </c>
      <c r="I152" s="141" t="str">
        <f>VLOOKUP(E152,VIP!$A$2:$O13245,8,FALSE)</f>
        <v>No</v>
      </c>
      <c r="J152" s="141" t="str">
        <f>VLOOKUP(E152,VIP!$A$2:$O13195,8,FALSE)</f>
        <v>No</v>
      </c>
      <c r="K152" s="141" t="str">
        <f>VLOOKUP(E152,VIP!$A$2:$O16769,6,0)</f>
        <v>NO</v>
      </c>
      <c r="L152" s="153" t="s">
        <v>2238</v>
      </c>
      <c r="M152" s="93" t="s">
        <v>2437</v>
      </c>
      <c r="N152" s="93" t="s">
        <v>2443</v>
      </c>
      <c r="O152" s="141" t="s">
        <v>2445</v>
      </c>
      <c r="P152" s="153"/>
      <c r="Q152" s="93" t="s">
        <v>2238</v>
      </c>
    </row>
    <row r="1022844" spans="16:16" ht="18" x14ac:dyDescent="0.25">
      <c r="P1022844" s="127"/>
    </row>
  </sheetData>
  <autoFilter ref="A4:Q119">
    <sortState ref="A5:Q152">
      <sortCondition ref="C4:C1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3:B1048576 B1:B4 R128:X128">
    <cfRule type="duplicateValues" dxfId="666" priority="163188"/>
    <cfRule type="duplicateValues" dxfId="665" priority="163189"/>
  </conditionalFormatting>
  <conditionalFormatting sqref="B153:B1048576 B1:B4 R128:X128">
    <cfRule type="duplicateValues" dxfId="664" priority="163196"/>
  </conditionalFormatting>
  <conditionalFormatting sqref="B153:B1048576 R128:X128">
    <cfRule type="duplicateValues" dxfId="663" priority="163200"/>
    <cfRule type="duplicateValues" dxfId="662" priority="163201"/>
  </conditionalFormatting>
  <conditionalFormatting sqref="B153:B1048576 B1:B4 R128:X128">
    <cfRule type="duplicateValues" dxfId="661" priority="163206"/>
    <cfRule type="duplicateValues" dxfId="660" priority="163207"/>
    <cfRule type="duplicateValues" dxfId="659" priority="163208"/>
  </conditionalFormatting>
  <conditionalFormatting sqref="B153:B1048576 R128:X128">
    <cfRule type="duplicateValues" dxfId="658" priority="163218"/>
  </conditionalFormatting>
  <conditionalFormatting sqref="B153:B1048576 B1:B4 R128:X128">
    <cfRule type="duplicateValues" dxfId="657" priority="163263"/>
    <cfRule type="duplicateValues" dxfId="656" priority="163264"/>
    <cfRule type="duplicateValues" dxfId="655" priority="163265"/>
    <cfRule type="duplicateValues" dxfId="654" priority="163266"/>
  </conditionalFormatting>
  <conditionalFormatting sqref="B153:B1048576 B1:B4 R128:X128">
    <cfRule type="duplicateValues" dxfId="653" priority="163283"/>
    <cfRule type="duplicateValues" dxfId="652" priority="163284"/>
    <cfRule type="duplicateValues" dxfId="651" priority="163285"/>
    <cfRule type="duplicateValues" dxfId="650" priority="163286"/>
    <cfRule type="duplicateValues" dxfId="649" priority="163287"/>
  </conditionalFormatting>
  <conditionalFormatting sqref="B153:B1048576 R128:X128">
    <cfRule type="duplicateValues" dxfId="648" priority="897"/>
    <cfRule type="duplicateValues" dxfId="647" priority="914"/>
    <cfRule type="duplicateValues" dxfId="646" priority="915"/>
  </conditionalFormatting>
  <conditionalFormatting sqref="E153:E1048576">
    <cfRule type="duplicateValues" dxfId="645" priority="465"/>
  </conditionalFormatting>
  <conditionalFormatting sqref="B7:B30">
    <cfRule type="duplicateValues" dxfId="644" priority="173462"/>
    <cfRule type="duplicateValues" dxfId="643" priority="173463"/>
    <cfRule type="duplicateValues" dxfId="642" priority="173464"/>
  </conditionalFormatting>
  <conditionalFormatting sqref="B7:B30">
    <cfRule type="duplicateValues" dxfId="641" priority="173465"/>
    <cfRule type="duplicateValues" dxfId="640" priority="173466"/>
  </conditionalFormatting>
  <conditionalFormatting sqref="B7:B30">
    <cfRule type="duplicateValues" dxfId="639" priority="173467"/>
  </conditionalFormatting>
  <conditionalFormatting sqref="B7:B30">
    <cfRule type="duplicateValues" dxfId="638" priority="173474"/>
    <cfRule type="duplicateValues" dxfId="637" priority="173475"/>
    <cfRule type="duplicateValues" dxfId="636" priority="173476"/>
    <cfRule type="duplicateValues" dxfId="635" priority="173477"/>
  </conditionalFormatting>
  <conditionalFormatting sqref="B7:B30">
    <cfRule type="duplicateValues" dxfId="634" priority="173478"/>
    <cfRule type="duplicateValues" dxfId="633" priority="173479"/>
    <cfRule type="duplicateValues" dxfId="632" priority="173480"/>
    <cfRule type="duplicateValues" dxfId="631" priority="173481"/>
    <cfRule type="duplicateValues" dxfId="630" priority="173482"/>
  </conditionalFormatting>
  <conditionalFormatting sqref="B47:B60">
    <cfRule type="duplicateValues" dxfId="629" priority="312"/>
    <cfRule type="duplicateValues" dxfId="628" priority="313"/>
    <cfRule type="duplicateValues" dxfId="627" priority="314"/>
  </conditionalFormatting>
  <conditionalFormatting sqref="B47:B60">
    <cfRule type="duplicateValues" dxfId="626" priority="310"/>
    <cfRule type="duplicateValues" dxfId="625" priority="311"/>
  </conditionalFormatting>
  <conditionalFormatting sqref="B47:B60">
    <cfRule type="duplicateValues" dxfId="624" priority="309"/>
  </conditionalFormatting>
  <conditionalFormatting sqref="B47:B60">
    <cfRule type="duplicateValues" dxfId="623" priority="305"/>
    <cfRule type="duplicateValues" dxfId="622" priority="306"/>
    <cfRule type="duplicateValues" dxfId="621" priority="307"/>
    <cfRule type="duplicateValues" dxfId="620" priority="308"/>
  </conditionalFormatting>
  <conditionalFormatting sqref="B47:B60">
    <cfRule type="duplicateValues" dxfId="619" priority="300"/>
    <cfRule type="duplicateValues" dxfId="618" priority="301"/>
    <cfRule type="duplicateValues" dxfId="617" priority="302"/>
    <cfRule type="duplicateValues" dxfId="616" priority="303"/>
    <cfRule type="duplicateValues" dxfId="615" priority="304"/>
  </conditionalFormatting>
  <conditionalFormatting sqref="B61:B74">
    <cfRule type="duplicateValues" dxfId="614" priority="277"/>
    <cfRule type="duplicateValues" dxfId="613" priority="278"/>
    <cfRule type="duplicateValues" dxfId="612" priority="279"/>
  </conditionalFormatting>
  <conditionalFormatting sqref="B61:B74">
    <cfRule type="duplicateValues" dxfId="611" priority="275"/>
    <cfRule type="duplicateValues" dxfId="610" priority="276"/>
  </conditionalFormatting>
  <conditionalFormatting sqref="B61:B74">
    <cfRule type="duplicateValues" dxfId="609" priority="274"/>
  </conditionalFormatting>
  <conditionalFormatting sqref="B61:B74">
    <cfRule type="duplicateValues" dxfId="608" priority="270"/>
    <cfRule type="duplicateValues" dxfId="607" priority="271"/>
    <cfRule type="duplicateValues" dxfId="606" priority="272"/>
    <cfRule type="duplicateValues" dxfId="605" priority="273"/>
  </conditionalFormatting>
  <conditionalFormatting sqref="B61:B74">
    <cfRule type="duplicateValues" dxfId="604" priority="265"/>
    <cfRule type="duplicateValues" dxfId="603" priority="266"/>
    <cfRule type="duplicateValues" dxfId="602" priority="267"/>
    <cfRule type="duplicateValues" dxfId="601" priority="268"/>
    <cfRule type="duplicateValues" dxfId="600" priority="269"/>
  </conditionalFormatting>
  <conditionalFormatting sqref="E1:E4 E153:E1048576">
    <cfRule type="duplicateValues" dxfId="599" priority="174930"/>
  </conditionalFormatting>
  <conditionalFormatting sqref="E1:E4 E153:E1048576">
    <cfRule type="duplicateValues" dxfId="598" priority="174935"/>
    <cfRule type="duplicateValues" dxfId="597" priority="174936"/>
  </conditionalFormatting>
  <conditionalFormatting sqref="E1:E4 E153:E1048576">
    <cfRule type="duplicateValues" dxfId="596" priority="174941"/>
    <cfRule type="duplicateValues" dxfId="595" priority="174942"/>
    <cfRule type="duplicateValues" dxfId="594" priority="174943"/>
  </conditionalFormatting>
  <conditionalFormatting sqref="E153:E1048576">
    <cfRule type="duplicateValues" dxfId="593" priority="174950"/>
    <cfRule type="duplicateValues" dxfId="592" priority="174951"/>
    <cfRule type="duplicateValues" dxfId="591" priority="174952"/>
  </conditionalFormatting>
  <conditionalFormatting sqref="E153:E1048576">
    <cfRule type="duplicateValues" dxfId="590" priority="174956"/>
    <cfRule type="duplicateValues" dxfId="589" priority="174957"/>
  </conditionalFormatting>
  <conditionalFormatting sqref="E1:E4 E153:E1048576">
    <cfRule type="duplicateValues" dxfId="588" priority="174960"/>
    <cfRule type="duplicateValues" dxfId="587" priority="174961"/>
    <cfRule type="duplicateValues" dxfId="586" priority="174962"/>
    <cfRule type="duplicateValues" dxfId="585" priority="174963"/>
  </conditionalFormatting>
  <conditionalFormatting sqref="B75">
    <cfRule type="duplicateValues" dxfId="584" priority="175222"/>
    <cfRule type="duplicateValues" dxfId="583" priority="175223"/>
    <cfRule type="duplicateValues" dxfId="582" priority="175224"/>
  </conditionalFormatting>
  <conditionalFormatting sqref="B75">
    <cfRule type="duplicateValues" dxfId="581" priority="175225"/>
    <cfRule type="duplicateValues" dxfId="580" priority="175226"/>
  </conditionalFormatting>
  <conditionalFormatting sqref="B75">
    <cfRule type="duplicateValues" dxfId="579" priority="175227"/>
  </conditionalFormatting>
  <conditionalFormatting sqref="B75">
    <cfRule type="duplicateValues" dxfId="578" priority="175228"/>
    <cfRule type="duplicateValues" dxfId="577" priority="175229"/>
    <cfRule type="duplicateValues" dxfId="576" priority="175230"/>
    <cfRule type="duplicateValues" dxfId="575" priority="175231"/>
  </conditionalFormatting>
  <conditionalFormatting sqref="B75">
    <cfRule type="duplicateValues" dxfId="574" priority="175232"/>
    <cfRule type="duplicateValues" dxfId="573" priority="175233"/>
    <cfRule type="duplicateValues" dxfId="572" priority="175234"/>
    <cfRule type="duplicateValues" dxfId="571" priority="175235"/>
    <cfRule type="duplicateValues" dxfId="570" priority="175236"/>
  </conditionalFormatting>
  <conditionalFormatting sqref="F61:F139">
    <cfRule type="duplicateValues" dxfId="569" priority="175272"/>
  </conditionalFormatting>
  <conditionalFormatting sqref="F61:F139">
    <cfRule type="duplicateValues" dxfId="568" priority="175274"/>
    <cfRule type="duplicateValues" dxfId="567" priority="175275"/>
  </conditionalFormatting>
  <conditionalFormatting sqref="F61:F139">
    <cfRule type="duplicateValues" dxfId="566" priority="175278"/>
    <cfRule type="duplicateValues" dxfId="565" priority="175279"/>
    <cfRule type="duplicateValues" dxfId="564" priority="175280"/>
  </conditionalFormatting>
  <conditionalFormatting sqref="F61:F139">
    <cfRule type="duplicateValues" dxfId="563" priority="175284"/>
    <cfRule type="duplicateValues" dxfId="562" priority="175285"/>
    <cfRule type="duplicateValues" dxfId="561" priority="175286"/>
    <cfRule type="duplicateValues" dxfId="560" priority="175287"/>
  </conditionalFormatting>
  <conditionalFormatting sqref="B76:B100">
    <cfRule type="duplicateValues" dxfId="559" priority="175292"/>
    <cfRule type="duplicateValues" dxfId="558" priority="175293"/>
    <cfRule type="duplicateValues" dxfId="557" priority="175294"/>
  </conditionalFormatting>
  <conditionalFormatting sqref="B76:B100">
    <cfRule type="duplicateValues" dxfId="556" priority="175298"/>
    <cfRule type="duplicateValues" dxfId="555" priority="175299"/>
  </conditionalFormatting>
  <conditionalFormatting sqref="B76:B100">
    <cfRule type="duplicateValues" dxfId="554" priority="175302"/>
  </conditionalFormatting>
  <conditionalFormatting sqref="B76:B100">
    <cfRule type="duplicateValues" dxfId="553" priority="175304"/>
    <cfRule type="duplicateValues" dxfId="552" priority="175305"/>
    <cfRule type="duplicateValues" dxfId="551" priority="175306"/>
    <cfRule type="duplicateValues" dxfId="550" priority="175307"/>
  </conditionalFormatting>
  <conditionalFormatting sqref="B76:B100">
    <cfRule type="duplicateValues" dxfId="549" priority="175312"/>
    <cfRule type="duplicateValues" dxfId="548" priority="175313"/>
    <cfRule type="duplicateValues" dxfId="547" priority="175314"/>
    <cfRule type="duplicateValues" dxfId="546" priority="175315"/>
    <cfRule type="duplicateValues" dxfId="545" priority="175316"/>
  </conditionalFormatting>
  <conditionalFormatting sqref="B101:B119">
    <cfRule type="duplicateValues" dxfId="544" priority="160"/>
    <cfRule type="duplicateValues" dxfId="543" priority="161"/>
    <cfRule type="duplicateValues" dxfId="542" priority="162"/>
  </conditionalFormatting>
  <conditionalFormatting sqref="B101:B119">
    <cfRule type="duplicateValues" dxfId="541" priority="158"/>
    <cfRule type="duplicateValues" dxfId="540" priority="159"/>
  </conditionalFormatting>
  <conditionalFormatting sqref="B101:B119">
    <cfRule type="duplicateValues" dxfId="539" priority="157"/>
  </conditionalFormatting>
  <conditionalFormatting sqref="B101:B119">
    <cfRule type="duplicateValues" dxfId="538" priority="153"/>
    <cfRule type="duplicateValues" dxfId="537" priority="154"/>
    <cfRule type="duplicateValues" dxfId="536" priority="155"/>
    <cfRule type="duplicateValues" dxfId="535" priority="156"/>
  </conditionalFormatting>
  <conditionalFormatting sqref="B101:B119">
    <cfRule type="duplicateValues" dxfId="534" priority="148"/>
    <cfRule type="duplicateValues" dxfId="533" priority="149"/>
    <cfRule type="duplicateValues" dxfId="532" priority="150"/>
    <cfRule type="duplicateValues" dxfId="531" priority="151"/>
    <cfRule type="duplicateValues" dxfId="530" priority="152"/>
  </conditionalFormatting>
  <conditionalFormatting sqref="E101:E119">
    <cfRule type="duplicateValues" dxfId="529" priority="147"/>
  </conditionalFormatting>
  <conditionalFormatting sqref="E101:E119">
    <cfRule type="duplicateValues" dxfId="528" priority="145"/>
    <cfRule type="duplicateValues" dxfId="527" priority="146"/>
  </conditionalFormatting>
  <conditionalFormatting sqref="E101:E119">
    <cfRule type="duplicateValues" dxfId="526" priority="142"/>
    <cfRule type="duplicateValues" dxfId="525" priority="143"/>
    <cfRule type="duplicateValues" dxfId="524" priority="144"/>
  </conditionalFormatting>
  <conditionalFormatting sqref="E101:E119">
    <cfRule type="duplicateValues" dxfId="523" priority="138"/>
    <cfRule type="duplicateValues" dxfId="522" priority="139"/>
    <cfRule type="duplicateValues" dxfId="521" priority="140"/>
    <cfRule type="duplicateValues" dxfId="520" priority="141"/>
  </conditionalFormatting>
  <conditionalFormatting sqref="B120:B121">
    <cfRule type="duplicateValues" dxfId="519" priority="135"/>
    <cfRule type="duplicateValues" dxfId="518" priority="136"/>
    <cfRule type="duplicateValues" dxfId="517" priority="137"/>
  </conditionalFormatting>
  <conditionalFormatting sqref="B120:B121">
    <cfRule type="duplicateValues" dxfId="516" priority="133"/>
    <cfRule type="duplicateValues" dxfId="515" priority="134"/>
  </conditionalFormatting>
  <conditionalFormatting sqref="B120:B121">
    <cfRule type="duplicateValues" dxfId="514" priority="132"/>
  </conditionalFormatting>
  <conditionalFormatting sqref="B120:B121">
    <cfRule type="duplicateValues" dxfId="513" priority="128"/>
    <cfRule type="duplicateValues" dxfId="512" priority="129"/>
    <cfRule type="duplicateValues" dxfId="511" priority="130"/>
    <cfRule type="duplicateValues" dxfId="510" priority="131"/>
  </conditionalFormatting>
  <conditionalFormatting sqref="B120:B121">
    <cfRule type="duplicateValues" dxfId="509" priority="123"/>
    <cfRule type="duplicateValues" dxfId="508" priority="124"/>
    <cfRule type="duplicateValues" dxfId="507" priority="125"/>
    <cfRule type="duplicateValues" dxfId="506" priority="126"/>
    <cfRule type="duplicateValues" dxfId="505" priority="127"/>
  </conditionalFormatting>
  <conditionalFormatting sqref="E120:E121">
    <cfRule type="duplicateValues" dxfId="504" priority="122"/>
  </conditionalFormatting>
  <conditionalFormatting sqref="E120:E121">
    <cfRule type="duplicateValues" dxfId="503" priority="120"/>
    <cfRule type="duplicateValues" dxfId="502" priority="121"/>
  </conditionalFormatting>
  <conditionalFormatting sqref="E120:E121">
    <cfRule type="duplicateValues" dxfId="501" priority="117"/>
    <cfRule type="duplicateValues" dxfId="500" priority="118"/>
    <cfRule type="duplicateValues" dxfId="499" priority="119"/>
  </conditionalFormatting>
  <conditionalFormatting sqref="E120:E121">
    <cfRule type="duplicateValues" dxfId="498" priority="113"/>
    <cfRule type="duplicateValues" dxfId="497" priority="114"/>
    <cfRule type="duplicateValues" dxfId="496" priority="115"/>
    <cfRule type="duplicateValues" dxfId="495" priority="116"/>
  </conditionalFormatting>
  <conditionalFormatting sqref="B122">
    <cfRule type="duplicateValues" dxfId="494" priority="100"/>
    <cfRule type="duplicateValues" dxfId="493" priority="101"/>
    <cfRule type="duplicateValues" dxfId="492" priority="102"/>
  </conditionalFormatting>
  <conditionalFormatting sqref="B122">
    <cfRule type="duplicateValues" dxfId="491" priority="98"/>
    <cfRule type="duplicateValues" dxfId="490" priority="99"/>
  </conditionalFormatting>
  <conditionalFormatting sqref="B122">
    <cfRule type="duplicateValues" dxfId="489" priority="97"/>
  </conditionalFormatting>
  <conditionalFormatting sqref="B122">
    <cfRule type="duplicateValues" dxfId="488" priority="93"/>
    <cfRule type="duplicateValues" dxfId="487" priority="94"/>
    <cfRule type="duplicateValues" dxfId="486" priority="95"/>
    <cfRule type="duplicateValues" dxfId="485" priority="96"/>
  </conditionalFormatting>
  <conditionalFormatting sqref="B122">
    <cfRule type="duplicateValues" dxfId="484" priority="88"/>
    <cfRule type="duplicateValues" dxfId="483" priority="89"/>
    <cfRule type="duplicateValues" dxfId="482" priority="90"/>
    <cfRule type="duplicateValues" dxfId="481" priority="91"/>
    <cfRule type="duplicateValues" dxfId="480" priority="92"/>
  </conditionalFormatting>
  <conditionalFormatting sqref="E122">
    <cfRule type="duplicateValues" dxfId="479" priority="87"/>
  </conditionalFormatting>
  <conditionalFormatting sqref="E122">
    <cfRule type="duplicateValues" dxfId="478" priority="85"/>
    <cfRule type="duplicateValues" dxfId="477" priority="86"/>
  </conditionalFormatting>
  <conditionalFormatting sqref="E122">
    <cfRule type="duplicateValues" dxfId="476" priority="82"/>
    <cfRule type="duplicateValues" dxfId="475" priority="83"/>
    <cfRule type="duplicateValues" dxfId="474" priority="84"/>
  </conditionalFormatting>
  <conditionalFormatting sqref="E122">
    <cfRule type="duplicateValues" dxfId="473" priority="78"/>
    <cfRule type="duplicateValues" dxfId="472" priority="79"/>
    <cfRule type="duplicateValues" dxfId="471" priority="80"/>
    <cfRule type="duplicateValues" dxfId="470" priority="81"/>
  </conditionalFormatting>
  <conditionalFormatting sqref="B5:B6">
    <cfRule type="duplicateValues" dxfId="469" priority="175633"/>
    <cfRule type="duplicateValues" dxfId="468" priority="175634"/>
    <cfRule type="duplicateValues" dxfId="467" priority="175635"/>
  </conditionalFormatting>
  <conditionalFormatting sqref="B5:B6">
    <cfRule type="duplicateValues" dxfId="466" priority="175636"/>
    <cfRule type="duplicateValues" dxfId="465" priority="175637"/>
  </conditionalFormatting>
  <conditionalFormatting sqref="B5:B6">
    <cfRule type="duplicateValues" dxfId="464" priority="175638"/>
  </conditionalFormatting>
  <conditionalFormatting sqref="B5:B6">
    <cfRule type="duplicateValues" dxfId="463" priority="175639"/>
    <cfRule type="duplicateValues" dxfId="462" priority="175640"/>
    <cfRule type="duplicateValues" dxfId="461" priority="175641"/>
    <cfRule type="duplicateValues" dxfId="460" priority="175642"/>
  </conditionalFormatting>
  <conditionalFormatting sqref="B5:B6">
    <cfRule type="duplicateValues" dxfId="459" priority="175643"/>
    <cfRule type="duplicateValues" dxfId="458" priority="175644"/>
    <cfRule type="duplicateValues" dxfId="457" priority="175645"/>
    <cfRule type="duplicateValues" dxfId="456" priority="175646"/>
    <cfRule type="duplicateValues" dxfId="455" priority="175647"/>
  </conditionalFormatting>
  <conditionalFormatting sqref="F20:F60">
    <cfRule type="duplicateValues" dxfId="454" priority="175726"/>
  </conditionalFormatting>
  <conditionalFormatting sqref="F20:F60">
    <cfRule type="duplicateValues" dxfId="453" priority="175728"/>
    <cfRule type="duplicateValues" dxfId="452" priority="175729"/>
  </conditionalFormatting>
  <conditionalFormatting sqref="F20:F60">
    <cfRule type="duplicateValues" dxfId="451" priority="175732"/>
    <cfRule type="duplicateValues" dxfId="450" priority="175733"/>
    <cfRule type="duplicateValues" dxfId="449" priority="175734"/>
  </conditionalFormatting>
  <conditionalFormatting sqref="F20:F60">
    <cfRule type="duplicateValues" dxfId="448" priority="175738"/>
    <cfRule type="duplicateValues" dxfId="447" priority="175739"/>
    <cfRule type="duplicateValues" dxfId="446" priority="175740"/>
    <cfRule type="duplicateValues" dxfId="445" priority="175741"/>
  </conditionalFormatting>
  <conditionalFormatting sqref="B31:B46">
    <cfRule type="duplicateValues" dxfId="444" priority="175746"/>
    <cfRule type="duplicateValues" dxfId="443" priority="175747"/>
    <cfRule type="duplicateValues" dxfId="442" priority="175748"/>
  </conditionalFormatting>
  <conditionalFormatting sqref="B31:B46">
    <cfRule type="duplicateValues" dxfId="441" priority="175752"/>
    <cfRule type="duplicateValues" dxfId="440" priority="175753"/>
  </conditionalFormatting>
  <conditionalFormatting sqref="B31:B46">
    <cfRule type="duplicateValues" dxfId="439" priority="175756"/>
  </conditionalFormatting>
  <conditionalFormatting sqref="B31:B46">
    <cfRule type="duplicateValues" dxfId="438" priority="175758"/>
    <cfRule type="duplicateValues" dxfId="437" priority="175759"/>
    <cfRule type="duplicateValues" dxfId="436" priority="175760"/>
    <cfRule type="duplicateValues" dxfId="435" priority="175761"/>
  </conditionalFormatting>
  <conditionalFormatting sqref="B31:B46">
    <cfRule type="duplicateValues" dxfId="434" priority="175766"/>
    <cfRule type="duplicateValues" dxfId="433" priority="175767"/>
    <cfRule type="duplicateValues" dxfId="432" priority="175768"/>
    <cfRule type="duplicateValues" dxfId="431" priority="175769"/>
    <cfRule type="duplicateValues" dxfId="430" priority="175770"/>
  </conditionalFormatting>
  <conditionalFormatting sqref="E5:E75">
    <cfRule type="duplicateValues" dxfId="429" priority="175801"/>
  </conditionalFormatting>
  <conditionalFormatting sqref="E5:E75">
    <cfRule type="duplicateValues" dxfId="428" priority="175803"/>
    <cfRule type="duplicateValues" dxfId="427" priority="175804"/>
  </conditionalFormatting>
  <conditionalFormatting sqref="E5:E75">
    <cfRule type="duplicateValues" dxfId="426" priority="175807"/>
    <cfRule type="duplicateValues" dxfId="425" priority="175808"/>
    <cfRule type="duplicateValues" dxfId="424" priority="175809"/>
  </conditionalFormatting>
  <conditionalFormatting sqref="E5:E75">
    <cfRule type="duplicateValues" dxfId="423" priority="175813"/>
    <cfRule type="duplicateValues" dxfId="422" priority="175814"/>
    <cfRule type="duplicateValues" dxfId="421" priority="175815"/>
    <cfRule type="duplicateValues" dxfId="420" priority="175816"/>
  </conditionalFormatting>
  <conditionalFormatting sqref="E5:E100">
    <cfRule type="duplicateValues" dxfId="419" priority="175821"/>
  </conditionalFormatting>
  <conditionalFormatting sqref="E5:E100">
    <cfRule type="duplicateValues" dxfId="418" priority="175823"/>
    <cfRule type="duplicateValues" dxfId="417" priority="175824"/>
  </conditionalFormatting>
  <conditionalFormatting sqref="E5:E100">
    <cfRule type="duplicateValues" dxfId="416" priority="175827"/>
    <cfRule type="duplicateValues" dxfId="415" priority="175828"/>
    <cfRule type="duplicateValues" dxfId="414" priority="175829"/>
  </conditionalFormatting>
  <conditionalFormatting sqref="E5:E100">
    <cfRule type="duplicateValues" dxfId="413" priority="175833"/>
    <cfRule type="duplicateValues" dxfId="412" priority="175834"/>
    <cfRule type="duplicateValues" dxfId="411" priority="175835"/>
    <cfRule type="duplicateValues" dxfId="410" priority="175836"/>
  </conditionalFormatting>
  <conditionalFormatting sqref="B123:B139">
    <cfRule type="duplicateValues" dxfId="409" priority="75"/>
    <cfRule type="duplicateValues" dxfId="408" priority="76"/>
    <cfRule type="duplicateValues" dxfId="407" priority="77"/>
  </conditionalFormatting>
  <conditionalFormatting sqref="B123:B139">
    <cfRule type="duplicateValues" dxfId="406" priority="73"/>
    <cfRule type="duplicateValues" dxfId="405" priority="74"/>
  </conditionalFormatting>
  <conditionalFormatting sqref="B123:B139">
    <cfRule type="duplicateValues" dxfId="404" priority="72"/>
  </conditionalFormatting>
  <conditionalFormatting sqref="B123:B139">
    <cfRule type="duplicateValues" dxfId="403" priority="68"/>
    <cfRule type="duplicateValues" dxfId="402" priority="69"/>
    <cfRule type="duplicateValues" dxfId="401" priority="70"/>
    <cfRule type="duplicateValues" dxfId="400" priority="71"/>
  </conditionalFormatting>
  <conditionalFormatting sqref="B123:B139">
    <cfRule type="duplicateValues" dxfId="399" priority="63"/>
    <cfRule type="duplicateValues" dxfId="398" priority="64"/>
    <cfRule type="duplicateValues" dxfId="397" priority="65"/>
    <cfRule type="duplicateValues" dxfId="396" priority="66"/>
    <cfRule type="duplicateValues" dxfId="395" priority="67"/>
  </conditionalFormatting>
  <conditionalFormatting sqref="E123:E139">
    <cfRule type="duplicateValues" dxfId="394" priority="62"/>
  </conditionalFormatting>
  <conditionalFormatting sqref="E123:E139">
    <cfRule type="duplicateValues" dxfId="393" priority="60"/>
    <cfRule type="duplicateValues" dxfId="392" priority="61"/>
  </conditionalFormatting>
  <conditionalFormatting sqref="E123:E139">
    <cfRule type="duplicateValues" dxfId="391" priority="57"/>
    <cfRule type="duplicateValues" dxfId="390" priority="58"/>
    <cfRule type="duplicateValues" dxfId="389" priority="59"/>
  </conditionalFormatting>
  <conditionalFormatting sqref="E123:E139">
    <cfRule type="duplicateValues" dxfId="388" priority="53"/>
    <cfRule type="duplicateValues" dxfId="387" priority="54"/>
    <cfRule type="duplicateValues" dxfId="386" priority="55"/>
    <cfRule type="duplicateValues" dxfId="385" priority="56"/>
  </conditionalFormatting>
  <conditionalFormatting sqref="B144:B152">
    <cfRule type="duplicateValues" dxfId="384" priority="50"/>
    <cfRule type="duplicateValues" dxfId="383" priority="51"/>
    <cfRule type="duplicateValues" dxfId="382" priority="52"/>
  </conditionalFormatting>
  <conditionalFormatting sqref="B144:B152">
    <cfRule type="duplicateValues" dxfId="381" priority="48"/>
    <cfRule type="duplicateValues" dxfId="380" priority="49"/>
  </conditionalFormatting>
  <conditionalFormatting sqref="B144:B152">
    <cfRule type="duplicateValues" dxfId="379" priority="47"/>
  </conditionalFormatting>
  <conditionalFormatting sqref="B144:B152">
    <cfRule type="duplicateValues" dxfId="378" priority="43"/>
    <cfRule type="duplicateValues" dxfId="377" priority="44"/>
    <cfRule type="duplicateValues" dxfId="376" priority="45"/>
    <cfRule type="duplicateValues" dxfId="375" priority="46"/>
  </conditionalFormatting>
  <conditionalFormatting sqref="B144:B152">
    <cfRule type="duplicateValues" dxfId="374" priority="38"/>
    <cfRule type="duplicateValues" dxfId="373" priority="39"/>
    <cfRule type="duplicateValues" dxfId="372" priority="40"/>
    <cfRule type="duplicateValues" dxfId="371" priority="41"/>
    <cfRule type="duplicateValues" dxfId="370" priority="42"/>
  </conditionalFormatting>
  <conditionalFormatting sqref="B140:B143">
    <cfRule type="duplicateValues" dxfId="369" priority="35"/>
    <cfRule type="duplicateValues" dxfId="368" priority="36"/>
    <cfRule type="duplicateValues" dxfId="367" priority="37"/>
  </conditionalFormatting>
  <conditionalFormatting sqref="B140:B143">
    <cfRule type="duplicateValues" dxfId="366" priority="33"/>
    <cfRule type="duplicateValues" dxfId="365" priority="34"/>
  </conditionalFormatting>
  <conditionalFormatting sqref="B140:B143">
    <cfRule type="duplicateValues" dxfId="364" priority="32"/>
  </conditionalFormatting>
  <conditionalFormatting sqref="B140:B143">
    <cfRule type="duplicateValues" dxfId="363" priority="28"/>
    <cfRule type="duplicateValues" dxfId="362" priority="29"/>
    <cfRule type="duplicateValues" dxfId="361" priority="30"/>
    <cfRule type="duplicateValues" dxfId="360" priority="31"/>
  </conditionalFormatting>
  <conditionalFormatting sqref="B140:B143">
    <cfRule type="duplicateValues" dxfId="359" priority="23"/>
    <cfRule type="duplicateValues" dxfId="358" priority="24"/>
    <cfRule type="duplicateValues" dxfId="357" priority="25"/>
    <cfRule type="duplicateValues" dxfId="356" priority="26"/>
    <cfRule type="duplicateValues" dxfId="355" priority="27"/>
  </conditionalFormatting>
  <conditionalFormatting sqref="E140:E152">
    <cfRule type="duplicateValues" dxfId="354" priority="22"/>
  </conditionalFormatting>
  <conditionalFormatting sqref="E140:E152">
    <cfRule type="duplicateValues" dxfId="353" priority="20"/>
    <cfRule type="duplicateValues" dxfId="352" priority="21"/>
  </conditionalFormatting>
  <conditionalFormatting sqref="E140:E152">
    <cfRule type="duplicateValues" dxfId="351" priority="17"/>
    <cfRule type="duplicateValues" dxfId="350" priority="18"/>
    <cfRule type="duplicateValues" dxfId="349" priority="19"/>
  </conditionalFormatting>
  <conditionalFormatting sqref="E140:E152">
    <cfRule type="duplicateValues" dxfId="348" priority="13"/>
    <cfRule type="duplicateValues" dxfId="347" priority="14"/>
    <cfRule type="duplicateValues" dxfId="346" priority="15"/>
    <cfRule type="duplicateValues" dxfId="345" priority="16"/>
  </conditionalFormatting>
  <conditionalFormatting sqref="E140:E152">
    <cfRule type="duplicateValues" dxfId="344" priority="12"/>
  </conditionalFormatting>
  <conditionalFormatting sqref="E140:E152">
    <cfRule type="duplicateValues" dxfId="343" priority="10"/>
    <cfRule type="duplicateValues" dxfId="342" priority="11"/>
  </conditionalFormatting>
  <conditionalFormatting sqref="E140:E152">
    <cfRule type="duplicateValues" dxfId="341" priority="7"/>
    <cfRule type="duplicateValues" dxfId="340" priority="8"/>
    <cfRule type="duplicateValues" dxfId="339" priority="9"/>
  </conditionalFormatting>
  <conditionalFormatting sqref="E140:E152">
    <cfRule type="duplicateValues" dxfId="338" priority="3"/>
    <cfRule type="duplicateValues" dxfId="337" priority="4"/>
    <cfRule type="duplicateValues" dxfId="336" priority="5"/>
    <cfRule type="duplicateValues" dxfId="335" priority="6"/>
  </conditionalFormatting>
  <conditionalFormatting sqref="E1:E1048576">
    <cfRule type="duplicateValues" dxfId="334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2535</v>
      </c>
      <c r="G1" s="210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4" t="s">
        <v>2605</v>
      </c>
      <c r="B2" s="215"/>
      <c r="C2" s="215"/>
      <c r="D2" s="215"/>
      <c r="E2" s="216"/>
      <c r="F2" s="97" t="s">
        <v>2534</v>
      </c>
      <c r="G2" s="96">
        <f>G3+G4</f>
        <v>149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5</v>
      </c>
    </row>
    <row r="3" spans="1:11" ht="15" customHeight="1" x14ac:dyDescent="0.25">
      <c r="A3" s="217"/>
      <c r="B3" s="188"/>
      <c r="C3" s="218"/>
      <c r="D3" s="218"/>
      <c r="E3" s="219"/>
      <c r="F3" s="97" t="s">
        <v>2533</v>
      </c>
      <c r="G3" s="96">
        <f>COUNTIF(REPORTE!A:Q,"fuera de Servicio")</f>
        <v>56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0"/>
      <c r="D4" s="220"/>
      <c r="E4" s="221"/>
      <c r="F4" s="97" t="s">
        <v>2530</v>
      </c>
      <c r="G4" s="96">
        <f>COUNTIF(REPORTE!A:Q,"En Servicio")</f>
        <v>93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0"/>
      <c r="D5" s="220"/>
      <c r="E5" s="221"/>
      <c r="F5" s="97" t="s">
        <v>2531</v>
      </c>
      <c r="G5" s="96">
        <f>COUNTIF(REPORTE!A:Q,"REINICIO EXITOSO")</f>
        <v>9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9"/>
      <c r="B6" s="200"/>
      <c r="C6" s="222"/>
      <c r="D6" s="222"/>
      <c r="E6" s="223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2620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2620</v>
      </c>
      <c r="E10" s="145" t="s">
        <v>2710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2620</v>
      </c>
      <c r="E11" s="145" t="s">
        <v>2707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2620</v>
      </c>
      <c r="E12" s="145" t="s">
        <v>2705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2620</v>
      </c>
      <c r="E13" s="145" t="s">
        <v>2702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2620</v>
      </c>
      <c r="E14" s="145" t="s">
        <v>2699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2620</v>
      </c>
      <c r="E15" s="145" t="s">
        <v>2697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2620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2620</v>
      </c>
      <c r="E17" s="145" t="s">
        <v>2693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2620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2620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2620</v>
      </c>
      <c r="E20" s="145" t="s">
        <v>2691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2620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2620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2620</v>
      </c>
      <c r="E23" s="145" t="s">
        <v>2694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2620</v>
      </c>
      <c r="E24" s="145" t="s">
        <v>2695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2620</v>
      </c>
      <c r="E25" s="145" t="s">
        <v>2696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2620</v>
      </c>
      <c r="E26" s="145" t="s">
        <v>2698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2620</v>
      </c>
      <c r="E27" s="145" t="s">
        <v>2700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2620</v>
      </c>
      <c r="E28" s="145" t="s">
        <v>2701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2620</v>
      </c>
      <c r="E29" s="145" t="s">
        <v>2703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2620</v>
      </c>
      <c r="E30" s="145" t="s">
        <v>2704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2620</v>
      </c>
      <c r="E31" s="145" t="s">
        <v>2709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2620</v>
      </c>
      <c r="E32" s="145" t="s">
        <v>2782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2620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2620</v>
      </c>
      <c r="E34" s="145" t="s">
        <v>2783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2620</v>
      </c>
      <c r="E35" s="145" t="s">
        <v>2784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2620</v>
      </c>
      <c r="E36" s="145" t="s">
        <v>2785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2620</v>
      </c>
      <c r="E37" s="145" t="s">
        <v>2816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2620</v>
      </c>
      <c r="E38" s="145" t="s">
        <v>2817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2620</v>
      </c>
      <c r="E39" s="145" t="s">
        <v>2786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2620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2620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2620</v>
      </c>
      <c r="E42" s="158" t="s">
        <v>2712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2620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2620</v>
      </c>
      <c r="E44" s="158" t="s">
        <v>2713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2620</v>
      </c>
      <c r="E45" s="158" t="s">
        <v>2714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2620</v>
      </c>
      <c r="E46" s="158" t="s">
        <v>2715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2620</v>
      </c>
      <c r="E47" s="158" t="s">
        <v>2730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2620</v>
      </c>
      <c r="E48" s="158" t="s">
        <v>2820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198"/>
      <c r="D51" s="198"/>
      <c r="E51" s="198"/>
    </row>
    <row r="52" spans="1:5" s="119" customFormat="1" ht="19.5" customHeight="1" x14ac:dyDescent="0.25">
      <c r="A52" s="199"/>
      <c r="B52" s="200"/>
      <c r="C52" s="200"/>
      <c r="D52" s="200"/>
      <c r="E52" s="201"/>
    </row>
    <row r="53" spans="1:5" s="119" customFormat="1" ht="19.5" customHeight="1" thickBot="1" x14ac:dyDescent="0.3">
      <c r="A53" s="202" t="s">
        <v>2558</v>
      </c>
      <c r="B53" s="203"/>
      <c r="C53" s="203"/>
      <c r="D53" s="203"/>
      <c r="E53" s="204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81" t="s">
        <v>2410</v>
      </c>
      <c r="E54" s="182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2621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2621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2621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2621</v>
      </c>
      <c r="E58" s="145" t="s">
        <v>2717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2621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75"/>
      <c r="D67" s="176"/>
      <c r="E67" s="177"/>
    </row>
    <row r="68" spans="1:6" s="119" customFormat="1" ht="19.5" customHeight="1" thickBot="1" x14ac:dyDescent="0.3">
      <c r="A68" s="205"/>
      <c r="B68" s="192"/>
      <c r="C68" s="192"/>
      <c r="D68" s="192"/>
      <c r="E68" s="193"/>
    </row>
    <row r="69" spans="1:6" s="119" customFormat="1" ht="19.5" customHeight="1" thickBot="1" x14ac:dyDescent="0.3">
      <c r="A69" s="178" t="s">
        <v>2461</v>
      </c>
      <c r="B69" s="179"/>
      <c r="C69" s="179"/>
      <c r="D69" s="179"/>
      <c r="E69" s="180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2692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2706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2708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2818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2819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75"/>
      <c r="D84" s="176"/>
      <c r="E84" s="177"/>
    </row>
    <row r="85" spans="1:5" ht="18.75" customHeight="1" thickBot="1" x14ac:dyDescent="0.3">
      <c r="A85" s="205"/>
      <c r="B85" s="192"/>
      <c r="C85" s="192"/>
      <c r="D85" s="192"/>
      <c r="E85" s="193"/>
    </row>
    <row r="86" spans="1:5" ht="18.75" customHeight="1" thickBot="1" x14ac:dyDescent="0.3">
      <c r="A86" s="206" t="s">
        <v>2433</v>
      </c>
      <c r="B86" s="207"/>
      <c r="C86" s="207"/>
      <c r="D86" s="207"/>
      <c r="E86" s="208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2711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198"/>
      <c r="D96" s="198"/>
      <c r="E96" s="198"/>
    </row>
    <row r="97" spans="1:5" ht="15.75" thickBot="1" x14ac:dyDescent="0.3">
      <c r="A97" s="205"/>
      <c r="B97" s="192"/>
      <c r="C97" s="192"/>
      <c r="D97" s="192"/>
      <c r="E97" s="193"/>
    </row>
    <row r="98" spans="1:5" ht="18.75" thickBot="1" x14ac:dyDescent="0.3">
      <c r="A98" s="224" t="s">
        <v>2571</v>
      </c>
      <c r="B98" s="225"/>
      <c r="C98" s="225"/>
      <c r="D98" s="225"/>
      <c r="E98" s="226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2635</v>
      </c>
      <c r="E100" s="145" t="s">
        <v>2716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2635</v>
      </c>
      <c r="E101" s="145" t="s">
        <v>2787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183"/>
      <c r="D108" s="184"/>
      <c r="E108" s="185"/>
    </row>
    <row r="109" spans="1:5" ht="15.75" thickBot="1" x14ac:dyDescent="0.3">
      <c r="A109" s="186"/>
      <c r="B109" s="187"/>
      <c r="C109" s="188"/>
      <c r="D109" s="188"/>
      <c r="E109" s="189"/>
    </row>
    <row r="110" spans="1:5" ht="18.75" thickBot="1" x14ac:dyDescent="0.3">
      <c r="A110" s="194" t="s">
        <v>2462</v>
      </c>
      <c r="B110" s="195"/>
      <c r="C110" s="190"/>
      <c r="D110" s="190"/>
      <c r="E110" s="191"/>
    </row>
    <row r="111" spans="1:5" ht="18.75" thickBot="1" x14ac:dyDescent="0.3">
      <c r="A111" s="196">
        <f>+B84+B96+B108</f>
        <v>13</v>
      </c>
      <c r="B111" s="197"/>
      <c r="C111" s="190"/>
      <c r="D111" s="190"/>
      <c r="E111" s="191"/>
    </row>
    <row r="112" spans="1:5" ht="15.75" thickBot="1" x14ac:dyDescent="0.3">
      <c r="A112" s="186"/>
      <c r="B112" s="187"/>
      <c r="C112" s="192"/>
      <c r="D112" s="192"/>
      <c r="E112" s="193"/>
    </row>
    <row r="113" spans="1:5" ht="18.75" thickBot="1" x14ac:dyDescent="0.3">
      <c r="A113" s="178" t="s">
        <v>2463</v>
      </c>
      <c r="B113" s="179"/>
      <c r="C113" s="179"/>
      <c r="D113" s="179"/>
      <c r="E113" s="180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81" t="s">
        <v>2410</v>
      </c>
      <c r="E114" s="182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173" t="s">
        <v>2627</v>
      </c>
      <c r="E115" s="174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173" t="s">
        <v>2627</v>
      </c>
      <c r="E116" s="174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173" t="s">
        <v>2627</v>
      </c>
      <c r="E117" s="174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173" t="s">
        <v>2573</v>
      </c>
      <c r="E118" s="174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173" t="s">
        <v>2627</v>
      </c>
      <c r="E119" s="174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173" t="s">
        <v>2573</v>
      </c>
      <c r="E120" s="174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173" t="s">
        <v>2627</v>
      </c>
      <c r="E121" s="174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173" t="s">
        <v>2627</v>
      </c>
      <c r="E122" s="174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73"/>
      <c r="E123" s="174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173"/>
      <c r="E124" s="174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173"/>
      <c r="E125" s="174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75"/>
      <c r="D131" s="176"/>
      <c r="E131" s="177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A98:E98"/>
    <mergeCell ref="C96:E96"/>
    <mergeCell ref="A97:E97"/>
    <mergeCell ref="F1:G1"/>
    <mergeCell ref="A1:E1"/>
    <mergeCell ref="A2:E2"/>
    <mergeCell ref="A7:E7"/>
    <mergeCell ref="A3:B3"/>
    <mergeCell ref="C3:E6"/>
    <mergeCell ref="A6:B6"/>
    <mergeCell ref="A68:E68"/>
    <mergeCell ref="A69:E69"/>
    <mergeCell ref="C84:E84"/>
    <mergeCell ref="A85:E85"/>
    <mergeCell ref="A86:E86"/>
    <mergeCell ref="C51:E51"/>
    <mergeCell ref="A52:E52"/>
    <mergeCell ref="A53:E53"/>
    <mergeCell ref="D54:E54"/>
    <mergeCell ref="C67:E67"/>
    <mergeCell ref="C108:E108"/>
    <mergeCell ref="A109:B109"/>
    <mergeCell ref="C109:E112"/>
    <mergeCell ref="A110:B110"/>
    <mergeCell ref="A111:B111"/>
    <mergeCell ref="A112:B112"/>
    <mergeCell ref="A113:E113"/>
    <mergeCell ref="D114:E114"/>
    <mergeCell ref="D115:E115"/>
    <mergeCell ref="D116:E116"/>
    <mergeCell ref="D117:E117"/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</mergeCells>
  <phoneticPr fontId="45" type="noConversion"/>
  <conditionalFormatting sqref="E41">
    <cfRule type="duplicateValues" dxfId="1422" priority="97"/>
  </conditionalFormatting>
  <conditionalFormatting sqref="E90">
    <cfRule type="duplicateValues" dxfId="1421" priority="96"/>
  </conditionalFormatting>
  <conditionalFormatting sqref="E42">
    <cfRule type="duplicateValues" dxfId="1420" priority="95"/>
  </conditionalFormatting>
  <conditionalFormatting sqref="E42">
    <cfRule type="duplicateValues" dxfId="1419" priority="94"/>
  </conditionalFormatting>
  <conditionalFormatting sqref="E43">
    <cfRule type="duplicateValues" dxfId="1418" priority="93"/>
  </conditionalFormatting>
  <conditionalFormatting sqref="E43">
    <cfRule type="duplicateValues" dxfId="1417" priority="92"/>
  </conditionalFormatting>
  <conditionalFormatting sqref="E44">
    <cfRule type="duplicateValues" dxfId="1416" priority="91"/>
  </conditionalFormatting>
  <conditionalFormatting sqref="E44">
    <cfRule type="duplicateValues" dxfId="1415" priority="90"/>
  </conditionalFormatting>
  <conditionalFormatting sqref="B101">
    <cfRule type="duplicateValues" dxfId="1414" priority="89"/>
  </conditionalFormatting>
  <conditionalFormatting sqref="B26">
    <cfRule type="duplicateValues" dxfId="1413" priority="88"/>
  </conditionalFormatting>
  <conditionalFormatting sqref="B108:B132 B84:B90 B40:B44 B96:B99 B1:B25 B50:B57 B60:B74">
    <cfRule type="duplicateValues" dxfId="1412" priority="99"/>
  </conditionalFormatting>
  <conditionalFormatting sqref="E45">
    <cfRule type="duplicateValues" dxfId="1411" priority="86"/>
  </conditionalFormatting>
  <conditionalFormatting sqref="E45">
    <cfRule type="duplicateValues" dxfId="1410" priority="85"/>
  </conditionalFormatting>
  <conditionalFormatting sqref="B45">
    <cfRule type="duplicateValues" dxfId="1409" priority="87"/>
  </conditionalFormatting>
  <conditionalFormatting sqref="B108:B132 B84:B90 B40:B45 B96:B99 B101 B1:B26 B50:B57 B60:B74">
    <cfRule type="duplicateValues" dxfId="1408" priority="84"/>
  </conditionalFormatting>
  <conditionalFormatting sqref="B108:B132 B96:B99 B84:B90 B40:B45 B101 B1:B26 B50:B57 B60:B74">
    <cfRule type="duplicateValues" dxfId="1407" priority="83"/>
  </conditionalFormatting>
  <conditionalFormatting sqref="E46">
    <cfRule type="duplicateValues" dxfId="1406" priority="81"/>
  </conditionalFormatting>
  <conditionalFormatting sqref="E46">
    <cfRule type="duplicateValues" dxfId="1405" priority="80"/>
  </conditionalFormatting>
  <conditionalFormatting sqref="B46">
    <cfRule type="duplicateValues" dxfId="1404" priority="82"/>
  </conditionalFormatting>
  <conditionalFormatting sqref="B46">
    <cfRule type="duplicateValues" dxfId="1403" priority="79"/>
  </conditionalFormatting>
  <conditionalFormatting sqref="B46">
    <cfRule type="duplicateValues" dxfId="1402" priority="78"/>
  </conditionalFormatting>
  <conditionalFormatting sqref="B27">
    <cfRule type="duplicateValues" dxfId="1401" priority="77"/>
  </conditionalFormatting>
  <conditionalFormatting sqref="B27">
    <cfRule type="duplicateValues" dxfId="1400" priority="76"/>
  </conditionalFormatting>
  <conditionalFormatting sqref="B27">
    <cfRule type="duplicateValues" dxfId="1399" priority="75"/>
  </conditionalFormatting>
  <conditionalFormatting sqref="B28">
    <cfRule type="duplicateValues" dxfId="1398" priority="74"/>
  </conditionalFormatting>
  <conditionalFormatting sqref="B28">
    <cfRule type="duplicateValues" dxfId="1397" priority="73"/>
  </conditionalFormatting>
  <conditionalFormatting sqref="B28">
    <cfRule type="duplicateValues" dxfId="1396" priority="72"/>
  </conditionalFormatting>
  <conditionalFormatting sqref="B29">
    <cfRule type="duplicateValues" dxfId="1395" priority="71"/>
  </conditionalFormatting>
  <conditionalFormatting sqref="B29">
    <cfRule type="duplicateValues" dxfId="1394" priority="70"/>
  </conditionalFormatting>
  <conditionalFormatting sqref="B29">
    <cfRule type="duplicateValues" dxfId="1393" priority="69"/>
  </conditionalFormatting>
  <conditionalFormatting sqref="B108:B132 B84:B90 B40:B46 B101 B96:B99 B1:B29 B50:B57 B60:B74">
    <cfRule type="duplicateValues" dxfId="1392" priority="68"/>
  </conditionalFormatting>
  <conditionalFormatting sqref="B30">
    <cfRule type="duplicateValues" dxfId="1391" priority="67"/>
  </conditionalFormatting>
  <conditionalFormatting sqref="B30">
    <cfRule type="duplicateValues" dxfId="1390" priority="66"/>
  </conditionalFormatting>
  <conditionalFormatting sqref="B30">
    <cfRule type="duplicateValues" dxfId="1389" priority="65"/>
  </conditionalFormatting>
  <conditionalFormatting sqref="B30">
    <cfRule type="duplicateValues" dxfId="1388" priority="64"/>
  </conditionalFormatting>
  <conditionalFormatting sqref="B75">
    <cfRule type="duplicateValues" dxfId="1387" priority="63"/>
  </conditionalFormatting>
  <conditionalFormatting sqref="B75">
    <cfRule type="duplicateValues" dxfId="1386" priority="62"/>
  </conditionalFormatting>
  <conditionalFormatting sqref="B75">
    <cfRule type="duplicateValues" dxfId="1385" priority="61"/>
  </conditionalFormatting>
  <conditionalFormatting sqref="B75">
    <cfRule type="duplicateValues" dxfId="1384" priority="60"/>
  </conditionalFormatting>
  <conditionalFormatting sqref="B76">
    <cfRule type="duplicateValues" dxfId="1383" priority="59"/>
  </conditionalFormatting>
  <conditionalFormatting sqref="B76">
    <cfRule type="duplicateValues" dxfId="1382" priority="58"/>
  </conditionalFormatting>
  <conditionalFormatting sqref="B76">
    <cfRule type="duplicateValues" dxfId="1381" priority="57"/>
  </conditionalFormatting>
  <conditionalFormatting sqref="B76">
    <cfRule type="duplicateValues" dxfId="1380" priority="56"/>
  </conditionalFormatting>
  <conditionalFormatting sqref="B108:B132 B101 B84:B90 B40:B46 B96:B99 B1:B30 B50:B57 B60:B76">
    <cfRule type="duplicateValues" dxfId="1379" priority="55"/>
  </conditionalFormatting>
  <conditionalFormatting sqref="B58">
    <cfRule type="duplicateValues" dxfId="1378" priority="54"/>
  </conditionalFormatting>
  <conditionalFormatting sqref="B58">
    <cfRule type="duplicateValues" dxfId="1377" priority="53"/>
  </conditionalFormatting>
  <conditionalFormatting sqref="B58">
    <cfRule type="duplicateValues" dxfId="1376" priority="52"/>
  </conditionalFormatting>
  <conditionalFormatting sqref="B58">
    <cfRule type="duplicateValues" dxfId="1375" priority="51"/>
  </conditionalFormatting>
  <conditionalFormatting sqref="B58">
    <cfRule type="duplicateValues" dxfId="1374" priority="50"/>
  </conditionalFormatting>
  <conditionalFormatting sqref="B100">
    <cfRule type="duplicateValues" dxfId="1373" priority="49"/>
  </conditionalFormatting>
  <conditionalFormatting sqref="B100">
    <cfRule type="duplicateValues" dxfId="1372" priority="48"/>
  </conditionalFormatting>
  <conditionalFormatting sqref="B100">
    <cfRule type="duplicateValues" dxfId="1371" priority="47"/>
  </conditionalFormatting>
  <conditionalFormatting sqref="B100">
    <cfRule type="duplicateValues" dxfId="1370" priority="46"/>
  </conditionalFormatting>
  <conditionalFormatting sqref="B100">
    <cfRule type="duplicateValues" dxfId="1369" priority="45"/>
  </conditionalFormatting>
  <conditionalFormatting sqref="B31">
    <cfRule type="duplicateValues" dxfId="1368" priority="44"/>
  </conditionalFormatting>
  <conditionalFormatting sqref="B31">
    <cfRule type="duplicateValues" dxfId="1367" priority="43"/>
  </conditionalFormatting>
  <conditionalFormatting sqref="B31">
    <cfRule type="duplicateValues" dxfId="1366" priority="42"/>
  </conditionalFormatting>
  <conditionalFormatting sqref="B31">
    <cfRule type="duplicateValues" dxfId="1365" priority="41"/>
  </conditionalFormatting>
  <conditionalFormatting sqref="B31">
    <cfRule type="duplicateValues" dxfId="1364" priority="40"/>
  </conditionalFormatting>
  <conditionalFormatting sqref="B108:B132 B96:B101 B84:B90 B40:B46 B1:B31 B50:B58 B60:B76">
    <cfRule type="duplicateValues" dxfId="1363" priority="39"/>
  </conditionalFormatting>
  <conditionalFormatting sqref="B1:B132">
    <cfRule type="duplicateValues" dxfId="1362" priority="16"/>
    <cfRule type="duplicateValues" dxfId="1361" priority="18"/>
  </conditionalFormatting>
  <conditionalFormatting sqref="E1:E58 E60:E132">
    <cfRule type="duplicateValues" dxfId="1360" priority="17"/>
  </conditionalFormatting>
  <conditionalFormatting sqref="E59">
    <cfRule type="duplicateValues" dxfId="1359" priority="13"/>
    <cfRule type="duplicateValues" dxfId="1358" priority="14"/>
    <cfRule type="duplicateValues" dxfId="1357" priority="15"/>
  </conditionalFormatting>
  <conditionalFormatting sqref="E59">
    <cfRule type="duplicateValues" dxfId="1356" priority="11"/>
    <cfRule type="duplicateValues" dxfId="1355" priority="12"/>
  </conditionalFormatting>
  <conditionalFormatting sqref="E59">
    <cfRule type="duplicateValues" dxfId="1354" priority="10"/>
  </conditionalFormatting>
  <conditionalFormatting sqref="E59">
    <cfRule type="duplicateValues" dxfId="1353" priority="6"/>
    <cfRule type="duplicateValues" dxfId="1352" priority="7"/>
    <cfRule type="duplicateValues" dxfId="1351" priority="8"/>
    <cfRule type="duplicateValues" dxfId="1350" priority="9"/>
  </conditionalFormatting>
  <conditionalFormatting sqref="E59">
    <cfRule type="duplicateValues" dxfId="1349" priority="1"/>
    <cfRule type="duplicateValues" dxfId="1348" priority="2"/>
    <cfRule type="duplicateValues" dxfId="1347" priority="3"/>
    <cfRule type="duplicateValues" dxfId="1346" priority="4"/>
    <cfRule type="duplicateValues" dxfId="1345" priority="5"/>
  </conditionalFormatting>
  <conditionalFormatting sqref="B77:B83 B32:B39 B49">
    <cfRule type="duplicateValues" dxfId="1344" priority="175363"/>
  </conditionalFormatting>
  <conditionalFormatting sqref="E90 E40:E41">
    <cfRule type="duplicateValues" dxfId="1343" priority="175364"/>
  </conditionalFormatting>
  <conditionalFormatting sqref="E91:E95 E47:E48">
    <cfRule type="duplicateValues" dxfId="1342" priority="175418"/>
  </conditionalFormatting>
  <conditionalFormatting sqref="B91:B95 B47:B48">
    <cfRule type="duplicateValues" dxfId="1341" priority="175422"/>
  </conditionalFormatting>
  <conditionalFormatting sqref="B102:B107 B59">
    <cfRule type="duplicateValues" dxfId="1340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427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427 429 573 12 628 512 991 608 514 633 796                                                         </v>
      </c>
    </row>
    <row r="3" spans="2:5" s="119" customFormat="1" ht="18.75" thickBot="1" x14ac:dyDescent="0.3">
      <c r="B3" s="156">
        <v>429</v>
      </c>
      <c r="C3" s="130" t="s">
        <v>2404</v>
      </c>
    </row>
    <row r="4" spans="2:5" s="119" customFormat="1" ht="18.75" thickBot="1" x14ac:dyDescent="0.3">
      <c r="B4" s="156">
        <v>573</v>
      </c>
      <c r="C4" s="130" t="s">
        <v>2404</v>
      </c>
    </row>
    <row r="5" spans="2:5" s="119" customFormat="1" ht="18.75" thickBot="1" x14ac:dyDescent="0.3">
      <c r="B5" s="156">
        <v>12</v>
      </c>
      <c r="C5" s="130" t="s">
        <v>2404</v>
      </c>
    </row>
    <row r="6" spans="2:5" s="119" customFormat="1" ht="18.75" thickBot="1" x14ac:dyDescent="0.3">
      <c r="B6" s="156">
        <v>628</v>
      </c>
      <c r="C6" s="130" t="s">
        <v>2404</v>
      </c>
    </row>
    <row r="7" spans="2:5" s="119" customFormat="1" ht="18.75" thickBot="1" x14ac:dyDescent="0.3">
      <c r="B7" s="156">
        <v>512</v>
      </c>
      <c r="C7" s="130" t="s">
        <v>2404</v>
      </c>
    </row>
    <row r="8" spans="2:5" s="119" customFormat="1" ht="18.75" thickBot="1" x14ac:dyDescent="0.3">
      <c r="B8" s="156">
        <v>991</v>
      </c>
      <c r="C8" s="130" t="s">
        <v>2404</v>
      </c>
    </row>
    <row r="9" spans="2:5" s="119" customFormat="1" ht="18.75" thickBot="1" x14ac:dyDescent="0.3">
      <c r="B9" s="156">
        <v>608</v>
      </c>
      <c r="C9" s="130" t="s">
        <v>2404</v>
      </c>
    </row>
    <row r="10" spans="2:5" s="119" customFormat="1" ht="18.75" thickBot="1" x14ac:dyDescent="0.3">
      <c r="B10" s="156">
        <v>514</v>
      </c>
      <c r="C10" s="130" t="s">
        <v>2404</v>
      </c>
    </row>
    <row r="11" spans="2:5" s="119" customFormat="1" ht="18.75" thickBot="1" x14ac:dyDescent="0.3">
      <c r="B11" s="156">
        <v>633</v>
      </c>
      <c r="C11" s="130" t="s">
        <v>2404</v>
      </c>
    </row>
    <row r="12" spans="2:5" s="119" customFormat="1" ht="18.75" thickBot="1" x14ac:dyDescent="0.3">
      <c r="B12" s="156">
        <v>796</v>
      </c>
      <c r="C12" s="130" t="s">
        <v>2404</v>
      </c>
    </row>
    <row r="13" spans="2:5" s="119" customFormat="1" ht="18.75" thickBot="1" x14ac:dyDescent="0.3">
      <c r="B13" s="156"/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1339" priority="1856"/>
  </conditionalFormatting>
  <conditionalFormatting sqref="B62:B68">
    <cfRule type="duplicateValues" dxfId="1338" priority="1855"/>
  </conditionalFormatting>
  <conditionalFormatting sqref="B58:B61">
    <cfRule type="duplicateValues" dxfId="1337" priority="1853"/>
  </conditionalFormatting>
  <conditionalFormatting sqref="B58:B61">
    <cfRule type="duplicateValues" dxfId="1336" priority="1854"/>
  </conditionalFormatting>
  <conditionalFormatting sqref="B54:B57">
    <cfRule type="duplicateValues" dxfId="1335" priority="1852"/>
  </conditionalFormatting>
  <conditionalFormatting sqref="B37:B47">
    <cfRule type="duplicateValues" dxfId="1334" priority="453"/>
  </conditionalFormatting>
  <conditionalFormatting sqref="B37:B47">
    <cfRule type="duplicateValues" dxfId="1333" priority="452"/>
  </conditionalFormatting>
  <conditionalFormatting sqref="B37:B47">
    <cfRule type="duplicateValues" dxfId="1332" priority="450"/>
    <cfRule type="duplicateValues" dxfId="1331" priority="451"/>
  </conditionalFormatting>
  <conditionalFormatting sqref="B37:B47">
    <cfRule type="duplicateValues" dxfId="1330" priority="447"/>
    <cfRule type="duplicateValues" dxfId="1329" priority="448"/>
    <cfRule type="duplicateValues" dxfId="1328" priority="449"/>
  </conditionalFormatting>
  <conditionalFormatting sqref="B37:B47">
    <cfRule type="duplicateValues" dxfId="1327" priority="444"/>
    <cfRule type="duplicateValues" dxfId="1326" priority="445"/>
    <cfRule type="duplicateValues" dxfId="1325" priority="446"/>
  </conditionalFormatting>
  <conditionalFormatting sqref="B37:B47">
    <cfRule type="duplicateValues" dxfId="1324" priority="442"/>
    <cfRule type="duplicateValues" dxfId="1323" priority="443"/>
  </conditionalFormatting>
  <conditionalFormatting sqref="B37:B47">
    <cfRule type="duplicateValues" dxfId="1322" priority="440"/>
    <cfRule type="duplicateValues" dxfId="1321" priority="441"/>
  </conditionalFormatting>
  <conditionalFormatting sqref="B37:B47">
    <cfRule type="duplicateValues" dxfId="1320" priority="439"/>
  </conditionalFormatting>
  <conditionalFormatting sqref="B37:B47">
    <cfRule type="duplicateValues" dxfId="1319" priority="437"/>
    <cfRule type="duplicateValues" dxfId="1318" priority="438"/>
  </conditionalFormatting>
  <conditionalFormatting sqref="B37:B47">
    <cfRule type="duplicateValues" dxfId="1317" priority="434"/>
    <cfRule type="duplicateValues" dxfId="1316" priority="435"/>
    <cfRule type="duplicateValues" dxfId="1315" priority="436"/>
  </conditionalFormatting>
  <conditionalFormatting sqref="B37:B47">
    <cfRule type="duplicateValues" dxfId="1314" priority="433"/>
  </conditionalFormatting>
  <conditionalFormatting sqref="B37:B47">
    <cfRule type="duplicateValues" dxfId="1313" priority="432"/>
  </conditionalFormatting>
  <conditionalFormatting sqref="B37:B47">
    <cfRule type="duplicateValues" dxfId="1312" priority="430"/>
    <cfRule type="duplicateValues" dxfId="1311" priority="431"/>
  </conditionalFormatting>
  <conditionalFormatting sqref="B37:B47">
    <cfRule type="duplicateValues" dxfId="1310" priority="427"/>
    <cfRule type="duplicateValues" dxfId="1309" priority="428"/>
    <cfRule type="duplicateValues" dxfId="1308" priority="429"/>
  </conditionalFormatting>
  <conditionalFormatting sqref="B37:B47">
    <cfRule type="duplicateValues" dxfId="1307" priority="425"/>
    <cfRule type="duplicateValues" dxfId="1306" priority="426"/>
  </conditionalFormatting>
  <conditionalFormatting sqref="B48:B53">
    <cfRule type="duplicateValues" dxfId="1305" priority="424"/>
  </conditionalFormatting>
  <conditionalFormatting sqref="B48:B53">
    <cfRule type="duplicateValues" dxfId="1304" priority="423"/>
  </conditionalFormatting>
  <conditionalFormatting sqref="B48:B53">
    <cfRule type="duplicateValues" dxfId="1303" priority="421"/>
    <cfRule type="duplicateValues" dxfId="1302" priority="422"/>
  </conditionalFormatting>
  <conditionalFormatting sqref="B48:B53">
    <cfRule type="duplicateValues" dxfId="1301" priority="418"/>
    <cfRule type="duplicateValues" dxfId="1300" priority="419"/>
    <cfRule type="duplicateValues" dxfId="1299" priority="420"/>
  </conditionalFormatting>
  <conditionalFormatting sqref="B48:B53">
    <cfRule type="duplicateValues" dxfId="1298" priority="415"/>
    <cfRule type="duplicateValues" dxfId="1297" priority="416"/>
    <cfRule type="duplicateValues" dxfId="1296" priority="417"/>
  </conditionalFormatting>
  <conditionalFormatting sqref="B48:B53">
    <cfRule type="duplicateValues" dxfId="1295" priority="413"/>
    <cfRule type="duplicateValues" dxfId="1294" priority="414"/>
  </conditionalFormatting>
  <conditionalFormatting sqref="B48:B53">
    <cfRule type="duplicateValues" dxfId="1293" priority="411"/>
    <cfRule type="duplicateValues" dxfId="1292" priority="412"/>
  </conditionalFormatting>
  <conditionalFormatting sqref="B48:B53">
    <cfRule type="duplicateValues" dxfId="1291" priority="410"/>
  </conditionalFormatting>
  <conditionalFormatting sqref="B48:B53">
    <cfRule type="duplicateValues" dxfId="1290" priority="408"/>
    <cfRule type="duplicateValues" dxfId="1289" priority="409"/>
  </conditionalFormatting>
  <conditionalFormatting sqref="B48:B53">
    <cfRule type="duplicateValues" dxfId="1288" priority="405"/>
    <cfRule type="duplicateValues" dxfId="1287" priority="406"/>
    <cfRule type="duplicateValues" dxfId="1286" priority="407"/>
  </conditionalFormatting>
  <conditionalFormatting sqref="B48:B53">
    <cfRule type="duplicateValues" dxfId="1285" priority="404"/>
  </conditionalFormatting>
  <conditionalFormatting sqref="B48:B53">
    <cfRule type="duplicateValues" dxfId="1284" priority="403"/>
  </conditionalFormatting>
  <conditionalFormatting sqref="B48:B53">
    <cfRule type="duplicateValues" dxfId="1283" priority="401"/>
    <cfRule type="duplicateValues" dxfId="1282" priority="402"/>
  </conditionalFormatting>
  <conditionalFormatting sqref="B48:B53">
    <cfRule type="duplicateValues" dxfId="1281" priority="398"/>
    <cfRule type="duplicateValues" dxfId="1280" priority="399"/>
    <cfRule type="duplicateValues" dxfId="1279" priority="400"/>
  </conditionalFormatting>
  <conditionalFormatting sqref="B48:B53">
    <cfRule type="duplicateValues" dxfId="1278" priority="396"/>
    <cfRule type="duplicateValues" dxfId="1277" priority="397"/>
  </conditionalFormatting>
  <conditionalFormatting sqref="B29:B36">
    <cfRule type="duplicateValues" dxfId="1276" priority="245"/>
    <cfRule type="duplicateValues" dxfId="1275" priority="246"/>
    <cfRule type="duplicateValues" dxfId="1274" priority="247"/>
    <cfRule type="duplicateValues" dxfId="1273" priority="248"/>
  </conditionalFormatting>
  <conditionalFormatting sqref="B29:B36">
    <cfRule type="duplicateValues" dxfId="1272" priority="238"/>
  </conditionalFormatting>
  <conditionalFormatting sqref="B29:B36">
    <cfRule type="duplicateValues" dxfId="1271" priority="236"/>
    <cfRule type="duplicateValues" dxfId="1270" priority="237"/>
  </conditionalFormatting>
  <conditionalFormatting sqref="B29:B36">
    <cfRule type="duplicateValues" dxfId="1269" priority="233"/>
    <cfRule type="duplicateValues" dxfId="1268" priority="234"/>
    <cfRule type="duplicateValues" dxfId="1267" priority="235"/>
  </conditionalFormatting>
  <conditionalFormatting sqref="B19:B28">
    <cfRule type="duplicateValues" dxfId="1266" priority="160"/>
  </conditionalFormatting>
  <conditionalFormatting sqref="B19:B28">
    <cfRule type="duplicateValues" dxfId="1265" priority="159"/>
  </conditionalFormatting>
  <conditionalFormatting sqref="B19:B28">
    <cfRule type="duplicateValues" dxfId="1264" priority="157"/>
    <cfRule type="duplicateValues" dxfId="1263" priority="158"/>
  </conditionalFormatting>
  <conditionalFormatting sqref="B19:B28">
    <cfRule type="duplicateValues" dxfId="1262" priority="154"/>
    <cfRule type="duplicateValues" dxfId="1261" priority="155"/>
    <cfRule type="duplicateValues" dxfId="1260" priority="156"/>
  </conditionalFormatting>
  <conditionalFormatting sqref="B19:B28">
    <cfRule type="duplicateValues" dxfId="1259" priority="151"/>
    <cfRule type="duplicateValues" dxfId="1258" priority="152"/>
    <cfRule type="duplicateValues" dxfId="1257" priority="153"/>
  </conditionalFormatting>
  <conditionalFormatting sqref="B19:B28">
    <cfRule type="duplicateValues" dxfId="1256" priority="149"/>
    <cfRule type="duplicateValues" dxfId="1255" priority="150"/>
  </conditionalFormatting>
  <conditionalFormatting sqref="B19:B28">
    <cfRule type="duplicateValues" dxfId="1254" priority="145"/>
    <cfRule type="duplicateValues" dxfId="1253" priority="146"/>
    <cfRule type="duplicateValues" dxfId="1252" priority="147"/>
    <cfRule type="duplicateValues" dxfId="1251" priority="148"/>
  </conditionalFormatting>
  <conditionalFormatting sqref="B19:B28">
    <cfRule type="duplicateValues" dxfId="1250" priority="144"/>
  </conditionalFormatting>
  <conditionalFormatting sqref="B19:B28">
    <cfRule type="duplicateValues" dxfId="1249" priority="143"/>
  </conditionalFormatting>
  <conditionalFormatting sqref="B19:B28">
    <cfRule type="duplicateValues" dxfId="1248" priority="141"/>
    <cfRule type="duplicateValues" dxfId="1247" priority="142"/>
  </conditionalFormatting>
  <conditionalFormatting sqref="B19:B28">
    <cfRule type="duplicateValues" dxfId="1246" priority="138"/>
    <cfRule type="duplicateValues" dxfId="1245" priority="139"/>
    <cfRule type="duplicateValues" dxfId="1244" priority="140"/>
  </conditionalFormatting>
  <conditionalFormatting sqref="B19:B28">
    <cfRule type="duplicateValues" dxfId="1243" priority="135"/>
    <cfRule type="duplicateValues" dxfId="1242" priority="136"/>
    <cfRule type="duplicateValues" dxfId="1241" priority="137"/>
  </conditionalFormatting>
  <conditionalFormatting sqref="B19:B28">
    <cfRule type="duplicateValues" dxfId="1240" priority="133"/>
    <cfRule type="duplicateValues" dxfId="1239" priority="134"/>
  </conditionalFormatting>
  <conditionalFormatting sqref="B19:B28">
    <cfRule type="duplicateValues" dxfId="1238" priority="132"/>
  </conditionalFormatting>
  <conditionalFormatting sqref="B19:B28">
    <cfRule type="duplicateValues" dxfId="1237" priority="128"/>
    <cfRule type="duplicateValues" dxfId="1236" priority="129"/>
    <cfRule type="duplicateValues" dxfId="1235" priority="130"/>
    <cfRule type="duplicateValues" dxfId="1234" priority="131"/>
  </conditionalFormatting>
  <conditionalFormatting sqref="B19:B28">
    <cfRule type="duplicateValues" dxfId="1233" priority="127"/>
  </conditionalFormatting>
  <conditionalFormatting sqref="B19:B28">
    <cfRule type="duplicateValues" dxfId="1232" priority="125"/>
    <cfRule type="duplicateValues" dxfId="1231" priority="126"/>
  </conditionalFormatting>
  <conditionalFormatting sqref="B19:B28">
    <cfRule type="duplicateValues" dxfId="1230" priority="122"/>
    <cfRule type="duplicateValues" dxfId="1229" priority="123"/>
    <cfRule type="duplicateValues" dxfId="1228" priority="124"/>
  </conditionalFormatting>
  <conditionalFormatting sqref="B19:B28">
    <cfRule type="duplicateValues" dxfId="1227" priority="121"/>
  </conditionalFormatting>
  <conditionalFormatting sqref="B18">
    <cfRule type="duplicateValues" dxfId="1226" priority="70"/>
  </conditionalFormatting>
  <conditionalFormatting sqref="B18">
    <cfRule type="duplicateValues" dxfId="1225" priority="69"/>
  </conditionalFormatting>
  <conditionalFormatting sqref="B18">
    <cfRule type="duplicateValues" dxfId="1224" priority="67"/>
    <cfRule type="duplicateValues" dxfId="1223" priority="68"/>
  </conditionalFormatting>
  <conditionalFormatting sqref="B18">
    <cfRule type="duplicateValues" dxfId="1222" priority="64"/>
    <cfRule type="duplicateValues" dxfId="1221" priority="65"/>
    <cfRule type="duplicateValues" dxfId="1220" priority="66"/>
  </conditionalFormatting>
  <conditionalFormatting sqref="B18">
    <cfRule type="duplicateValues" dxfId="1219" priority="61"/>
    <cfRule type="duplicateValues" dxfId="1218" priority="62"/>
    <cfRule type="duplicateValues" dxfId="1217" priority="63"/>
  </conditionalFormatting>
  <conditionalFormatting sqref="B18">
    <cfRule type="duplicateValues" dxfId="1216" priority="59"/>
    <cfRule type="duplicateValues" dxfId="1215" priority="60"/>
  </conditionalFormatting>
  <conditionalFormatting sqref="B18">
    <cfRule type="duplicateValues" dxfId="1214" priority="55"/>
    <cfRule type="duplicateValues" dxfId="1213" priority="56"/>
    <cfRule type="duplicateValues" dxfId="1212" priority="57"/>
    <cfRule type="duplicateValues" dxfId="1211" priority="58"/>
  </conditionalFormatting>
  <conditionalFormatting sqref="B18">
    <cfRule type="duplicateValues" dxfId="1210" priority="54"/>
  </conditionalFormatting>
  <conditionalFormatting sqref="B18">
    <cfRule type="duplicateValues" dxfId="1209" priority="53"/>
  </conditionalFormatting>
  <conditionalFormatting sqref="B18">
    <cfRule type="duplicateValues" dxfId="1208" priority="51"/>
    <cfRule type="duplicateValues" dxfId="1207" priority="52"/>
  </conditionalFormatting>
  <conditionalFormatting sqref="B18">
    <cfRule type="duplicateValues" dxfId="1206" priority="48"/>
    <cfRule type="duplicateValues" dxfId="1205" priority="49"/>
    <cfRule type="duplicateValues" dxfId="1204" priority="50"/>
  </conditionalFormatting>
  <conditionalFormatting sqref="B18">
    <cfRule type="duplicateValues" dxfId="1203" priority="45"/>
    <cfRule type="duplicateValues" dxfId="1202" priority="46"/>
    <cfRule type="duplicateValues" dxfId="1201" priority="47"/>
  </conditionalFormatting>
  <conditionalFormatting sqref="B18">
    <cfRule type="duplicateValues" dxfId="1200" priority="43"/>
    <cfRule type="duplicateValues" dxfId="1199" priority="44"/>
  </conditionalFormatting>
  <conditionalFormatting sqref="B18">
    <cfRule type="duplicateValues" dxfId="1198" priority="42"/>
  </conditionalFormatting>
  <conditionalFormatting sqref="B18">
    <cfRule type="duplicateValues" dxfId="1197" priority="38"/>
    <cfRule type="duplicateValues" dxfId="1196" priority="39"/>
    <cfRule type="duplicateValues" dxfId="1195" priority="40"/>
    <cfRule type="duplicateValues" dxfId="1194" priority="41"/>
  </conditionalFormatting>
  <conditionalFormatting sqref="B18">
    <cfRule type="duplicateValues" dxfId="1193" priority="37"/>
  </conditionalFormatting>
  <conditionalFormatting sqref="B18">
    <cfRule type="duplicateValues" dxfId="1192" priority="35"/>
    <cfRule type="duplicateValues" dxfId="1191" priority="36"/>
  </conditionalFormatting>
  <conditionalFormatting sqref="B18">
    <cfRule type="duplicateValues" dxfId="1190" priority="32"/>
    <cfRule type="duplicateValues" dxfId="1189" priority="33"/>
    <cfRule type="duplicateValues" dxfId="1188" priority="34"/>
  </conditionalFormatting>
  <conditionalFormatting sqref="B18">
    <cfRule type="duplicateValues" dxfId="1187" priority="31"/>
  </conditionalFormatting>
  <conditionalFormatting sqref="B13:B17">
    <cfRule type="duplicateValues" dxfId="1176" priority="20"/>
  </conditionalFormatting>
  <conditionalFormatting sqref="B13:B17">
    <cfRule type="duplicateValues" dxfId="1175" priority="18"/>
    <cfRule type="duplicateValues" dxfId="1174" priority="19"/>
  </conditionalFormatting>
  <conditionalFormatting sqref="B13:B17">
    <cfRule type="duplicateValues" dxfId="1173" priority="15"/>
    <cfRule type="duplicateValues" dxfId="1172" priority="16"/>
    <cfRule type="duplicateValues" dxfId="1171" priority="17"/>
  </conditionalFormatting>
  <conditionalFormatting sqref="B13:B17">
    <cfRule type="duplicateValues" dxfId="1170" priority="11"/>
    <cfRule type="duplicateValues" dxfId="1169" priority="12"/>
    <cfRule type="duplicateValues" dxfId="1168" priority="13"/>
    <cfRule type="duplicateValues" dxfId="1167" priority="14"/>
  </conditionalFormatting>
  <conditionalFormatting sqref="B2:B12">
    <cfRule type="duplicateValues" dxfId="1032" priority="10"/>
  </conditionalFormatting>
  <conditionalFormatting sqref="B2:B12">
    <cfRule type="duplicateValues" dxfId="1031" priority="8"/>
    <cfRule type="duplicateValues" dxfId="1030" priority="9"/>
  </conditionalFormatting>
  <conditionalFormatting sqref="B2:B12">
    <cfRule type="duplicateValues" dxfId="1029" priority="5"/>
    <cfRule type="duplicateValues" dxfId="1028" priority="6"/>
    <cfRule type="duplicateValues" dxfId="1027" priority="7"/>
  </conditionalFormatting>
  <conditionalFormatting sqref="B2:B12">
    <cfRule type="duplicateValues" dxfId="1026" priority="1"/>
    <cfRule type="duplicateValues" dxfId="1025" priority="2"/>
    <cfRule type="duplicateValues" dxfId="1024" priority="3"/>
    <cfRule type="duplicateValues" dxfId="1023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142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166" priority="24"/>
  </conditionalFormatting>
  <conditionalFormatting sqref="A830">
    <cfRule type="duplicateValues" dxfId="1165" priority="23"/>
  </conditionalFormatting>
  <conditionalFormatting sqref="A831">
    <cfRule type="duplicateValues" dxfId="1164" priority="22"/>
  </conditionalFormatting>
  <conditionalFormatting sqref="A832">
    <cfRule type="duplicateValues" dxfId="1163" priority="21"/>
  </conditionalFormatting>
  <conditionalFormatting sqref="A833">
    <cfRule type="duplicateValues" dxfId="1162" priority="20"/>
  </conditionalFormatting>
  <conditionalFormatting sqref="A845:A1048576 A1:A833">
    <cfRule type="duplicateValues" dxfId="1161" priority="19"/>
  </conditionalFormatting>
  <conditionalFormatting sqref="A834:A840">
    <cfRule type="duplicateValues" dxfId="1160" priority="18"/>
  </conditionalFormatting>
  <conditionalFormatting sqref="A834:A840">
    <cfRule type="duplicateValues" dxfId="1159" priority="17"/>
  </conditionalFormatting>
  <conditionalFormatting sqref="A845:A1048576 A1:A840">
    <cfRule type="duplicateValues" dxfId="1158" priority="16"/>
  </conditionalFormatting>
  <conditionalFormatting sqref="A841">
    <cfRule type="duplicateValues" dxfId="1157" priority="15"/>
  </conditionalFormatting>
  <conditionalFormatting sqref="A841">
    <cfRule type="duplicateValues" dxfId="1156" priority="14"/>
  </conditionalFormatting>
  <conditionalFormatting sqref="A841">
    <cfRule type="duplicateValues" dxfId="1155" priority="13"/>
  </conditionalFormatting>
  <conditionalFormatting sqref="A842">
    <cfRule type="duplicateValues" dxfId="1154" priority="12"/>
  </conditionalFormatting>
  <conditionalFormatting sqref="A842">
    <cfRule type="duplicateValues" dxfId="1153" priority="11"/>
  </conditionalFormatting>
  <conditionalFormatting sqref="A842">
    <cfRule type="duplicateValues" dxfId="1152" priority="10"/>
  </conditionalFormatting>
  <conditionalFormatting sqref="A1:A842 A845:A1048576">
    <cfRule type="duplicateValues" dxfId="1151" priority="9"/>
  </conditionalFormatting>
  <conditionalFormatting sqref="A843">
    <cfRule type="duplicateValues" dxfId="1150" priority="8"/>
  </conditionalFormatting>
  <conditionalFormatting sqref="A843">
    <cfRule type="duplicateValues" dxfId="1149" priority="7"/>
  </conditionalFormatting>
  <conditionalFormatting sqref="A843">
    <cfRule type="duplicateValues" dxfId="1148" priority="6"/>
  </conditionalFormatting>
  <conditionalFormatting sqref="A843">
    <cfRule type="duplicateValues" dxfId="1147" priority="5"/>
  </conditionalFormatting>
  <conditionalFormatting sqref="A844">
    <cfRule type="duplicateValues" dxfId="1146" priority="4"/>
  </conditionalFormatting>
  <conditionalFormatting sqref="A844">
    <cfRule type="duplicateValues" dxfId="1145" priority="3"/>
  </conditionalFormatting>
  <conditionalFormatting sqref="A844">
    <cfRule type="duplicateValues" dxfId="1144" priority="2"/>
  </conditionalFormatting>
  <conditionalFormatting sqref="A844">
    <cfRule type="duplicateValues" dxfId="114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42" priority="26"/>
  </conditionalFormatting>
  <conditionalFormatting sqref="B5:B6">
    <cfRule type="duplicateValues" dxfId="1141" priority="25"/>
  </conditionalFormatting>
  <conditionalFormatting sqref="A5:A6">
    <cfRule type="duplicateValues" dxfId="1140" priority="23"/>
    <cfRule type="duplicateValues" dxfId="113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2021-09-29T23:13:22Z</dcterms:modified>
</cp:coreProperties>
</file>