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7250" windowHeight="591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REPORTE!$A$4:$Q$15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32" i="1"/>
  <c r="F31" i="1"/>
  <c r="G31" i="1"/>
  <c r="H31" i="1"/>
  <c r="I31" i="1"/>
  <c r="J31" i="1"/>
  <c r="K31" i="1"/>
  <c r="F32" i="1"/>
  <c r="G32" i="1"/>
  <c r="H32" i="1"/>
  <c r="I32" i="1"/>
  <c r="J32" i="1"/>
  <c r="K32" i="1"/>
  <c r="A34" i="1"/>
  <c r="F34" i="1"/>
  <c r="G34" i="1"/>
  <c r="H34" i="1"/>
  <c r="I34" i="1"/>
  <c r="J34" i="1"/>
  <c r="K34" i="1"/>
  <c r="F41" i="1" l="1"/>
  <c r="G41" i="1"/>
  <c r="H41" i="1"/>
  <c r="I41" i="1"/>
  <c r="J41" i="1"/>
  <c r="K41" i="1"/>
  <c r="F35" i="1"/>
  <c r="G35" i="1"/>
  <c r="H35" i="1"/>
  <c r="I35" i="1"/>
  <c r="J35" i="1"/>
  <c r="K3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40" i="1"/>
  <c r="G40" i="1"/>
  <c r="H40" i="1"/>
  <c r="I40" i="1"/>
  <c r="J40" i="1"/>
  <c r="K4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21" i="1"/>
  <c r="G21" i="1"/>
  <c r="H21" i="1"/>
  <c r="I21" i="1"/>
  <c r="J21" i="1"/>
  <c r="K21" i="1"/>
  <c r="F20" i="1"/>
  <c r="G20" i="1"/>
  <c r="H20" i="1"/>
  <c r="I20" i="1"/>
  <c r="J20" i="1"/>
  <c r="K20" i="1"/>
  <c r="F39" i="1"/>
  <c r="G39" i="1"/>
  <c r="H39" i="1"/>
  <c r="I39" i="1"/>
  <c r="J39" i="1"/>
  <c r="K39" i="1"/>
  <c r="F55" i="1"/>
  <c r="G55" i="1"/>
  <c r="H55" i="1"/>
  <c r="I55" i="1"/>
  <c r="J55" i="1"/>
  <c r="K55" i="1"/>
  <c r="F54" i="1"/>
  <c r="G54" i="1"/>
  <c r="H54" i="1"/>
  <c r="I54" i="1"/>
  <c r="J54" i="1"/>
  <c r="K54" i="1"/>
  <c r="A41" i="1"/>
  <c r="A35" i="1"/>
  <c r="A30" i="1"/>
  <c r="A29" i="1"/>
  <c r="A28" i="1"/>
  <c r="A27" i="1"/>
  <c r="A63" i="1"/>
  <c r="A62" i="1"/>
  <c r="A61" i="1"/>
  <c r="A40" i="1"/>
  <c r="A60" i="1"/>
  <c r="A59" i="1"/>
  <c r="A58" i="1"/>
  <c r="A57" i="1"/>
  <c r="A56" i="1"/>
  <c r="A21" i="1"/>
  <c r="A20" i="1"/>
  <c r="A39" i="1"/>
  <c r="A55" i="1"/>
  <c r="A54" i="1"/>
  <c r="F19" i="1" l="1"/>
  <c r="G19" i="1"/>
  <c r="H19" i="1"/>
  <c r="I19" i="1"/>
  <c r="J19" i="1"/>
  <c r="K19" i="1"/>
  <c r="F26" i="1"/>
  <c r="G26" i="1"/>
  <c r="H26" i="1"/>
  <c r="I26" i="1"/>
  <c r="J26" i="1"/>
  <c r="K26" i="1"/>
  <c r="F18" i="1"/>
  <c r="G18" i="1"/>
  <c r="H18" i="1"/>
  <c r="I18" i="1"/>
  <c r="J18" i="1"/>
  <c r="K18" i="1"/>
  <c r="F25" i="1"/>
  <c r="G25" i="1"/>
  <c r="H25" i="1"/>
  <c r="I25" i="1"/>
  <c r="J25" i="1"/>
  <c r="K25" i="1"/>
  <c r="F24" i="1"/>
  <c r="G24" i="1"/>
  <c r="H24" i="1"/>
  <c r="I24" i="1"/>
  <c r="J24" i="1"/>
  <c r="K24" i="1"/>
  <c r="F17" i="1"/>
  <c r="G17" i="1"/>
  <c r="H17" i="1"/>
  <c r="I17" i="1"/>
  <c r="J17" i="1"/>
  <c r="K17" i="1"/>
  <c r="F5" i="1"/>
  <c r="G5" i="1"/>
  <c r="H5" i="1"/>
  <c r="I5" i="1"/>
  <c r="J5" i="1"/>
  <c r="K5" i="1"/>
  <c r="F16" i="1"/>
  <c r="G16" i="1"/>
  <c r="H16" i="1"/>
  <c r="I16" i="1"/>
  <c r="J16" i="1"/>
  <c r="K16" i="1"/>
  <c r="F53" i="1"/>
  <c r="G53" i="1"/>
  <c r="H53" i="1"/>
  <c r="I53" i="1"/>
  <c r="J53" i="1"/>
  <c r="K53" i="1"/>
  <c r="F15" i="1"/>
  <c r="G15" i="1"/>
  <c r="H15" i="1"/>
  <c r="I15" i="1"/>
  <c r="J15" i="1"/>
  <c r="K15" i="1"/>
  <c r="F38" i="1"/>
  <c r="G38" i="1"/>
  <c r="H38" i="1"/>
  <c r="I38" i="1"/>
  <c r="J38" i="1"/>
  <c r="K38" i="1"/>
  <c r="F52" i="1"/>
  <c r="G52" i="1"/>
  <c r="H52" i="1"/>
  <c r="I52" i="1"/>
  <c r="J52" i="1"/>
  <c r="K52" i="1"/>
  <c r="A19" i="1"/>
  <c r="A26" i="1"/>
  <c r="A18" i="1"/>
  <c r="A25" i="1"/>
  <c r="A24" i="1"/>
  <c r="A17" i="1"/>
  <c r="A5" i="1"/>
  <c r="A16" i="1"/>
  <c r="A53" i="1"/>
  <c r="A15" i="1"/>
  <c r="A38" i="1"/>
  <c r="A5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43" i="1"/>
  <c r="G43" i="1"/>
  <c r="H43" i="1"/>
  <c r="I43" i="1"/>
  <c r="J43" i="1"/>
  <c r="K43" i="1"/>
  <c r="F42" i="1"/>
  <c r="G42" i="1"/>
  <c r="H42" i="1"/>
  <c r="I42" i="1"/>
  <c r="J42" i="1"/>
  <c r="K42" i="1"/>
  <c r="F14" i="1"/>
  <c r="G14" i="1"/>
  <c r="H14" i="1"/>
  <c r="I14" i="1"/>
  <c r="J14" i="1"/>
  <c r="K14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51" i="1"/>
  <c r="G51" i="1"/>
  <c r="H51" i="1"/>
  <c r="I51" i="1"/>
  <c r="J51" i="1"/>
  <c r="K51" i="1"/>
  <c r="A43" i="1"/>
  <c r="A42" i="1"/>
  <c r="A14" i="1"/>
  <c r="A46" i="1"/>
  <c r="A45" i="1"/>
  <c r="A44" i="1"/>
  <c r="A51" i="1"/>
  <c r="F67" i="1" l="1"/>
  <c r="G67" i="1"/>
  <c r="H67" i="1"/>
  <c r="I67" i="1"/>
  <c r="J67" i="1"/>
  <c r="K67" i="1"/>
  <c r="F23" i="1"/>
  <c r="G23" i="1"/>
  <c r="H23" i="1"/>
  <c r="I23" i="1"/>
  <c r="J23" i="1"/>
  <c r="K23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66" i="1"/>
  <c r="G66" i="1"/>
  <c r="H66" i="1"/>
  <c r="I66" i="1"/>
  <c r="J66" i="1"/>
  <c r="K66" i="1"/>
  <c r="A67" i="1"/>
  <c r="A23" i="1"/>
  <c r="A13" i="1"/>
  <c r="A12" i="1"/>
  <c r="A11" i="1"/>
  <c r="A10" i="1"/>
  <c r="A66" i="1"/>
  <c r="I7" i="16" l="1"/>
  <c r="H1" i="16"/>
  <c r="A50" i="1" l="1"/>
  <c r="A9" i="1"/>
  <c r="F50" i="1"/>
  <c r="G50" i="1"/>
  <c r="H50" i="1"/>
  <c r="I50" i="1"/>
  <c r="J50" i="1"/>
  <c r="K50" i="1"/>
  <c r="F9" i="1"/>
  <c r="G9" i="1"/>
  <c r="H9" i="1"/>
  <c r="I9" i="1"/>
  <c r="J9" i="1"/>
  <c r="K9" i="1"/>
  <c r="F65" i="1"/>
  <c r="G65" i="1"/>
  <c r="H65" i="1"/>
  <c r="I65" i="1"/>
  <c r="J65" i="1"/>
  <c r="K65" i="1"/>
  <c r="A65" i="1"/>
  <c r="F49" i="1" l="1"/>
  <c r="G49" i="1"/>
  <c r="H49" i="1"/>
  <c r="I49" i="1"/>
  <c r="J49" i="1"/>
  <c r="K49" i="1"/>
  <c r="F64" i="1"/>
  <c r="G64" i="1"/>
  <c r="H64" i="1"/>
  <c r="I64" i="1"/>
  <c r="J64" i="1"/>
  <c r="K64" i="1"/>
  <c r="A49" i="1"/>
  <c r="A64" i="1"/>
  <c r="A48" i="1" l="1"/>
  <c r="F48" i="1"/>
  <c r="G48" i="1"/>
  <c r="H48" i="1"/>
  <c r="I48" i="1"/>
  <c r="J48" i="1"/>
  <c r="K4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7" i="1" l="1"/>
  <c r="A8" i="1"/>
  <c r="A33" i="1"/>
  <c r="F7" i="1"/>
  <c r="G7" i="1"/>
  <c r="H7" i="1"/>
  <c r="I7" i="1"/>
  <c r="J7" i="1"/>
  <c r="K7" i="1"/>
  <c r="F8" i="1"/>
  <c r="G8" i="1"/>
  <c r="H8" i="1"/>
  <c r="I8" i="1"/>
  <c r="J8" i="1"/>
  <c r="K8" i="1"/>
  <c r="F33" i="1"/>
  <c r="G33" i="1"/>
  <c r="H33" i="1"/>
  <c r="I33" i="1"/>
  <c r="J33" i="1"/>
  <c r="K33" i="1"/>
  <c r="A47" i="1" l="1"/>
  <c r="F47" i="1"/>
  <c r="G47" i="1"/>
  <c r="H47" i="1"/>
  <c r="I47" i="1"/>
  <c r="J47" i="1"/>
  <c r="K47" i="1"/>
  <c r="A6" i="1" l="1"/>
  <c r="F6" i="1"/>
  <c r="G6" i="1"/>
  <c r="H6" i="1"/>
  <c r="I6" i="1"/>
  <c r="J6" i="1"/>
  <c r="K6" i="1"/>
  <c r="F22" i="1" l="1"/>
  <c r="G22" i="1"/>
  <c r="H22" i="1"/>
  <c r="I22" i="1"/>
  <c r="J22" i="1"/>
  <c r="K22" i="1"/>
  <c r="A22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<sst xmlns="http://schemas.openxmlformats.org/spreadsheetml/2006/main" count="13688" uniqueCount="2671">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</sst>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8"/>
      <tableStyleElement type="headerRow" dxfId="917"/>
      <tableStyleElement type="totalRow" dxfId="916"/>
      <tableStyleElement type="firstColumn" dxfId="915"/>
      <tableStyleElement type="lastColumn" dxfId="914"/>
      <tableStyleElement type="firstRowStripe" dxfId="913"/>
      <tableStyleElement type="firstColumnStripe" dxfId="9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106.49858796296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48.0611689814832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50.1852893518517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20.1091898148152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19.7719328703679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8.72986111111095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9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176"/>
  <sheetViews>
    <sheetView tabSelected="1" zoomScale="80" zoomScaleNormal="80" workbookViewId="0">
      <pane ySplit="4" topLeftCell="A5" activePane="bottomLeft" state="frozen"/>
      <selection pane="bottomLeft" activeCell="K82" sqref="K82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570312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6.42578125" style="99" bestFit="1" customWidth="1"/>
    <col min="16" max="16" width="24.5703125" style="129" bestFit="1" customWidth="1"/>
    <col min="17" max="17" width="52.85546875" style="68" bestFit="1" customWidth="1"/>
    <col min="18" max="16384" width="12.28515625" style="42"/>
  </cols>
  <sheetData>
    <row r="1" spans="1:22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22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22" ht="18.75" thickBot="1" x14ac:dyDescent="0.3">
      <c r="A3" s="169" t="s">
        <v>2670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x14ac:dyDescent="0.25">
      <c r="A5" s="141" t="str">
        <f>VLOOKUP(E5,'LISTADO ATM'!$A$2:$C$901,3,0)</f>
        <v>ESTE</v>
      </c>
      <c r="B5" s="154">
        <v>3336041842</v>
      </c>
      <c r="C5" s="94">
        <v>44468.725775462961</v>
      </c>
      <c r="D5" s="94" t="s">
        <v>2174</v>
      </c>
      <c r="E5" s="156">
        <v>219</v>
      </c>
      <c r="F5" s="139" t="str">
        <f>VLOOKUP(E5,VIP!$A$2:$O16328,2,0)</f>
        <v>DRBR219</v>
      </c>
      <c r="G5" s="141" t="str">
        <f>VLOOKUP(E5,'LISTADO ATM'!$A$2:$B$900,2,0)</f>
        <v xml:space="preserve">ATM Oficina La Altagracia (Higuey) </v>
      </c>
      <c r="H5" s="141" t="str">
        <f>VLOOKUP(E5,VIP!$A$2:$O21289,7,FALSE)</f>
        <v>Si</v>
      </c>
      <c r="I5" s="141" t="str">
        <f>VLOOKUP(E5,VIP!$A$2:$O13254,8,FALSE)</f>
        <v>Si</v>
      </c>
      <c r="J5" s="141" t="str">
        <f>VLOOKUP(E5,VIP!$A$2:$O13204,8,FALSE)</f>
        <v>Si</v>
      </c>
      <c r="K5" s="141" t="str">
        <f>VLOOKUP(E5,VIP!$A$2:$O16778,6,0)</f>
        <v>NO</v>
      </c>
      <c r="L5" s="153" t="s">
        <v>2668</v>
      </c>
      <c r="M5" s="93" t="s">
        <v>2437</v>
      </c>
      <c r="N5" s="93" t="s">
        <v>2443</v>
      </c>
      <c r="O5" s="141" t="s">
        <v>2445</v>
      </c>
      <c r="P5" s="153"/>
      <c r="Q5" s="93" t="s">
        <v>2668</v>
      </c>
      <c r="R5" s="99"/>
      <c r="S5" s="99"/>
      <c r="T5" s="99"/>
      <c r="U5" s="129"/>
      <c r="V5" s="68"/>
    </row>
    <row r="6" spans="1:22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x14ac:dyDescent="0.25">
      <c r="A7" s="141" t="str">
        <f>VLOOKUP(E7,'LISTADO ATM'!$A$2:$C$901,3,0)</f>
        <v>DISTRITO NACIONAL</v>
      </c>
      <c r="B7" s="154">
        <v>3336038391</v>
      </c>
      <c r="C7" s="94">
        <v>44466.661956018521</v>
      </c>
      <c r="D7" s="94" t="s">
        <v>2174</v>
      </c>
      <c r="E7" s="156">
        <v>194</v>
      </c>
      <c r="F7" s="156" t="str">
        <f>VLOOKUP(E7,VIP!$A$2:$O16290,2,0)</f>
        <v>DRBR194</v>
      </c>
      <c r="G7" s="141" t="str">
        <f>VLOOKUP(E7,'LISTADO ATM'!$A$2:$B$900,2,0)</f>
        <v xml:space="preserve">ATM UNP Pantoja </v>
      </c>
      <c r="H7" s="141" t="str">
        <f>VLOOKUP(E7,VIP!$A$2:$O21251,7,FALSE)</f>
        <v>Si</v>
      </c>
      <c r="I7" s="141" t="str">
        <f>VLOOKUP(E7,VIP!$A$2:$O13216,8,FALSE)</f>
        <v>No</v>
      </c>
      <c r="J7" s="141" t="str">
        <f>VLOOKUP(E7,VIP!$A$2:$O13166,8,FALSE)</f>
        <v>No</v>
      </c>
      <c r="K7" s="141" t="str">
        <f>VLOOKUP(E7,VIP!$A$2:$O16740,6,0)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3336038642</v>
      </c>
      <c r="C8" s="94">
        <v>44466.790949074071</v>
      </c>
      <c r="D8" s="94" t="s">
        <v>2174</v>
      </c>
      <c r="E8" s="156">
        <v>545</v>
      </c>
      <c r="F8" s="156" t="str">
        <f>VLOOKUP(E8,VIP!$A$2:$O16305,2,0)</f>
        <v>DRBR995</v>
      </c>
      <c r="G8" s="141" t="str">
        <f>VLOOKUP(E8,'LISTADO ATM'!$A$2:$B$900,2,0)</f>
        <v xml:space="preserve">ATM Oficina Isabel La Católica II  </v>
      </c>
      <c r="H8" s="141" t="str">
        <f>VLOOKUP(E8,VIP!$A$2:$O21266,7,FALSE)</f>
        <v>Si</v>
      </c>
      <c r="I8" s="141" t="str">
        <f>VLOOKUP(E8,VIP!$A$2:$O13231,8,FALSE)</f>
        <v>Si</v>
      </c>
      <c r="J8" s="141" t="str">
        <f>VLOOKUP(E8,VIP!$A$2:$O13181,8,FALSE)</f>
        <v>Si</v>
      </c>
      <c r="K8" s="141" t="str">
        <f>VLOOKUP(E8,VIP!$A$2:$O16755,6,0)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3336040397</v>
      </c>
      <c r="C9" s="94">
        <v>44468.329444444447</v>
      </c>
      <c r="D9" s="94" t="s">
        <v>2174</v>
      </c>
      <c r="E9" s="156">
        <v>335</v>
      </c>
      <c r="F9" s="139" t="str">
        <f>VLOOKUP(E9,VIP!$A$2:$O16324,2,0)</f>
        <v>DRBR335</v>
      </c>
      <c r="G9" s="141" t="str">
        <f>VLOOKUP(E9,'LISTADO ATM'!$A$2:$B$900,2,0)</f>
        <v>ATM Edificio Aster</v>
      </c>
      <c r="H9" s="141" t="str">
        <f>VLOOKUP(E9,VIP!$A$2:$O21285,7,FALSE)</f>
        <v>Si</v>
      </c>
      <c r="I9" s="141" t="str">
        <f>VLOOKUP(E9,VIP!$A$2:$O13250,8,FALSE)</f>
        <v>Si</v>
      </c>
      <c r="J9" s="141" t="str">
        <f>VLOOKUP(E9,VIP!$A$2:$O13200,8,FALSE)</f>
        <v>Si</v>
      </c>
      <c r="K9" s="141" t="str">
        <f>VLOOKUP(E9,VIP!$A$2:$O16774,6,0)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  <c r="R9" s="99"/>
      <c r="S9" s="99"/>
      <c r="T9" s="99"/>
      <c r="U9" s="129"/>
      <c r="V9" s="68"/>
    </row>
    <row r="10" spans="1:22" ht="18" x14ac:dyDescent="0.25">
      <c r="A10" s="141" t="str">
        <f>VLOOKUP(E10,'LISTADO ATM'!$A$2:$C$901,3,0)</f>
        <v>DISTRITO NACIONAL</v>
      </c>
      <c r="B10" s="154">
        <v>3336040971</v>
      </c>
      <c r="C10" s="94">
        <v>44468.453738425924</v>
      </c>
      <c r="D10" s="94" t="s">
        <v>2174</v>
      </c>
      <c r="E10" s="156">
        <v>929</v>
      </c>
      <c r="F10" s="139" t="str">
        <f>VLOOKUP(E10,VIP!$A$2:$O16327,2,0)</f>
        <v>DRBR929</v>
      </c>
      <c r="G10" s="141" t="str">
        <f>VLOOKUP(E10,'LISTADO ATM'!$A$2:$B$900,2,0)</f>
        <v>ATM Autoservicio Nacional El Conde</v>
      </c>
      <c r="H10" s="141" t="str">
        <f>VLOOKUP(E10,VIP!$A$2:$O21288,7,FALSE)</f>
        <v>Si</v>
      </c>
      <c r="I10" s="141" t="str">
        <f>VLOOKUP(E10,VIP!$A$2:$O13253,8,FALSE)</f>
        <v>Si</v>
      </c>
      <c r="J10" s="141" t="str">
        <f>VLOOKUP(E10,VIP!$A$2:$O13203,8,FALSE)</f>
        <v>Si</v>
      </c>
      <c r="K10" s="141" t="str">
        <f>VLOOKUP(E10,VIP!$A$2:$O16777,6,0)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2455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3336040987</v>
      </c>
      <c r="C11" s="94">
        <v>44468.456655092596</v>
      </c>
      <c r="D11" s="94" t="s">
        <v>2174</v>
      </c>
      <c r="E11" s="156">
        <v>149</v>
      </c>
      <c r="F11" s="139" t="str">
        <f>VLOOKUP(E11,VIP!$A$2:$O16326,2,0)</f>
        <v>DRBR149</v>
      </c>
      <c r="G11" s="141" t="str">
        <f>VLOOKUP(E11,'LISTADO ATM'!$A$2:$B$900,2,0)</f>
        <v>ATM Estación Metro Concepción</v>
      </c>
      <c r="H11" s="141" t="str">
        <f>VLOOKUP(E11,VIP!$A$2:$O21287,7,FALSE)</f>
        <v>N/A</v>
      </c>
      <c r="I11" s="141" t="str">
        <f>VLOOKUP(E11,VIP!$A$2:$O13252,8,FALSE)</f>
        <v>N/A</v>
      </c>
      <c r="J11" s="141" t="str">
        <f>VLOOKUP(E11,VIP!$A$2:$O13202,8,FALSE)</f>
        <v>N/A</v>
      </c>
      <c r="K11" s="141" t="str">
        <f>VLOOKUP(E11,VIP!$A$2:$O16776,6,0)</f>
        <v>N/A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2455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3336040993</v>
      </c>
      <c r="C12" s="94">
        <v>44468.457905092589</v>
      </c>
      <c r="D12" s="94" t="s">
        <v>2174</v>
      </c>
      <c r="E12" s="156">
        <v>37</v>
      </c>
      <c r="F12" s="139" t="str">
        <f>VLOOKUP(E12,VIP!$A$2:$O16325,2,0)</f>
        <v>DRBR037</v>
      </c>
      <c r="G12" s="141" t="str">
        <f>VLOOKUP(E12,'LISTADO ATM'!$A$2:$B$900,2,0)</f>
        <v xml:space="preserve">ATM Oficina Villa Mella </v>
      </c>
      <c r="H12" s="141" t="str">
        <f>VLOOKUP(E12,VIP!$A$2:$O21286,7,FALSE)</f>
        <v>Si</v>
      </c>
      <c r="I12" s="141" t="str">
        <f>VLOOKUP(E12,VIP!$A$2:$O13251,8,FALSE)</f>
        <v>Si</v>
      </c>
      <c r="J12" s="141" t="str">
        <f>VLOOKUP(E12,VIP!$A$2:$O13201,8,FALSE)</f>
        <v>Si</v>
      </c>
      <c r="K12" s="141" t="str">
        <f>VLOOKUP(E12,VIP!$A$2:$O16775,6,0)</f>
        <v>SI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2455</v>
      </c>
      <c r="R12" s="99"/>
      <c r="S12" s="99"/>
      <c r="T12" s="99"/>
      <c r="U12" s="129"/>
      <c r="V12" s="68"/>
    </row>
    <row r="13" spans="1:22" ht="18" x14ac:dyDescent="0.25">
      <c r="A13" s="141" t="str">
        <f>VLOOKUP(E13,'LISTADO ATM'!$A$2:$C$901,3,0)</f>
        <v>DISTRITO NACIONAL</v>
      </c>
      <c r="B13" s="154">
        <v>3336041011</v>
      </c>
      <c r="C13" s="94">
        <v>44468.460706018515</v>
      </c>
      <c r="D13" s="94" t="s">
        <v>2174</v>
      </c>
      <c r="E13" s="156">
        <v>336</v>
      </c>
      <c r="F13" s="139" t="str">
        <f>VLOOKUP(E13,VIP!$A$2:$O16322,2,0)</f>
        <v>DRBR336</v>
      </c>
      <c r="G13" s="141" t="str">
        <f>VLOOKUP(E13,'LISTADO ATM'!$A$2:$B$900,2,0)</f>
        <v>ATM Instituto Nacional de Cancer (incart)</v>
      </c>
      <c r="H13" s="141" t="str">
        <f>VLOOKUP(E13,VIP!$A$2:$O21283,7,FALSE)</f>
        <v>Si</v>
      </c>
      <c r="I13" s="141" t="str">
        <f>VLOOKUP(E13,VIP!$A$2:$O13248,8,FALSE)</f>
        <v>Si</v>
      </c>
      <c r="J13" s="141" t="str">
        <f>VLOOKUP(E13,VIP!$A$2:$O13198,8,FALSE)</f>
        <v>Si</v>
      </c>
      <c r="K13" s="141" t="str">
        <f>VLOOKUP(E13,VIP!$A$2:$O16772,6,0)</f>
        <v>NO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2455</v>
      </c>
      <c r="R13" s="99"/>
      <c r="S13" s="99"/>
      <c r="T13" s="99"/>
      <c r="U13" s="129"/>
      <c r="V13" s="68"/>
    </row>
    <row r="14" spans="1:22" ht="18" x14ac:dyDescent="0.25">
      <c r="A14" s="141" t="str">
        <f>VLOOKUP(E14,'LISTADO ATM'!$A$2:$C$901,3,0)</f>
        <v>NORTE</v>
      </c>
      <c r="B14" s="154">
        <v>3336041468</v>
      </c>
      <c r="C14" s="94">
        <v>44468.609155092592</v>
      </c>
      <c r="D14" s="94" t="s">
        <v>2175</v>
      </c>
      <c r="E14" s="156">
        <v>411</v>
      </c>
      <c r="F14" s="139" t="str">
        <f>VLOOKUP(E14,VIP!$A$2:$O16322,2,0)</f>
        <v>DRBR411</v>
      </c>
      <c r="G14" s="141" t="str">
        <f>VLOOKUP(E14,'LISTADO ATM'!$A$2:$B$900,2,0)</f>
        <v xml:space="preserve">ATM UNP Piedra Blanca </v>
      </c>
      <c r="H14" s="141" t="str">
        <f>VLOOKUP(E14,VIP!$A$2:$O21283,7,FALSE)</f>
        <v>Si</v>
      </c>
      <c r="I14" s="141" t="str">
        <f>VLOOKUP(E14,VIP!$A$2:$O13248,8,FALSE)</f>
        <v>Si</v>
      </c>
      <c r="J14" s="141" t="str">
        <f>VLOOKUP(E14,VIP!$A$2:$O13198,8,FALSE)</f>
        <v>Si</v>
      </c>
      <c r="K14" s="141" t="str">
        <f>VLOOKUP(E14,VIP!$A$2:$O16772,6,0)</f>
        <v>NO</v>
      </c>
      <c r="L14" s="153" t="s">
        <v>2212</v>
      </c>
      <c r="M14" s="93" t="s">
        <v>2437</v>
      </c>
      <c r="N14" s="93" t="s">
        <v>2443</v>
      </c>
      <c r="O14" s="141" t="s">
        <v>2623</v>
      </c>
      <c r="P14" s="153"/>
      <c r="Q14" s="93" t="s">
        <v>2212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3336041820</v>
      </c>
      <c r="C15" s="94">
        <v>44468.720358796294</v>
      </c>
      <c r="D15" s="94" t="s">
        <v>2174</v>
      </c>
      <c r="E15" s="156">
        <v>536</v>
      </c>
      <c r="F15" s="139" t="str">
        <f>VLOOKUP(E15,VIP!$A$2:$O16332,2,0)</f>
        <v>DRBR509</v>
      </c>
      <c r="G15" s="141" t="str">
        <f>VLOOKUP(E15,'LISTADO ATM'!$A$2:$B$900,2,0)</f>
        <v xml:space="preserve">ATM Super Lama San Isidro </v>
      </c>
      <c r="H15" s="141" t="str">
        <f>VLOOKUP(E15,VIP!$A$2:$O21293,7,FALSE)</f>
        <v>Si</v>
      </c>
      <c r="I15" s="141" t="str">
        <f>VLOOKUP(E15,VIP!$A$2:$O13258,8,FALSE)</f>
        <v>Si</v>
      </c>
      <c r="J15" s="141" t="str">
        <f>VLOOKUP(E15,VIP!$A$2:$O13208,8,FALSE)</f>
        <v>Si</v>
      </c>
      <c r="K15" s="141" t="str">
        <f>VLOOKUP(E15,VIP!$A$2:$O16782,6,0)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  <c r="R15" s="99"/>
      <c r="S15" s="99"/>
      <c r="T15" s="99"/>
      <c r="U15" s="129"/>
      <c r="V15" s="68"/>
    </row>
    <row r="16" spans="1:22" ht="18" x14ac:dyDescent="0.25">
      <c r="A16" s="141" t="str">
        <f>VLOOKUP(E16,'LISTADO ATM'!$A$2:$C$901,3,0)</f>
        <v>DISTRITO NACIONAL</v>
      </c>
      <c r="B16" s="154">
        <v>3336041839</v>
      </c>
      <c r="C16" s="94">
        <v>44468.724918981483</v>
      </c>
      <c r="D16" s="94" t="s">
        <v>2174</v>
      </c>
      <c r="E16" s="156">
        <v>498</v>
      </c>
      <c r="F16" s="139" t="str">
        <f>VLOOKUP(E16,VIP!$A$2:$O16329,2,0)</f>
        <v>DRBR498</v>
      </c>
      <c r="G16" s="141" t="str">
        <f>VLOOKUP(E16,'LISTADO ATM'!$A$2:$B$900,2,0)</f>
        <v xml:space="preserve">ATM Estación Sunix 27 de Febrero </v>
      </c>
      <c r="H16" s="141" t="str">
        <f>VLOOKUP(E16,VIP!$A$2:$O21290,7,FALSE)</f>
        <v>Si</v>
      </c>
      <c r="I16" s="141" t="str">
        <f>VLOOKUP(E16,VIP!$A$2:$O13255,8,FALSE)</f>
        <v>Si</v>
      </c>
      <c r="J16" s="141" t="str">
        <f>VLOOKUP(E16,VIP!$A$2:$O13205,8,FALSE)</f>
        <v>Si</v>
      </c>
      <c r="K16" s="141" t="str">
        <f>VLOOKUP(E16,VIP!$A$2:$O16779,6,0)</f>
        <v>NO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  <c r="R16" s="99"/>
      <c r="S16" s="99"/>
      <c r="T16" s="99"/>
      <c r="U16" s="129"/>
      <c r="V16" s="68"/>
    </row>
    <row r="17" spans="1:24" ht="18" x14ac:dyDescent="0.25">
      <c r="A17" s="141" t="str">
        <f>VLOOKUP(E17,'LISTADO ATM'!$A$2:$C$901,3,0)</f>
        <v>DISTRITO NACIONAL</v>
      </c>
      <c r="B17" s="154">
        <v>3336041845</v>
      </c>
      <c r="C17" s="94">
        <v>44468.726493055554</v>
      </c>
      <c r="D17" s="94" t="s">
        <v>2174</v>
      </c>
      <c r="E17" s="156">
        <v>610</v>
      </c>
      <c r="F17" s="139" t="str">
        <f>VLOOKUP(E17,VIP!$A$2:$O16326,2,0)</f>
        <v>DRBR610</v>
      </c>
      <c r="G17" s="141" t="str">
        <f>VLOOKUP(E17,'LISTADO ATM'!$A$2:$B$900,2,0)</f>
        <v xml:space="preserve">ATM EDEESTE </v>
      </c>
      <c r="H17" s="141" t="str">
        <f>VLOOKUP(E17,VIP!$A$2:$O21287,7,FALSE)</f>
        <v>Si</v>
      </c>
      <c r="I17" s="141" t="str">
        <f>VLOOKUP(E17,VIP!$A$2:$O13252,8,FALSE)</f>
        <v>Si</v>
      </c>
      <c r="J17" s="141" t="str">
        <f>VLOOKUP(E17,VIP!$A$2:$O13202,8,FALSE)</f>
        <v>Si</v>
      </c>
      <c r="K17" s="141" t="str">
        <f>VLOOKUP(E17,VIP!$A$2:$O16776,6,0)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NORTE</v>
      </c>
      <c r="B18" s="154">
        <v>3336041896</v>
      </c>
      <c r="C18" s="94">
        <v>44468.760648148149</v>
      </c>
      <c r="D18" s="94" t="s">
        <v>2175</v>
      </c>
      <c r="E18" s="156">
        <v>638</v>
      </c>
      <c r="F18" s="139" t="str">
        <f>VLOOKUP(E18,VIP!$A$2:$O16322,2,0)</f>
        <v>DRBR638</v>
      </c>
      <c r="G18" s="141" t="str">
        <f>VLOOKUP(E18,'LISTADO ATM'!$A$2:$B$900,2,0)</f>
        <v xml:space="preserve">ATM S/M Yoma </v>
      </c>
      <c r="H18" s="141" t="str">
        <f>VLOOKUP(E18,VIP!$A$2:$O21283,7,FALSE)</f>
        <v>Si</v>
      </c>
      <c r="I18" s="141" t="str">
        <f>VLOOKUP(E18,VIP!$A$2:$O13248,8,FALSE)</f>
        <v>Si</v>
      </c>
      <c r="J18" s="141" t="str">
        <f>VLOOKUP(E18,VIP!$A$2:$O13198,8,FALSE)</f>
        <v>Si</v>
      </c>
      <c r="K18" s="141" t="str">
        <f>VLOOKUP(E18,VIP!$A$2:$O16772,6,0)</f>
        <v>NO</v>
      </c>
      <c r="L18" s="153" t="s">
        <v>2212</v>
      </c>
      <c r="M18" s="93" t="s">
        <v>2437</v>
      </c>
      <c r="N18" s="93" t="s">
        <v>2443</v>
      </c>
      <c r="O18" s="141" t="s">
        <v>2623</v>
      </c>
      <c r="P18" s="153"/>
      <c r="Q18" s="93" t="s">
        <v>2212</v>
      </c>
    </row>
    <row r="19" spans="1:24" ht="18" x14ac:dyDescent="0.25">
      <c r="A19" s="141" t="str">
        <f>VLOOKUP(E19,'LISTADO ATM'!$A$2:$C$901,3,0)</f>
        <v>DISTRITO NACIONAL</v>
      </c>
      <c r="B19" s="154">
        <v>3336041911</v>
      </c>
      <c r="C19" s="94">
        <v>44468.790451388886</v>
      </c>
      <c r="D19" s="94" t="s">
        <v>2174</v>
      </c>
      <c r="E19" s="156">
        <v>232</v>
      </c>
      <c r="F19" s="139" t="str">
        <f>VLOOKUP(E19,VIP!$A$2:$O16320,2,0)</f>
        <v>DRBR232</v>
      </c>
      <c r="G19" s="141" t="str">
        <f>VLOOKUP(E19,'LISTADO ATM'!$A$2:$B$900,2,0)</f>
        <v xml:space="preserve">ATM S/M Nacional Charles de Gaulle </v>
      </c>
      <c r="H19" s="141" t="str">
        <f>VLOOKUP(E19,VIP!$A$2:$O21281,7,FALSE)</f>
        <v>Si</v>
      </c>
      <c r="I19" s="141" t="str">
        <f>VLOOKUP(E19,VIP!$A$2:$O13246,8,FALSE)</f>
        <v>Si</v>
      </c>
      <c r="J19" s="141" t="str">
        <f>VLOOKUP(E19,VIP!$A$2:$O13196,8,FALSE)</f>
        <v>Si</v>
      </c>
      <c r="K19" s="141" t="str">
        <f>VLOOKUP(E19,VIP!$A$2:$O16770,6,0)</f>
        <v>SI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24" ht="18" x14ac:dyDescent="0.25">
      <c r="A20" s="141" t="str">
        <f>VLOOKUP(E20,'LISTADO ATM'!$A$2:$C$901,3,0)</f>
        <v>ESTE</v>
      </c>
      <c r="B20" s="154">
        <v>3336041924</v>
      </c>
      <c r="C20" s="94">
        <v>44468.882395833331</v>
      </c>
      <c r="D20" s="94" t="s">
        <v>2174</v>
      </c>
      <c r="E20" s="156">
        <v>513</v>
      </c>
      <c r="F20" s="139" t="str">
        <f>VLOOKUP(E20,VIP!$A$2:$O16336,2,0)</f>
        <v>DRBR513</v>
      </c>
      <c r="G20" s="141" t="str">
        <f>VLOOKUP(E20,'LISTADO ATM'!$A$2:$B$900,2,0)</f>
        <v xml:space="preserve">ATM UNP Lagunas de Nisibón </v>
      </c>
      <c r="H20" s="141" t="str">
        <f>VLOOKUP(E20,VIP!$A$2:$O21297,7,FALSE)</f>
        <v>Si</v>
      </c>
      <c r="I20" s="141" t="str">
        <f>VLOOKUP(E20,VIP!$A$2:$O13262,8,FALSE)</f>
        <v>Si</v>
      </c>
      <c r="J20" s="141" t="str">
        <f>VLOOKUP(E20,VIP!$A$2:$O13212,8,FALSE)</f>
        <v>Si</v>
      </c>
      <c r="K20" s="141" t="str">
        <f>VLOOKUP(E20,VIP!$A$2:$O16786,6,0)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24" ht="18" x14ac:dyDescent="0.25">
      <c r="A21" s="141" t="str">
        <f>VLOOKUP(E21,'LISTADO ATM'!$A$2:$C$901,3,0)</f>
        <v>NORTE</v>
      </c>
      <c r="B21" s="154">
        <v>3336041925</v>
      </c>
      <c r="C21" s="94">
        <v>44468.883171296293</v>
      </c>
      <c r="D21" s="94" t="s">
        <v>2175</v>
      </c>
      <c r="E21" s="156">
        <v>760</v>
      </c>
      <c r="F21" s="139" t="str">
        <f>VLOOKUP(E21,VIP!$A$2:$O16335,2,0)</f>
        <v>DRBR760</v>
      </c>
      <c r="G21" s="141" t="str">
        <f>VLOOKUP(E21,'LISTADO ATM'!$A$2:$B$900,2,0)</f>
        <v xml:space="preserve">ATM UNP Cruce Guayacanes (Mao) </v>
      </c>
      <c r="H21" s="141" t="str">
        <f>VLOOKUP(E21,VIP!$A$2:$O21296,7,FALSE)</f>
        <v>Si</v>
      </c>
      <c r="I21" s="141" t="str">
        <f>VLOOKUP(E21,VIP!$A$2:$O13261,8,FALSE)</f>
        <v>Si</v>
      </c>
      <c r="J21" s="141" t="str">
        <f>VLOOKUP(E21,VIP!$A$2:$O13211,8,FALSE)</f>
        <v>Si</v>
      </c>
      <c r="K21" s="141" t="str">
        <f>VLOOKUP(E21,VIP!$A$2:$O16785,6,0)</f>
        <v>NO</v>
      </c>
      <c r="L21" s="153" t="s">
        <v>2212</v>
      </c>
      <c r="M21" s="93" t="s">
        <v>2437</v>
      </c>
      <c r="N21" s="93" t="s">
        <v>2443</v>
      </c>
      <c r="O21" s="141" t="s">
        <v>2623</v>
      </c>
      <c r="P21" s="153"/>
      <c r="Q21" s="93" t="s">
        <v>2212</v>
      </c>
    </row>
    <row r="22" spans="1:24" ht="18" x14ac:dyDescent="0.25">
      <c r="A22" s="141" t="str">
        <f>VLOOKUP(E22,'LISTADO ATM'!$A$2:$C$901,3,0)</f>
        <v>DISTRITO NACIONAL</v>
      </c>
      <c r="B22" s="154">
        <v>3336036966</v>
      </c>
      <c r="C22" s="94">
        <v>44465.265277777777</v>
      </c>
      <c r="D22" s="94" t="s">
        <v>2174</v>
      </c>
      <c r="E22" s="156">
        <v>113</v>
      </c>
      <c r="F22" s="156" t="str">
        <f>VLOOKUP(E22,VIP!$A$2:$O16182,2,0)</f>
        <v>DRBR113</v>
      </c>
      <c r="G22" s="141" t="str">
        <f>VLOOKUP(E22,'LISTADO ATM'!$A$2:$B$900,2,0)</f>
        <v xml:space="preserve">ATM Autoservicio Atalaya del Mar </v>
      </c>
      <c r="H22" s="141" t="str">
        <f>VLOOKUP(E22,VIP!$A$2:$O21143,7,FALSE)</f>
        <v>Si</v>
      </c>
      <c r="I22" s="141" t="str">
        <f>VLOOKUP(E22,VIP!$A$2:$O13108,8,FALSE)</f>
        <v>No</v>
      </c>
      <c r="J22" s="141" t="str">
        <f>VLOOKUP(E22,VIP!$A$2:$O13058,8,FALSE)</f>
        <v>No</v>
      </c>
      <c r="K22" s="141" t="str">
        <f>VLOOKUP(E22,VIP!$A$2:$O16632,6,0)</f>
        <v>NO</v>
      </c>
      <c r="L22" s="153" t="s">
        <v>2238</v>
      </c>
      <c r="M22" s="93" t="s">
        <v>2437</v>
      </c>
      <c r="N22" s="93" t="s">
        <v>2443</v>
      </c>
      <c r="O22" s="141" t="s">
        <v>2445</v>
      </c>
      <c r="P22" s="153"/>
      <c r="Q22" s="93" t="s">
        <v>2238</v>
      </c>
    </row>
    <row r="23" spans="1:24" ht="18" x14ac:dyDescent="0.25">
      <c r="A23" s="141" t="str">
        <f>VLOOKUP(E23,'LISTADO ATM'!$A$2:$C$901,3,0)</f>
        <v>SUR</v>
      </c>
      <c r="B23" s="154">
        <v>3336041036</v>
      </c>
      <c r="C23" s="94">
        <v>44468.465405092589</v>
      </c>
      <c r="D23" s="94" t="s">
        <v>2174</v>
      </c>
      <c r="E23" s="156">
        <v>470</v>
      </c>
      <c r="F23" s="139" t="str">
        <f>VLOOKUP(E23,VIP!$A$2:$O16319,2,0)</f>
        <v>DRBR470</v>
      </c>
      <c r="G23" s="141" t="str">
        <f>VLOOKUP(E23,'LISTADO ATM'!$A$2:$B$900,2,0)</f>
        <v xml:space="preserve">ATM Hospital Taiwán (Azua) </v>
      </c>
      <c r="H23" s="141" t="str">
        <f>VLOOKUP(E23,VIP!$A$2:$O21280,7,FALSE)</f>
        <v>Si</v>
      </c>
      <c r="I23" s="141" t="str">
        <f>VLOOKUP(E23,VIP!$A$2:$O13245,8,FALSE)</f>
        <v>Si</v>
      </c>
      <c r="J23" s="141" t="str">
        <f>VLOOKUP(E23,VIP!$A$2:$O13195,8,FALSE)</f>
        <v>Si</v>
      </c>
      <c r="K23" s="141" t="str">
        <f>VLOOKUP(E23,VIP!$A$2:$O16769,6,0)</f>
        <v>NO</v>
      </c>
      <c r="L23" s="153" t="s">
        <v>2238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ESTE</v>
      </c>
      <c r="B24" s="154">
        <v>3336041860</v>
      </c>
      <c r="C24" s="94">
        <v>44468.732511574075</v>
      </c>
      <c r="D24" s="94" t="s">
        <v>2174</v>
      </c>
      <c r="E24" s="156">
        <v>795</v>
      </c>
      <c r="F24" s="139" t="str">
        <f>VLOOKUP(E24,VIP!$A$2:$O16324,2,0)</f>
        <v>DRBR795</v>
      </c>
      <c r="G24" s="141" t="str">
        <f>VLOOKUP(E24,'LISTADO ATM'!$A$2:$B$900,2,0)</f>
        <v xml:space="preserve">ATM UNP Guaymate (La Romana) </v>
      </c>
      <c r="H24" s="141" t="str">
        <f>VLOOKUP(E24,VIP!$A$2:$O21285,7,FALSE)</f>
        <v>Si</v>
      </c>
      <c r="I24" s="141" t="str">
        <f>VLOOKUP(E24,VIP!$A$2:$O13250,8,FALSE)</f>
        <v>Si</v>
      </c>
      <c r="J24" s="141" t="str">
        <f>VLOOKUP(E24,VIP!$A$2:$O13200,8,FALSE)</f>
        <v>Si</v>
      </c>
      <c r="K24" s="141" t="str">
        <f>VLOOKUP(E24,VIP!$A$2:$O16774,6,0)</f>
        <v>NO</v>
      </c>
      <c r="L24" s="153" t="s">
        <v>2238</v>
      </c>
      <c r="M24" s="93" t="s">
        <v>2437</v>
      </c>
      <c r="N24" s="93" t="s">
        <v>2443</v>
      </c>
      <c r="O24" s="141" t="s">
        <v>2445</v>
      </c>
      <c r="P24" s="153"/>
      <c r="Q24" s="93" t="s">
        <v>2238</v>
      </c>
      <c r="R24" s="81"/>
      <c r="S24" s="81"/>
      <c r="T24" s="81"/>
      <c r="U24" s="81"/>
      <c r="V24" s="81"/>
      <c r="W24" s="81"/>
      <c r="X24" s="81"/>
    </row>
    <row r="25" spans="1:24" ht="18" x14ac:dyDescent="0.25">
      <c r="A25" s="141" t="str">
        <f>VLOOKUP(E25,'LISTADO ATM'!$A$2:$C$901,3,0)</f>
        <v>DISTRITO NACIONAL</v>
      </c>
      <c r="B25" s="154">
        <v>3336041872</v>
      </c>
      <c r="C25" s="94">
        <v>44468.742002314815</v>
      </c>
      <c r="D25" s="94" t="s">
        <v>2174</v>
      </c>
      <c r="E25" s="156">
        <v>648</v>
      </c>
      <c r="F25" s="139" t="str">
        <f>VLOOKUP(E25,VIP!$A$2:$O16323,2,0)</f>
        <v>DRBR190</v>
      </c>
      <c r="G25" s="141" t="str">
        <f>VLOOKUP(E25,'LISTADO ATM'!$A$2:$B$900,2,0)</f>
        <v xml:space="preserve">ATM Hermandad de Pensionados </v>
      </c>
      <c r="H25" s="141" t="str">
        <f>VLOOKUP(E25,VIP!$A$2:$O21284,7,FALSE)</f>
        <v>Si</v>
      </c>
      <c r="I25" s="141" t="str">
        <f>VLOOKUP(E25,VIP!$A$2:$O13249,8,FALSE)</f>
        <v>No</v>
      </c>
      <c r="J25" s="141" t="str">
        <f>VLOOKUP(E25,VIP!$A$2:$O13199,8,FALSE)</f>
        <v>No</v>
      </c>
      <c r="K25" s="141" t="str">
        <f>VLOOKUP(E25,VIP!$A$2:$O16773,6,0)</f>
        <v>NO</v>
      </c>
      <c r="L25" s="153" t="s">
        <v>2238</v>
      </c>
      <c r="M25" s="93" t="s">
        <v>2437</v>
      </c>
      <c r="N25" s="93" t="s">
        <v>2443</v>
      </c>
      <c r="O25" s="141" t="s">
        <v>2445</v>
      </c>
      <c r="P25" s="153"/>
      <c r="Q25" s="93" t="s">
        <v>2238</v>
      </c>
      <c r="R25" s="81"/>
      <c r="S25" s="81"/>
      <c r="T25" s="81"/>
      <c r="U25" s="81"/>
      <c r="V25" s="81"/>
      <c r="W25" s="81"/>
      <c r="X25" s="81"/>
    </row>
    <row r="26" spans="1:24" ht="18" x14ac:dyDescent="0.25">
      <c r="A26" s="141" t="str">
        <f>VLOOKUP(E26,'LISTADO ATM'!$A$2:$C$901,3,0)</f>
        <v>ESTE</v>
      </c>
      <c r="B26" s="154">
        <v>3336041910</v>
      </c>
      <c r="C26" s="94">
        <v>44468.789189814815</v>
      </c>
      <c r="D26" s="94" t="s">
        <v>2174</v>
      </c>
      <c r="E26" s="156">
        <v>368</v>
      </c>
      <c r="F26" s="139" t="str">
        <f>VLOOKUP(E26,VIP!$A$2:$O16321,2,0)</f>
        <v xml:space="preserve">DRBR368 </v>
      </c>
      <c r="G26" s="141" t="str">
        <f>VLOOKUP(E26,'LISTADO ATM'!$A$2:$B$900,2,0)</f>
        <v>ATM Ayuntamiento Peralvillo</v>
      </c>
      <c r="H26" s="141" t="str">
        <f>VLOOKUP(E26,VIP!$A$2:$O21282,7,FALSE)</f>
        <v>N/A</v>
      </c>
      <c r="I26" s="141" t="str">
        <f>VLOOKUP(E26,VIP!$A$2:$O13247,8,FALSE)</f>
        <v>N/A</v>
      </c>
      <c r="J26" s="141" t="str">
        <f>VLOOKUP(E26,VIP!$A$2:$O13197,8,FALSE)</f>
        <v>N/A</v>
      </c>
      <c r="K26" s="141" t="str">
        <f>VLOOKUP(E26,VIP!$A$2:$O16771,6,0)</f>
        <v>N/A</v>
      </c>
      <c r="L26" s="153" t="s">
        <v>2238</v>
      </c>
      <c r="M26" s="93" t="s">
        <v>2437</v>
      </c>
      <c r="N26" s="93" t="s">
        <v>2443</v>
      </c>
      <c r="O26" s="141" t="s">
        <v>2445</v>
      </c>
      <c r="P26" s="153"/>
      <c r="Q26" s="93" t="s">
        <v>2238</v>
      </c>
      <c r="R26" s="81"/>
      <c r="S26" s="81"/>
      <c r="T26" s="81"/>
      <c r="U26" s="81"/>
      <c r="V26" s="81"/>
      <c r="W26" s="81"/>
      <c r="X26" s="81"/>
    </row>
    <row r="27" spans="1:24" ht="18" x14ac:dyDescent="0.25">
      <c r="A27" s="141" t="str">
        <f>VLOOKUP(E27,'LISTADO ATM'!$A$2:$C$901,3,0)</f>
        <v>DISTRITO NACIONAL</v>
      </c>
      <c r="B27" s="154">
        <v>3336041938</v>
      </c>
      <c r="C27" s="94">
        <v>44468.930648148147</v>
      </c>
      <c r="D27" s="94" t="s">
        <v>2174</v>
      </c>
      <c r="E27" s="156">
        <v>622</v>
      </c>
      <c r="F27" s="139" t="str">
        <f>VLOOKUP(E27,VIP!$A$2:$O16325,2,0)</f>
        <v>DRBR622</v>
      </c>
      <c r="G27" s="141" t="str">
        <f>VLOOKUP(E27,'LISTADO ATM'!$A$2:$B$900,2,0)</f>
        <v xml:space="preserve">ATM Ayuntamiento D.N. </v>
      </c>
      <c r="H27" s="141" t="str">
        <f>VLOOKUP(E27,VIP!$A$2:$O21286,7,FALSE)</f>
        <v>Si</v>
      </c>
      <c r="I27" s="141" t="str">
        <f>VLOOKUP(E27,VIP!$A$2:$O13251,8,FALSE)</f>
        <v>Si</v>
      </c>
      <c r="J27" s="141" t="str">
        <f>VLOOKUP(E27,VIP!$A$2:$O13201,8,FALSE)</f>
        <v>Si</v>
      </c>
      <c r="K27" s="141" t="str">
        <f>VLOOKUP(E27,VIP!$A$2:$O16775,6,0)</f>
        <v>NO</v>
      </c>
      <c r="L27" s="153" t="s">
        <v>2238</v>
      </c>
      <c r="M27" s="93" t="s">
        <v>2437</v>
      </c>
      <c r="N27" s="93" t="s">
        <v>2443</v>
      </c>
      <c r="O27" s="141" t="s">
        <v>2445</v>
      </c>
      <c r="P27" s="153"/>
      <c r="Q27" s="93" t="s">
        <v>2238</v>
      </c>
    </row>
    <row r="28" spans="1:24" ht="18" x14ac:dyDescent="0.25">
      <c r="A28" s="141" t="str">
        <f>VLOOKUP(E28,'LISTADO ATM'!$A$2:$C$901,3,0)</f>
        <v>DISTRITO NACIONAL</v>
      </c>
      <c r="B28" s="154">
        <v>3336041939</v>
      </c>
      <c r="C28" s="94">
        <v>44468.931273148148</v>
      </c>
      <c r="D28" s="94" t="s">
        <v>2174</v>
      </c>
      <c r="E28" s="156">
        <v>566</v>
      </c>
      <c r="F28" s="139" t="str">
        <f>VLOOKUP(E28,VIP!$A$2:$O16324,2,0)</f>
        <v>DRBR508</v>
      </c>
      <c r="G28" s="141" t="str">
        <f>VLOOKUP(E28,'LISTADO ATM'!$A$2:$B$900,2,0)</f>
        <v xml:space="preserve">ATM Hiper Olé Aut. Duarte </v>
      </c>
      <c r="H28" s="141" t="str">
        <f>VLOOKUP(E28,VIP!$A$2:$O21285,7,FALSE)</f>
        <v>Si</v>
      </c>
      <c r="I28" s="141" t="str">
        <f>VLOOKUP(E28,VIP!$A$2:$O13250,8,FALSE)</f>
        <v>Si</v>
      </c>
      <c r="J28" s="141" t="str">
        <f>VLOOKUP(E28,VIP!$A$2:$O13200,8,FALSE)</f>
        <v>Si</v>
      </c>
      <c r="K28" s="141" t="str">
        <f>VLOOKUP(E28,VIP!$A$2:$O16774,6,0)</f>
        <v>NO</v>
      </c>
      <c r="L28" s="153" t="s">
        <v>2238</v>
      </c>
      <c r="M28" s="93" t="s">
        <v>2437</v>
      </c>
      <c r="N28" s="93" t="s">
        <v>2443</v>
      </c>
      <c r="O28" s="141" t="s">
        <v>2445</v>
      </c>
      <c r="P28" s="153"/>
      <c r="Q28" s="93" t="s">
        <v>2238</v>
      </c>
    </row>
    <row r="29" spans="1:24" ht="18" x14ac:dyDescent="0.25">
      <c r="A29" s="141" t="str">
        <f>VLOOKUP(E29,'LISTADO ATM'!$A$2:$C$901,3,0)</f>
        <v>ESTE</v>
      </c>
      <c r="B29" s="154">
        <v>3336041940</v>
      </c>
      <c r="C29" s="94">
        <v>44468.931944444441</v>
      </c>
      <c r="D29" s="94" t="s">
        <v>2174</v>
      </c>
      <c r="E29" s="156">
        <v>427</v>
      </c>
      <c r="F29" s="139" t="str">
        <f>VLOOKUP(E29,VIP!$A$2:$O16323,2,0)</f>
        <v>DRBR427</v>
      </c>
      <c r="G29" s="141" t="str">
        <f>VLOOKUP(E29,'LISTADO ATM'!$A$2:$B$900,2,0)</f>
        <v xml:space="preserve">ATM Almacenes Iberia (Hato Mayor) </v>
      </c>
      <c r="H29" s="141" t="str">
        <f>VLOOKUP(E29,VIP!$A$2:$O21284,7,FALSE)</f>
        <v>Si</v>
      </c>
      <c r="I29" s="141" t="str">
        <f>VLOOKUP(E29,VIP!$A$2:$O13249,8,FALSE)</f>
        <v>Si</v>
      </c>
      <c r="J29" s="141" t="str">
        <f>VLOOKUP(E29,VIP!$A$2:$O13199,8,FALSE)</f>
        <v>Si</v>
      </c>
      <c r="K29" s="141" t="str">
        <f>VLOOKUP(E29,VIP!$A$2:$O16773,6,0)</f>
        <v>NO</v>
      </c>
      <c r="L29" s="153" t="s">
        <v>2238</v>
      </c>
      <c r="M29" s="93" t="s">
        <v>2437</v>
      </c>
      <c r="N29" s="93" t="s">
        <v>2443</v>
      </c>
      <c r="O29" s="141" t="s">
        <v>2445</v>
      </c>
      <c r="P29" s="153"/>
      <c r="Q29" s="93" t="s">
        <v>2238</v>
      </c>
    </row>
    <row r="30" spans="1:24" ht="18" x14ac:dyDescent="0.25">
      <c r="A30" s="141" t="str">
        <f>VLOOKUP(E30,'LISTADO ATM'!$A$2:$C$901,3,0)</f>
        <v>DISTRITO NACIONAL</v>
      </c>
      <c r="B30" s="154">
        <v>3336041941</v>
      </c>
      <c r="C30" s="94">
        <v>44468.932615740741</v>
      </c>
      <c r="D30" s="94" t="s">
        <v>2174</v>
      </c>
      <c r="E30" s="156">
        <v>850</v>
      </c>
      <c r="F30" s="139" t="str">
        <f>VLOOKUP(E30,VIP!$A$2:$O16322,2,0)</f>
        <v>DRBR850</v>
      </c>
      <c r="G30" s="141" t="str">
        <f>VLOOKUP(E30,'LISTADO ATM'!$A$2:$B$900,2,0)</f>
        <v xml:space="preserve">ATM Hotel Be Live Hamaca </v>
      </c>
      <c r="H30" s="141" t="str">
        <f>VLOOKUP(E30,VIP!$A$2:$O21283,7,FALSE)</f>
        <v>Si</v>
      </c>
      <c r="I30" s="141" t="str">
        <f>VLOOKUP(E30,VIP!$A$2:$O13248,8,FALSE)</f>
        <v>Si</v>
      </c>
      <c r="J30" s="141" t="str">
        <f>VLOOKUP(E30,VIP!$A$2:$O13198,8,FALSE)</f>
        <v>Si</v>
      </c>
      <c r="K30" s="141" t="str">
        <f>VLOOKUP(E30,VIP!$A$2:$O16772,6,0)</f>
        <v>NO</v>
      </c>
      <c r="L30" s="153" t="s">
        <v>2238</v>
      </c>
      <c r="M30" s="93" t="s">
        <v>2437</v>
      </c>
      <c r="N30" s="93" t="s">
        <v>2443</v>
      </c>
      <c r="O30" s="141" t="s">
        <v>2445</v>
      </c>
      <c r="P30" s="153"/>
      <c r="Q30" s="93" t="s">
        <v>2238</v>
      </c>
    </row>
    <row r="31" spans="1:24" ht="18" x14ac:dyDescent="0.25">
      <c r="A31" s="141" t="str">
        <f>VLOOKUP(E31,'LISTADO ATM'!$A$2:$C$901,3,0)</f>
        <v>DISTRITO NACIONAL</v>
      </c>
      <c r="B31" s="154">
        <v>3336041950</v>
      </c>
      <c r="C31" s="94">
        <v>44469.140243055554</v>
      </c>
      <c r="D31" s="94" t="s">
        <v>2174</v>
      </c>
      <c r="E31" s="156">
        <v>568</v>
      </c>
      <c r="F31" s="139" t="str">
        <f>VLOOKUP(E31,VIP!$A$2:$O16321,2,0)</f>
        <v>DRBR01F</v>
      </c>
      <c r="G31" s="141" t="str">
        <f>VLOOKUP(E31,'LISTADO ATM'!$A$2:$B$900,2,0)</f>
        <v xml:space="preserve">ATM Ministerio de Educación </v>
      </c>
      <c r="H31" s="141" t="str">
        <f>VLOOKUP(E31,VIP!$A$2:$O21282,7,FALSE)</f>
        <v>Si</v>
      </c>
      <c r="I31" s="141" t="str">
        <f>VLOOKUP(E31,VIP!$A$2:$O13247,8,FALSE)</f>
        <v>Si</v>
      </c>
      <c r="J31" s="141" t="str">
        <f>VLOOKUP(E31,VIP!$A$2:$O13197,8,FALSE)</f>
        <v>Si</v>
      </c>
      <c r="K31" s="141" t="str">
        <f>VLOOKUP(E31,VIP!$A$2:$O16771,6,0)</f>
        <v>NO</v>
      </c>
      <c r="L31" s="153" t="s">
        <v>2238</v>
      </c>
      <c r="M31" s="93" t="s">
        <v>2437</v>
      </c>
      <c r="N31" s="93" t="s">
        <v>2443</v>
      </c>
      <c r="O31" s="141" t="s">
        <v>2445</v>
      </c>
      <c r="P31" s="153"/>
      <c r="Q31" s="93" t="s">
        <v>2238</v>
      </c>
    </row>
    <row r="32" spans="1:24" ht="18" x14ac:dyDescent="0.25">
      <c r="A32" s="141" t="str">
        <f>VLOOKUP(E32,'LISTADO ATM'!$A$2:$C$901,3,0)</f>
        <v>ESTE</v>
      </c>
      <c r="B32" s="154">
        <v>3336041947</v>
      </c>
      <c r="C32" s="94">
        <v>44469.054270833331</v>
      </c>
      <c r="D32" s="94" t="s">
        <v>2174</v>
      </c>
      <c r="E32" s="156">
        <v>893</v>
      </c>
      <c r="F32" s="139" t="str">
        <f>VLOOKUP(E32,VIP!$A$2:$O16322,2,0)</f>
        <v>DRBR893</v>
      </c>
      <c r="G32" s="141" t="str">
        <f>VLOOKUP(E32,'LISTADO ATM'!$A$2:$B$900,2,0)</f>
        <v xml:space="preserve">ATM Hotel Be Live Canoa (Bayahibe) II </v>
      </c>
      <c r="H32" s="141" t="str">
        <f>VLOOKUP(E32,VIP!$A$2:$O21283,7,FALSE)</f>
        <v>Si</v>
      </c>
      <c r="I32" s="141" t="str">
        <f>VLOOKUP(E32,VIP!$A$2:$O13248,8,FALSE)</f>
        <v>Si</v>
      </c>
      <c r="J32" s="141" t="str">
        <f>VLOOKUP(E32,VIP!$A$2:$O13198,8,FALSE)</f>
        <v>Si</v>
      </c>
      <c r="K32" s="141" t="str">
        <f>VLOOKUP(E32,VIP!$A$2:$O16772,6,0)</f>
        <v>NO</v>
      </c>
      <c r="L32" s="153" t="s">
        <v>2238</v>
      </c>
      <c r="M32" s="93" t="s">
        <v>2437</v>
      </c>
      <c r="N32" s="93" t="s">
        <v>2443</v>
      </c>
      <c r="O32" s="141" t="s">
        <v>2445</v>
      </c>
      <c r="P32" s="153"/>
      <c r="Q32" s="93" t="s">
        <v>2238</v>
      </c>
    </row>
    <row r="33" spans="1:17" ht="18" x14ac:dyDescent="0.25">
      <c r="A33" s="141" t="str">
        <f>VLOOKUP(E33,'LISTADO ATM'!$A$2:$C$901,3,0)</f>
        <v>DISTRITO NACIONAL</v>
      </c>
      <c r="B33" s="154">
        <v>3336038659</v>
      </c>
      <c r="C33" s="94">
        <v>44466.814525462964</v>
      </c>
      <c r="D33" s="94" t="s">
        <v>2440</v>
      </c>
      <c r="E33" s="156">
        <v>169</v>
      </c>
      <c r="F33" s="156" t="str">
        <f>VLOOKUP(E33,VIP!$A$2:$O16317,2,0)</f>
        <v>DRBR169</v>
      </c>
      <c r="G33" s="141" t="str">
        <f>VLOOKUP(E33,'LISTADO ATM'!$A$2:$B$900,2,0)</f>
        <v xml:space="preserve">ATM Oficina Caonabo </v>
      </c>
      <c r="H33" s="141" t="str">
        <f>VLOOKUP(E33,VIP!$A$2:$O21278,7,FALSE)</f>
        <v>Si</v>
      </c>
      <c r="I33" s="141" t="str">
        <f>VLOOKUP(E33,VIP!$A$2:$O13243,8,FALSE)</f>
        <v>Si</v>
      </c>
      <c r="J33" s="141" t="str">
        <f>VLOOKUP(E33,VIP!$A$2:$O13193,8,FALSE)</f>
        <v>Si</v>
      </c>
      <c r="K33" s="141" t="str">
        <f>VLOOKUP(E33,VIP!$A$2:$O16767,6,0)</f>
        <v>NO</v>
      </c>
      <c r="L33" s="153" t="s">
        <v>2625</v>
      </c>
      <c r="M33" s="93" t="s">
        <v>2437</v>
      </c>
      <c r="N33" s="93" t="s">
        <v>2443</v>
      </c>
      <c r="O33" s="141" t="s">
        <v>2444</v>
      </c>
      <c r="P33" s="153"/>
      <c r="Q33" s="93" t="s">
        <v>2625</v>
      </c>
    </row>
    <row r="34" spans="1:17" ht="18" x14ac:dyDescent="0.25">
      <c r="A34" s="141" t="str">
        <f>VLOOKUP(E34,'LISTADO ATM'!$A$2:$C$901,3,0)</f>
        <v>DISTRITO NACIONAL</v>
      </c>
      <c r="B34" s="154">
        <v>3336041843</v>
      </c>
      <c r="C34" s="94">
        <v>44468.725694444445</v>
      </c>
      <c r="D34" s="94" t="s">
        <v>2440</v>
      </c>
      <c r="E34" s="156">
        <v>836</v>
      </c>
      <c r="F34" s="139" t="str">
        <f>VLOOKUP(E34,VIP!$A$2:$O16318,2,0)</f>
        <v>DRBR836</v>
      </c>
      <c r="G34" s="141" t="str">
        <f>VLOOKUP(E34,'LISTADO ATM'!$A$2:$B$900,2,0)</f>
        <v xml:space="preserve">ATM UNP Plaza Luperón </v>
      </c>
      <c r="H34" s="141" t="str">
        <f>VLOOKUP(E34,VIP!$A$2:$O21279,7,FALSE)</f>
        <v>Si</v>
      </c>
      <c r="I34" s="141" t="str">
        <f>VLOOKUP(E34,VIP!$A$2:$O13244,8,FALSE)</f>
        <v>Si</v>
      </c>
      <c r="J34" s="141" t="str">
        <f>VLOOKUP(E34,VIP!$A$2:$O13194,8,FALSE)</f>
        <v>Si</v>
      </c>
      <c r="K34" s="141" t="str">
        <f>VLOOKUP(E34,VIP!$A$2:$O16768,6,0)</f>
        <v>NO</v>
      </c>
      <c r="L34" s="153" t="s">
        <v>2625</v>
      </c>
      <c r="M34" s="93" t="s">
        <v>2437</v>
      </c>
      <c r="N34" s="93" t="s">
        <v>2443</v>
      </c>
      <c r="O34" s="141" t="s">
        <v>2444</v>
      </c>
      <c r="P34" s="153"/>
      <c r="Q34" s="93" t="s">
        <v>2625</v>
      </c>
    </row>
    <row r="35" spans="1:17" s="119" customFormat="1" ht="18" x14ac:dyDescent="0.25">
      <c r="A35" s="141" t="str">
        <f>VLOOKUP(E35,'LISTADO ATM'!$A$2:$C$901,3,0)</f>
        <v>SUR</v>
      </c>
      <c r="B35" s="154">
        <v>3336041944</v>
      </c>
      <c r="C35" s="94">
        <v>44468.94458333333</v>
      </c>
      <c r="D35" s="94" t="s">
        <v>2459</v>
      </c>
      <c r="E35" s="156">
        <v>342</v>
      </c>
      <c r="F35" s="154" t="str">
        <f>VLOOKUP(E35,VIP!$A$2:$O16321,2,0)</f>
        <v>DRBR342</v>
      </c>
      <c r="G35" s="141" t="str">
        <f>VLOOKUP(E35,'LISTADO ATM'!$A$2:$B$900,2,0)</f>
        <v>ATM Oficina Obras Públicas Azua</v>
      </c>
      <c r="H35" s="141" t="str">
        <f>VLOOKUP(E35,VIP!$A$2:$O21282,7,FALSE)</f>
        <v>Si</v>
      </c>
      <c r="I35" s="141" t="str">
        <f>VLOOKUP(E35,VIP!$A$2:$O13247,8,FALSE)</f>
        <v>Si</v>
      </c>
      <c r="J35" s="141" t="str">
        <f>VLOOKUP(E35,VIP!$A$2:$O13197,8,FALSE)</f>
        <v>Si</v>
      </c>
      <c r="K35" s="141" t="str">
        <f>VLOOKUP(E35,VIP!$A$2:$O16771,6,0)</f>
        <v>SI</v>
      </c>
      <c r="L35" s="153" t="s">
        <v>2625</v>
      </c>
      <c r="M35" s="93" t="s">
        <v>2437</v>
      </c>
      <c r="N35" s="93" t="s">
        <v>2443</v>
      </c>
      <c r="O35" s="141" t="s">
        <v>2612</v>
      </c>
      <c r="P35" s="153"/>
      <c r="Q35" s="93" t="s">
        <v>2625</v>
      </c>
    </row>
    <row r="36" spans="1:17" s="119" customFormat="1" ht="18" x14ac:dyDescent="0.25">
      <c r="A36" s="141" t="str">
        <f>VLOOKUP(E36,'LISTADO ATM'!$A$2:$C$901,3,0)</f>
        <v>DISTRITO NACIONAL</v>
      </c>
      <c r="B36" s="154">
        <v>3336039218</v>
      </c>
      <c r="C36" s="94">
        <v>44467.423472222225</v>
      </c>
      <c r="D36" s="94" t="s">
        <v>2440</v>
      </c>
      <c r="E36" s="156">
        <v>490</v>
      </c>
      <c r="F36" s="141" t="str">
        <f>VLOOKUP(E36,VIP!$A$2:$O16304,2,0)</f>
        <v>DRBR490</v>
      </c>
      <c r="G36" s="141" t="str">
        <f>VLOOKUP(E36,'LISTADO ATM'!$A$2:$B$900,2,0)</f>
        <v xml:space="preserve">ATM Hospital Ney Arias Lora </v>
      </c>
      <c r="H36" s="141" t="str">
        <f>VLOOKUP(E36,VIP!$A$2:$O21265,7,FALSE)</f>
        <v>Si</v>
      </c>
      <c r="I36" s="141" t="str">
        <f>VLOOKUP(E36,VIP!$A$2:$O13230,8,FALSE)</f>
        <v>Si</v>
      </c>
      <c r="J36" s="141" t="str">
        <f>VLOOKUP(E36,VIP!$A$2:$O13180,8,FALSE)</f>
        <v>Si</v>
      </c>
      <c r="K36" s="141" t="str">
        <f>VLOOKUP(E36,VIP!$A$2:$O16754,6,0)</f>
        <v>NO</v>
      </c>
      <c r="L36" s="153" t="s">
        <v>2433</v>
      </c>
      <c r="M36" s="93" t="s">
        <v>2437</v>
      </c>
      <c r="N36" s="93" t="s">
        <v>2443</v>
      </c>
      <c r="O36" s="141" t="s">
        <v>2444</v>
      </c>
      <c r="P36" s="153"/>
      <c r="Q36" s="93" t="s">
        <v>2433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3336039255</v>
      </c>
      <c r="C37" s="94">
        <v>44467.429525462961</v>
      </c>
      <c r="D37" s="94" t="s">
        <v>2440</v>
      </c>
      <c r="E37" s="156">
        <v>600</v>
      </c>
      <c r="F37" s="141" t="str">
        <f>VLOOKUP(E37,VIP!$A$2:$O16303,2,0)</f>
        <v>DRBR600</v>
      </c>
      <c r="G37" s="141" t="str">
        <f>VLOOKUP(E37,'LISTADO ATM'!$A$2:$B$900,2,0)</f>
        <v>ATM S/M Bravo Hipica</v>
      </c>
      <c r="H37" s="141" t="str">
        <f>VLOOKUP(E37,VIP!$A$2:$O21264,7,FALSE)</f>
        <v>N/A</v>
      </c>
      <c r="I37" s="141" t="str">
        <f>VLOOKUP(E37,VIP!$A$2:$O13229,8,FALSE)</f>
        <v>N/A</v>
      </c>
      <c r="J37" s="141" t="str">
        <f>VLOOKUP(E37,VIP!$A$2:$O13179,8,FALSE)</f>
        <v>N/A</v>
      </c>
      <c r="K37" s="141" t="str">
        <f>VLOOKUP(E37,VIP!$A$2:$O16753,6,0)</f>
        <v>N/A</v>
      </c>
      <c r="L37" s="153" t="s">
        <v>2433</v>
      </c>
      <c r="M37" s="93" t="s">
        <v>2437</v>
      </c>
      <c r="N37" s="93" t="s">
        <v>2443</v>
      </c>
      <c r="O37" s="141" t="s">
        <v>2444</v>
      </c>
      <c r="P37" s="153"/>
      <c r="Q37" s="93" t="s">
        <v>2433</v>
      </c>
    </row>
    <row r="38" spans="1:17" s="119" customFormat="1" ht="18" x14ac:dyDescent="0.25">
      <c r="A38" s="141" t="str">
        <f>VLOOKUP(E38,'LISTADO ATM'!$A$2:$C$901,3,0)</f>
        <v>DISTRITO NACIONAL</v>
      </c>
      <c r="B38" s="154">
        <v>3336041788</v>
      </c>
      <c r="C38" s="94">
        <v>44468.707465277781</v>
      </c>
      <c r="D38" s="94" t="s">
        <v>2459</v>
      </c>
      <c r="E38" s="156">
        <v>516</v>
      </c>
      <c r="F38" s="154" t="str">
        <f>VLOOKUP(E38,VIP!$A$2:$O16333,2,0)</f>
        <v>DRBR516</v>
      </c>
      <c r="G38" s="141" t="str">
        <f>VLOOKUP(E38,'LISTADO ATM'!$A$2:$B$900,2,0)</f>
        <v xml:space="preserve">ATM Oficina Gascue </v>
      </c>
      <c r="H38" s="141" t="str">
        <f>VLOOKUP(E38,VIP!$A$2:$O21294,7,FALSE)</f>
        <v>Si</v>
      </c>
      <c r="I38" s="141" t="str">
        <f>VLOOKUP(E38,VIP!$A$2:$O13259,8,FALSE)</f>
        <v>Si</v>
      </c>
      <c r="J38" s="141" t="str">
        <f>VLOOKUP(E38,VIP!$A$2:$O13209,8,FALSE)</f>
        <v>Si</v>
      </c>
      <c r="K38" s="141" t="str">
        <f>VLOOKUP(E38,VIP!$A$2:$O16783,6,0)</f>
        <v>SI</v>
      </c>
      <c r="L38" s="153" t="s">
        <v>2433</v>
      </c>
      <c r="M38" s="93" t="s">
        <v>2437</v>
      </c>
      <c r="N38" s="93" t="s">
        <v>2443</v>
      </c>
      <c r="O38" s="141" t="s">
        <v>2612</v>
      </c>
      <c r="P38" s="153"/>
      <c r="Q38" s="93" t="s">
        <v>2433</v>
      </c>
    </row>
    <row r="39" spans="1:17" s="119" customFormat="1" ht="18" x14ac:dyDescent="0.25">
      <c r="A39" s="141" t="str">
        <f>VLOOKUP(E39,'LISTADO ATM'!$A$2:$C$901,3,0)</f>
        <v>DISTRITO NACIONAL</v>
      </c>
      <c r="B39" s="154">
        <v>3336041923</v>
      </c>
      <c r="C39" s="94">
        <v>44468.882048611114</v>
      </c>
      <c r="D39" s="94" t="s">
        <v>2440</v>
      </c>
      <c r="E39" s="156">
        <v>958</v>
      </c>
      <c r="F39" s="154" t="str">
        <f>VLOOKUP(E39,VIP!$A$2:$O16337,2,0)</f>
        <v>DRBR958</v>
      </c>
      <c r="G39" s="141" t="str">
        <f>VLOOKUP(E39,'LISTADO ATM'!$A$2:$B$900,2,0)</f>
        <v xml:space="preserve">ATM Olé Aut. San Isidro </v>
      </c>
      <c r="H39" s="141" t="str">
        <f>VLOOKUP(E39,VIP!$A$2:$O21298,7,FALSE)</f>
        <v>Si</v>
      </c>
      <c r="I39" s="141" t="str">
        <f>VLOOKUP(E39,VIP!$A$2:$O13263,8,FALSE)</f>
        <v>Si</v>
      </c>
      <c r="J39" s="141" t="str">
        <f>VLOOKUP(E39,VIP!$A$2:$O13213,8,FALSE)</f>
        <v>Si</v>
      </c>
      <c r="K39" s="141" t="str">
        <f>VLOOKUP(E39,VIP!$A$2:$O16787,6,0)</f>
        <v>NO</v>
      </c>
      <c r="L39" s="153" t="s">
        <v>2433</v>
      </c>
      <c r="M39" s="93" t="s">
        <v>2437</v>
      </c>
      <c r="N39" s="93" t="s">
        <v>2443</v>
      </c>
      <c r="O39" s="141" t="s">
        <v>2444</v>
      </c>
      <c r="P39" s="153"/>
      <c r="Q39" s="93" t="s">
        <v>2433</v>
      </c>
    </row>
    <row r="40" spans="1:17" s="119" customFormat="1" ht="18" x14ac:dyDescent="0.25">
      <c r="A40" s="141" t="str">
        <f>VLOOKUP(E40,'LISTADO ATM'!$A$2:$C$901,3,0)</f>
        <v>SUR</v>
      </c>
      <c r="B40" s="154">
        <v>3336041932</v>
      </c>
      <c r="C40" s="94">
        <v>44468.905266203707</v>
      </c>
      <c r="D40" s="94" t="s">
        <v>2459</v>
      </c>
      <c r="E40" s="156">
        <v>297</v>
      </c>
      <c r="F40" s="154" t="str">
        <f>VLOOKUP(E40,VIP!$A$2:$O16329,2,0)</f>
        <v>DRBR297</v>
      </c>
      <c r="G40" s="141" t="str">
        <f>VLOOKUP(E40,'LISTADO ATM'!$A$2:$B$900,2,0)</f>
        <v xml:space="preserve">ATM S/M Cadena Ocoa </v>
      </c>
      <c r="H40" s="141" t="str">
        <f>VLOOKUP(E40,VIP!$A$2:$O21290,7,FALSE)</f>
        <v>Si</v>
      </c>
      <c r="I40" s="141" t="str">
        <f>VLOOKUP(E40,VIP!$A$2:$O13255,8,FALSE)</f>
        <v>Si</v>
      </c>
      <c r="J40" s="141" t="str">
        <f>VLOOKUP(E40,VIP!$A$2:$O13205,8,FALSE)</f>
        <v>Si</v>
      </c>
      <c r="K40" s="141" t="str">
        <f>VLOOKUP(E40,VIP!$A$2:$O16779,6,0)</f>
        <v>NO</v>
      </c>
      <c r="L40" s="153" t="s">
        <v>2433</v>
      </c>
      <c r="M40" s="93" t="s">
        <v>2437</v>
      </c>
      <c r="N40" s="93" t="s">
        <v>2443</v>
      </c>
      <c r="O40" s="141" t="s">
        <v>2612</v>
      </c>
      <c r="P40" s="153"/>
      <c r="Q40" s="93" t="s">
        <v>2433</v>
      </c>
    </row>
    <row r="41" spans="1:17" s="119" customFormat="1" ht="18" x14ac:dyDescent="0.25">
      <c r="A41" s="141" t="str">
        <f>VLOOKUP(E41,'LISTADO ATM'!$A$2:$C$901,3,0)</f>
        <v>DISTRITO NACIONAL</v>
      </c>
      <c r="B41" s="154">
        <v>3336041945</v>
      </c>
      <c r="C41" s="94">
        <v>44468.949502314812</v>
      </c>
      <c r="D41" s="94" t="s">
        <v>2174</v>
      </c>
      <c r="E41" s="156">
        <v>624</v>
      </c>
      <c r="F41" s="154" t="str">
        <f>VLOOKUP(E41,VIP!$A$2:$O16320,2,0)</f>
        <v>DRBR624</v>
      </c>
      <c r="G41" s="141" t="str">
        <f>VLOOKUP(E41,'LISTADO ATM'!$A$2:$B$900,2,0)</f>
        <v xml:space="preserve">ATM Policía Nacional I </v>
      </c>
      <c r="H41" s="141" t="str">
        <f>VLOOKUP(E41,VIP!$A$2:$O21281,7,FALSE)</f>
        <v>Si</v>
      </c>
      <c r="I41" s="141" t="str">
        <f>VLOOKUP(E41,VIP!$A$2:$O13246,8,FALSE)</f>
        <v>Si</v>
      </c>
      <c r="J41" s="141" t="str">
        <f>VLOOKUP(E41,VIP!$A$2:$O13196,8,FALSE)</f>
        <v>Si</v>
      </c>
      <c r="K41" s="141" t="str">
        <f>VLOOKUP(E41,VIP!$A$2:$O16770,6,0)</f>
        <v>NO</v>
      </c>
      <c r="L41" s="153" t="s">
        <v>2669</v>
      </c>
      <c r="M41" s="93" t="s">
        <v>2437</v>
      </c>
      <c r="N41" s="93" t="s">
        <v>2443</v>
      </c>
      <c r="O41" s="141" t="s">
        <v>2445</v>
      </c>
      <c r="P41" s="153"/>
      <c r="Q41" s="93" t="s">
        <v>2669</v>
      </c>
    </row>
    <row r="42" spans="1:17" s="119" customFormat="1" ht="18" x14ac:dyDescent="0.25">
      <c r="A42" s="141" t="str">
        <f>VLOOKUP(E42,'LISTADO ATM'!$A$2:$C$901,3,0)</f>
        <v>DISTRITO NACIONAL</v>
      </c>
      <c r="B42" s="154">
        <v>3336041506</v>
      </c>
      <c r="C42" s="94">
        <v>44468.625405092593</v>
      </c>
      <c r="D42" s="94" t="s">
        <v>2174</v>
      </c>
      <c r="E42" s="156">
        <v>407</v>
      </c>
      <c r="F42" s="154" t="str">
        <f>VLOOKUP(E42,VIP!$A$2:$O16319,2,0)</f>
        <v>DRBR407</v>
      </c>
      <c r="G42" s="141" t="str">
        <f>VLOOKUP(E42,'LISTADO ATM'!$A$2:$B$900,2,0)</f>
        <v xml:space="preserve">ATM Multicentro La Sirena Villa Mella </v>
      </c>
      <c r="H42" s="141" t="str">
        <f>VLOOKUP(E42,VIP!$A$2:$O21280,7,FALSE)</f>
        <v>Si</v>
      </c>
      <c r="I42" s="141" t="str">
        <f>VLOOKUP(E42,VIP!$A$2:$O13245,8,FALSE)</f>
        <v>Si</v>
      </c>
      <c r="J42" s="141" t="str">
        <f>VLOOKUP(E42,VIP!$A$2:$O13195,8,FALSE)</f>
        <v>Si</v>
      </c>
      <c r="K42" s="141" t="str">
        <f>VLOOKUP(E42,VIP!$A$2:$O16769,6,0)</f>
        <v>NO</v>
      </c>
      <c r="L42" s="153" t="s">
        <v>2662</v>
      </c>
      <c r="M42" s="93" t="s">
        <v>2437</v>
      </c>
      <c r="N42" s="93" t="s">
        <v>2443</v>
      </c>
      <c r="O42" s="141" t="s">
        <v>2445</v>
      </c>
      <c r="P42" s="153"/>
      <c r="Q42" s="93" t="s">
        <v>2662</v>
      </c>
    </row>
    <row r="43" spans="1:17" s="119" customFormat="1" ht="18" x14ac:dyDescent="0.25">
      <c r="A43" s="141" t="str">
        <f>VLOOKUP(E43,'LISTADO ATM'!$A$2:$C$901,3,0)</f>
        <v>DISTRITO NACIONAL</v>
      </c>
      <c r="B43" s="154">
        <v>3336041511</v>
      </c>
      <c r="C43" s="94">
        <v>44468.625891203701</v>
      </c>
      <c r="D43" s="94" t="s">
        <v>2174</v>
      </c>
      <c r="E43" s="156">
        <v>744</v>
      </c>
      <c r="F43" s="154" t="str">
        <f>VLOOKUP(E43,VIP!$A$2:$O16318,2,0)</f>
        <v>DRBR289</v>
      </c>
      <c r="G43" s="141" t="str">
        <f>VLOOKUP(E43,'LISTADO ATM'!$A$2:$B$900,2,0)</f>
        <v xml:space="preserve">ATM Multicentro La Sirena Venezuela </v>
      </c>
      <c r="H43" s="141" t="str">
        <f>VLOOKUP(E43,VIP!$A$2:$O21279,7,FALSE)</f>
        <v>Si</v>
      </c>
      <c r="I43" s="141" t="str">
        <f>VLOOKUP(E43,VIP!$A$2:$O13244,8,FALSE)</f>
        <v>Si</v>
      </c>
      <c r="J43" s="141" t="str">
        <f>VLOOKUP(E43,VIP!$A$2:$O13194,8,FALSE)</f>
        <v>Si</v>
      </c>
      <c r="K43" s="141" t="str">
        <f>VLOOKUP(E43,VIP!$A$2:$O16768,6,0)</f>
        <v>SI</v>
      </c>
      <c r="L43" s="153" t="s">
        <v>2662</v>
      </c>
      <c r="M43" s="93" t="s">
        <v>2437</v>
      </c>
      <c r="N43" s="93" t="s">
        <v>2443</v>
      </c>
      <c r="O43" s="141" t="s">
        <v>2445</v>
      </c>
      <c r="P43" s="153"/>
      <c r="Q43" s="93" t="s">
        <v>2662</v>
      </c>
    </row>
    <row r="44" spans="1:17" s="119" customFormat="1" ht="18" x14ac:dyDescent="0.25">
      <c r="A44" s="141" t="str">
        <f>VLOOKUP(E44,'LISTADO ATM'!$A$2:$C$901,3,0)</f>
        <v>SUR</v>
      </c>
      <c r="B44" s="154">
        <v>3336041340</v>
      </c>
      <c r="C44" s="94">
        <v>44468.55364583333</v>
      </c>
      <c r="D44" s="94" t="s">
        <v>2174</v>
      </c>
      <c r="E44" s="156">
        <v>584</v>
      </c>
      <c r="F44" s="154" t="str">
        <f>VLOOKUP(E44,VIP!$A$2:$O16329,2,0)</f>
        <v>DRBR404</v>
      </c>
      <c r="G44" s="141" t="str">
        <f>VLOOKUP(E44,'LISTADO ATM'!$A$2:$B$900,2,0)</f>
        <v xml:space="preserve">ATM Oficina San Cristóbal I </v>
      </c>
      <c r="H44" s="141" t="str">
        <f>VLOOKUP(E44,VIP!$A$2:$O21290,7,FALSE)</f>
        <v>Si</v>
      </c>
      <c r="I44" s="141" t="str">
        <f>VLOOKUP(E44,VIP!$A$2:$O13255,8,FALSE)</f>
        <v>Si</v>
      </c>
      <c r="J44" s="141" t="str">
        <f>VLOOKUP(E44,VIP!$A$2:$O13205,8,FALSE)</f>
        <v>Si</v>
      </c>
      <c r="K44" s="141" t="str">
        <f>VLOOKUP(E44,VIP!$A$2:$O16779,6,0)</f>
        <v>SI</v>
      </c>
      <c r="L44" s="153" t="s">
        <v>2655</v>
      </c>
      <c r="M44" s="93" t="s">
        <v>2437</v>
      </c>
      <c r="N44" s="93" t="s">
        <v>2622</v>
      </c>
      <c r="O44" s="141" t="s">
        <v>2445</v>
      </c>
      <c r="P44" s="153"/>
      <c r="Q44" s="93" t="s">
        <v>2655</v>
      </c>
    </row>
    <row r="45" spans="1:17" s="119" customFormat="1" ht="18" x14ac:dyDescent="0.25">
      <c r="A45" s="141" t="str">
        <f>VLOOKUP(E45,'LISTADO ATM'!$A$2:$C$901,3,0)</f>
        <v>ESTE</v>
      </c>
      <c r="B45" s="154">
        <v>3336041409</v>
      </c>
      <c r="C45" s="94">
        <v>44468.590266203704</v>
      </c>
      <c r="D45" s="94" t="s">
        <v>2174</v>
      </c>
      <c r="E45" s="156">
        <v>963</v>
      </c>
      <c r="F45" s="154" t="str">
        <f>VLOOKUP(E45,VIP!$A$2:$O16326,2,0)</f>
        <v>DRBR963</v>
      </c>
      <c r="G45" s="141" t="str">
        <f>VLOOKUP(E45,'LISTADO ATM'!$A$2:$B$900,2,0)</f>
        <v xml:space="preserve">ATM Multiplaza La Romana </v>
      </c>
      <c r="H45" s="141" t="str">
        <f>VLOOKUP(E45,VIP!$A$2:$O21287,7,FALSE)</f>
        <v>Si</v>
      </c>
      <c r="I45" s="141" t="str">
        <f>VLOOKUP(E45,VIP!$A$2:$O13252,8,FALSE)</f>
        <v>Si</v>
      </c>
      <c r="J45" s="141" t="str">
        <f>VLOOKUP(E45,VIP!$A$2:$O13202,8,FALSE)</f>
        <v>Si</v>
      </c>
      <c r="K45" s="141" t="str">
        <f>VLOOKUP(E45,VIP!$A$2:$O16776,6,0)</f>
        <v>NO</v>
      </c>
      <c r="L45" s="153" t="s">
        <v>2655</v>
      </c>
      <c r="M45" s="93" t="s">
        <v>2437</v>
      </c>
      <c r="N45" s="93" t="s">
        <v>2443</v>
      </c>
      <c r="O45" s="141" t="s">
        <v>2445</v>
      </c>
      <c r="P45" s="153"/>
      <c r="Q45" s="93" t="s">
        <v>2655</v>
      </c>
    </row>
    <row r="46" spans="1:17" ht="18" x14ac:dyDescent="0.25">
      <c r="A46" s="141" t="str">
        <f>VLOOKUP(E46,'LISTADO ATM'!$A$2:$C$901,3,0)</f>
        <v>DISTRITO NACIONAL</v>
      </c>
      <c r="B46" s="154">
        <v>3336041436</v>
      </c>
      <c r="C46" s="94">
        <v>44468.600891203707</v>
      </c>
      <c r="D46" s="94" t="s">
        <v>2174</v>
      </c>
      <c r="E46" s="156">
        <v>349</v>
      </c>
      <c r="F46" s="154" t="str">
        <f>VLOOKUP(E46,VIP!$A$2:$O16324,2,0)</f>
        <v>DRBR349</v>
      </c>
      <c r="G46" s="141" t="str">
        <f>VLOOKUP(E46,'LISTADO ATM'!$A$2:$B$900,2,0)</f>
        <v>ATM SENASA</v>
      </c>
      <c r="H46" s="141" t="str">
        <f>VLOOKUP(E46,VIP!$A$2:$O21285,7,FALSE)</f>
        <v>Si</v>
      </c>
      <c r="I46" s="141" t="str">
        <f>VLOOKUP(E46,VIP!$A$2:$O13250,8,FALSE)</f>
        <v>Si</v>
      </c>
      <c r="J46" s="141" t="str">
        <f>VLOOKUP(E46,VIP!$A$2:$O13200,8,FALSE)</f>
        <v>Si</v>
      </c>
      <c r="K46" s="141" t="str">
        <f>VLOOKUP(E46,VIP!$A$2:$O16774,6,0)</f>
        <v>NO</v>
      </c>
      <c r="L46" s="153" t="s">
        <v>2655</v>
      </c>
      <c r="M46" s="93" t="s">
        <v>2437</v>
      </c>
      <c r="N46" s="93" t="s">
        <v>2443</v>
      </c>
      <c r="O46" s="141" t="s">
        <v>2445</v>
      </c>
      <c r="P46" s="153"/>
      <c r="Q46" s="93" t="s">
        <v>2655</v>
      </c>
    </row>
    <row r="47" spans="1:17" ht="18" x14ac:dyDescent="0.25">
      <c r="A47" s="141" t="str">
        <f>VLOOKUP(E47,'LISTADO ATM'!$A$2:$C$901,3,0)</f>
        <v>ESTE</v>
      </c>
      <c r="B47" s="154">
        <v>3336038130</v>
      </c>
      <c r="C47" s="94">
        <v>44466.585763888892</v>
      </c>
      <c r="D47" s="94" t="s">
        <v>2459</v>
      </c>
      <c r="E47" s="156">
        <v>429</v>
      </c>
      <c r="F47" s="141" t="str">
        <f>VLOOKUP(E47,VIP!$A$2:$O16302,2,0)</f>
        <v>DRBR429</v>
      </c>
      <c r="G47" s="141" t="str">
        <f>VLOOKUP(E47,'LISTADO ATM'!$A$2:$B$900,2,0)</f>
        <v xml:space="preserve">ATM Oficina Jumbo La Romana </v>
      </c>
      <c r="H47" s="141" t="str">
        <f>VLOOKUP(E47,VIP!$A$2:$O21263,7,FALSE)</f>
        <v>Si</v>
      </c>
      <c r="I47" s="141" t="str">
        <f>VLOOKUP(E47,VIP!$A$2:$O13228,8,FALSE)</f>
        <v>Si</v>
      </c>
      <c r="J47" s="141" t="str">
        <f>VLOOKUP(E47,VIP!$A$2:$O13178,8,FALSE)</f>
        <v>Si</v>
      </c>
      <c r="K47" s="141" t="str">
        <f>VLOOKUP(E47,VIP!$A$2:$O16752,6,0)</f>
        <v>NO</v>
      </c>
      <c r="L47" s="153" t="s">
        <v>2409</v>
      </c>
      <c r="M47" s="93" t="s">
        <v>2437</v>
      </c>
      <c r="N47" s="93" t="s">
        <v>2443</v>
      </c>
      <c r="O47" s="141" t="s">
        <v>2612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DISTRITO NACIONAL</v>
      </c>
      <c r="B48" s="154">
        <v>3336039776</v>
      </c>
      <c r="C48" s="94">
        <v>44467.582442129627</v>
      </c>
      <c r="D48" s="94" t="s">
        <v>2440</v>
      </c>
      <c r="E48" s="156">
        <v>573</v>
      </c>
      <c r="F48" s="141" t="str">
        <f>VLOOKUP(E48,VIP!$A$2:$O16325,2,0)</f>
        <v>DRBR038</v>
      </c>
      <c r="G48" s="141" t="str">
        <f>VLOOKUP(E48,'LISTADO ATM'!$A$2:$B$900,2,0)</f>
        <v xml:space="preserve">ATM IDSS </v>
      </c>
      <c r="H48" s="141" t="str">
        <f>VLOOKUP(E48,VIP!$A$2:$O21286,7,FALSE)</f>
        <v>Si</v>
      </c>
      <c r="I48" s="141" t="str">
        <f>VLOOKUP(E48,VIP!$A$2:$O13251,8,FALSE)</f>
        <v>Si</v>
      </c>
      <c r="J48" s="141" t="str">
        <f>VLOOKUP(E48,VIP!$A$2:$O13201,8,FALSE)</f>
        <v>Si</v>
      </c>
      <c r="K48" s="141" t="str">
        <f>VLOOKUP(E48,VIP!$A$2:$O16775,6,0)</f>
        <v>NO</v>
      </c>
      <c r="L48" s="153" t="s">
        <v>2409</v>
      </c>
      <c r="M48" s="93" t="s">
        <v>2437</v>
      </c>
      <c r="N48" s="93" t="s">
        <v>2443</v>
      </c>
      <c r="O48" s="141" t="s">
        <v>2444</v>
      </c>
      <c r="P48" s="153"/>
      <c r="Q48" s="93" t="s">
        <v>2409</v>
      </c>
    </row>
    <row r="49" spans="1:17" ht="18" x14ac:dyDescent="0.25">
      <c r="A49" s="141" t="str">
        <f>VLOOKUP(E49,'LISTADO ATM'!$A$2:$C$901,3,0)</f>
        <v>DISTRITO NACIONAL</v>
      </c>
      <c r="B49" s="154">
        <v>3336040251</v>
      </c>
      <c r="C49" s="94">
        <v>44467.733564814815</v>
      </c>
      <c r="D49" s="94" t="s">
        <v>2440</v>
      </c>
      <c r="E49" s="156">
        <v>12</v>
      </c>
      <c r="F49" s="154" t="str">
        <f>VLOOKUP(E49,VIP!$A$2:$O16323,2,0)</f>
        <v>DRBR012</v>
      </c>
      <c r="G49" s="141" t="str">
        <f>VLOOKUP(E49,'LISTADO ATM'!$A$2:$B$900,2,0)</f>
        <v xml:space="preserve">ATM Comercial Ganadera (San Isidro) </v>
      </c>
      <c r="H49" s="141" t="str">
        <f>VLOOKUP(E49,VIP!$A$2:$O21284,7,FALSE)</f>
        <v>Si</v>
      </c>
      <c r="I49" s="141" t="str">
        <f>VLOOKUP(E49,VIP!$A$2:$O13249,8,FALSE)</f>
        <v>No</v>
      </c>
      <c r="J49" s="141" t="str">
        <f>VLOOKUP(E49,VIP!$A$2:$O13199,8,FALSE)</f>
        <v>No</v>
      </c>
      <c r="K49" s="141" t="str">
        <f>VLOOKUP(E49,VIP!$A$2:$O16773,6,0)</f>
        <v>NO</v>
      </c>
      <c r="L49" s="153" t="s">
        <v>2409</v>
      </c>
      <c r="M49" s="93" t="s">
        <v>2437</v>
      </c>
      <c r="N49" s="93" t="s">
        <v>2443</v>
      </c>
      <c r="O49" s="141" t="s">
        <v>2444</v>
      </c>
      <c r="P49" s="153"/>
      <c r="Q49" s="93" t="s">
        <v>2409</v>
      </c>
    </row>
    <row r="50" spans="1:17" ht="18" x14ac:dyDescent="0.25">
      <c r="A50" s="141" t="str">
        <f>VLOOKUP(E50,'LISTADO ATM'!$A$2:$C$901,3,0)</f>
        <v>ESTE</v>
      </c>
      <c r="B50" s="154">
        <v>3336040400</v>
      </c>
      <c r="C50" s="94">
        <v>44468.330393518518</v>
      </c>
      <c r="D50" s="94" t="s">
        <v>2459</v>
      </c>
      <c r="E50" s="156">
        <v>608</v>
      </c>
      <c r="F50" s="154" t="str">
        <f>VLOOKUP(E50,VIP!$A$2:$O16323,2,0)</f>
        <v>DRBR305</v>
      </c>
      <c r="G50" s="141" t="str">
        <f>VLOOKUP(E50,'LISTADO ATM'!$A$2:$B$900,2,0)</f>
        <v xml:space="preserve">ATM Oficina Jumbo (San Pedro) </v>
      </c>
      <c r="H50" s="141" t="str">
        <f>VLOOKUP(E50,VIP!$A$2:$O21284,7,FALSE)</f>
        <v>Si</v>
      </c>
      <c r="I50" s="141" t="str">
        <f>VLOOKUP(E50,VIP!$A$2:$O13249,8,FALSE)</f>
        <v>Si</v>
      </c>
      <c r="J50" s="141" t="str">
        <f>VLOOKUP(E50,VIP!$A$2:$O13199,8,FALSE)</f>
        <v>Si</v>
      </c>
      <c r="K50" s="141" t="str">
        <f>VLOOKUP(E50,VIP!$A$2:$O16773,6,0)</f>
        <v>SI</v>
      </c>
      <c r="L50" s="153" t="s">
        <v>2409</v>
      </c>
      <c r="M50" s="93" t="s">
        <v>2437</v>
      </c>
      <c r="N50" s="93" t="s">
        <v>2443</v>
      </c>
      <c r="O50" s="141" t="s">
        <v>2653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DISTRITO NACIONAL</v>
      </c>
      <c r="B51" s="154">
        <v>3336041172</v>
      </c>
      <c r="C51" s="94">
        <v>44468.493530092594</v>
      </c>
      <c r="D51" s="94" t="s">
        <v>2459</v>
      </c>
      <c r="E51" s="156">
        <v>514</v>
      </c>
      <c r="F51" s="154" t="str">
        <f>VLOOKUP(E51,VIP!$A$2:$O16335,2,0)</f>
        <v>DRBR514</v>
      </c>
      <c r="G51" s="141" t="str">
        <f>VLOOKUP(E51,'LISTADO ATM'!$A$2:$B$900,2,0)</f>
        <v>ATM Autoservicio Charles de Gaulle</v>
      </c>
      <c r="H51" s="141" t="str">
        <f>VLOOKUP(E51,VIP!$A$2:$O21296,7,FALSE)</f>
        <v>Si</v>
      </c>
      <c r="I51" s="141" t="str">
        <f>VLOOKUP(E51,VIP!$A$2:$O13261,8,FALSE)</f>
        <v>No</v>
      </c>
      <c r="J51" s="141" t="str">
        <f>VLOOKUP(E51,VIP!$A$2:$O13211,8,FALSE)</f>
        <v>No</v>
      </c>
      <c r="K51" s="141" t="str">
        <f>VLOOKUP(E51,VIP!$A$2:$O16785,6,0)</f>
        <v>NO</v>
      </c>
      <c r="L51" s="153" t="s">
        <v>2409</v>
      </c>
      <c r="M51" s="93" t="s">
        <v>2437</v>
      </c>
      <c r="N51" s="93" t="s">
        <v>2443</v>
      </c>
      <c r="O51" s="141" t="s">
        <v>2612</v>
      </c>
      <c r="P51" s="153"/>
      <c r="Q51" s="93" t="s">
        <v>2409</v>
      </c>
    </row>
    <row r="52" spans="1:17" ht="18" x14ac:dyDescent="0.25">
      <c r="A52" s="141" t="str">
        <f>VLOOKUP(E52,'LISTADO ATM'!$A$2:$C$901,3,0)</f>
        <v>ESTE</v>
      </c>
      <c r="B52" s="154">
        <v>3336041779</v>
      </c>
      <c r="C52" s="94">
        <v>44468.7030787037</v>
      </c>
      <c r="D52" s="94" t="s">
        <v>2459</v>
      </c>
      <c r="E52" s="156">
        <v>16</v>
      </c>
      <c r="F52" s="154" t="str">
        <f>VLOOKUP(E52,VIP!$A$2:$O16334,2,0)</f>
        <v>DRBR046</v>
      </c>
      <c r="G52" s="141" t="str">
        <f>VLOOKUP(E52,'LISTADO ATM'!$A$2:$B$900,2,0)</f>
        <v>ATM Estación Texaco Sabana de la Mar</v>
      </c>
      <c r="H52" s="141" t="str">
        <f>VLOOKUP(E52,VIP!$A$2:$O21295,7,FALSE)</f>
        <v>Si</v>
      </c>
      <c r="I52" s="141" t="str">
        <f>VLOOKUP(E52,VIP!$A$2:$O13260,8,FALSE)</f>
        <v>Si</v>
      </c>
      <c r="J52" s="141" t="str">
        <f>VLOOKUP(E52,VIP!$A$2:$O13210,8,FALSE)</f>
        <v>Si</v>
      </c>
      <c r="K52" s="141" t="str">
        <f>VLOOKUP(E52,VIP!$A$2:$O16784,6,0)</f>
        <v>NO</v>
      </c>
      <c r="L52" s="153" t="s">
        <v>2409</v>
      </c>
      <c r="M52" s="93" t="s">
        <v>2437</v>
      </c>
      <c r="N52" s="93" t="s">
        <v>2443</v>
      </c>
      <c r="O52" s="141" t="s">
        <v>2612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NORTE</v>
      </c>
      <c r="B53" s="154">
        <v>3336041832</v>
      </c>
      <c r="C53" s="94">
        <v>44468.722638888888</v>
      </c>
      <c r="D53" s="94" t="s">
        <v>2459</v>
      </c>
      <c r="E53" s="156">
        <v>142</v>
      </c>
      <c r="F53" s="154" t="str">
        <f>VLOOKUP(E53,VIP!$A$2:$O16330,2,0)</f>
        <v>DRBR142</v>
      </c>
      <c r="G53" s="141" t="str">
        <f>VLOOKUP(E53,'LISTADO ATM'!$A$2:$B$900,2,0)</f>
        <v xml:space="preserve">ATM Centro de Caja Galerías Bonao </v>
      </c>
      <c r="H53" s="141" t="str">
        <f>VLOOKUP(E53,VIP!$A$2:$O21291,7,FALSE)</f>
        <v>Si</v>
      </c>
      <c r="I53" s="141" t="str">
        <f>VLOOKUP(E53,VIP!$A$2:$O13256,8,FALSE)</f>
        <v>Si</v>
      </c>
      <c r="J53" s="141" t="str">
        <f>VLOOKUP(E53,VIP!$A$2:$O13206,8,FALSE)</f>
        <v>Si</v>
      </c>
      <c r="K53" s="141" t="str">
        <f>VLOOKUP(E53,VIP!$A$2:$O16780,6,0)</f>
        <v>SI</v>
      </c>
      <c r="L53" s="153" t="s">
        <v>2409</v>
      </c>
      <c r="M53" s="93" t="s">
        <v>2437</v>
      </c>
      <c r="N53" s="93" t="s">
        <v>2443</v>
      </c>
      <c r="O53" s="141" t="s">
        <v>2612</v>
      </c>
      <c r="P53" s="153"/>
      <c r="Q53" s="93" t="s">
        <v>2409</v>
      </c>
    </row>
    <row r="54" spans="1:17" ht="18" x14ac:dyDescent="0.25">
      <c r="A54" s="141" t="str">
        <f>VLOOKUP(E54,'LISTADO ATM'!$A$2:$C$901,3,0)</f>
        <v>DISTRITO NACIONAL</v>
      </c>
      <c r="B54" s="154">
        <v>3336041917</v>
      </c>
      <c r="C54" s="94">
        <v>44468.808379629627</v>
      </c>
      <c r="D54" s="94" t="s">
        <v>2440</v>
      </c>
      <c r="E54" s="156">
        <v>884</v>
      </c>
      <c r="F54" s="154" t="str">
        <f>VLOOKUP(E54,VIP!$A$2:$O16339,2,0)</f>
        <v>DRBR884</v>
      </c>
      <c r="G54" s="141" t="str">
        <f>VLOOKUP(E54,'LISTADO ATM'!$A$2:$B$900,2,0)</f>
        <v xml:space="preserve">ATM UNP Olé Sabana Perdida </v>
      </c>
      <c r="H54" s="141" t="str">
        <f>VLOOKUP(E54,VIP!$A$2:$O21300,7,FALSE)</f>
        <v>Si</v>
      </c>
      <c r="I54" s="141" t="str">
        <f>VLOOKUP(E54,VIP!$A$2:$O13265,8,FALSE)</f>
        <v>Si</v>
      </c>
      <c r="J54" s="141" t="str">
        <f>VLOOKUP(E54,VIP!$A$2:$O13215,8,FALSE)</f>
        <v>Si</v>
      </c>
      <c r="K54" s="141" t="str">
        <f>VLOOKUP(E54,VIP!$A$2:$O16789,6,0)</f>
        <v>NO</v>
      </c>
      <c r="L54" s="153" t="s">
        <v>2409</v>
      </c>
      <c r="M54" s="93" t="s">
        <v>2437</v>
      </c>
      <c r="N54" s="93" t="s">
        <v>2443</v>
      </c>
      <c r="O54" s="141" t="s">
        <v>2444</v>
      </c>
      <c r="P54" s="153"/>
      <c r="Q54" s="93" t="s">
        <v>2409</v>
      </c>
    </row>
    <row r="55" spans="1:17" ht="18" x14ac:dyDescent="0.25">
      <c r="A55" s="141" t="str">
        <f>VLOOKUP(E55,'LISTADO ATM'!$A$2:$C$901,3,0)</f>
        <v>ESTE</v>
      </c>
      <c r="B55" s="154">
        <v>3336041919</v>
      </c>
      <c r="C55" s="94">
        <v>44468.812731481485</v>
      </c>
      <c r="D55" s="94" t="s">
        <v>2459</v>
      </c>
      <c r="E55" s="156">
        <v>824</v>
      </c>
      <c r="F55" s="154" t="str">
        <f>VLOOKUP(E55,VIP!$A$2:$O16338,2,0)</f>
        <v>DRBR824</v>
      </c>
      <c r="G55" s="141" t="str">
        <f>VLOOKUP(E55,'LISTADO ATM'!$A$2:$B$900,2,0)</f>
        <v xml:space="preserve">ATM Multiplaza (Higuey) </v>
      </c>
      <c r="H55" s="141" t="str">
        <f>VLOOKUP(E55,VIP!$A$2:$O21299,7,FALSE)</f>
        <v>Si</v>
      </c>
      <c r="I55" s="141" t="str">
        <f>VLOOKUP(E55,VIP!$A$2:$O13264,8,FALSE)</f>
        <v>Si</v>
      </c>
      <c r="J55" s="141" t="str">
        <f>VLOOKUP(E55,VIP!$A$2:$O13214,8,FALSE)</f>
        <v>Si</v>
      </c>
      <c r="K55" s="141" t="str">
        <f>VLOOKUP(E55,VIP!$A$2:$O16788,6,0)</f>
        <v>NO</v>
      </c>
      <c r="L55" s="153" t="s">
        <v>2409</v>
      </c>
      <c r="M55" s="93" t="s">
        <v>2437</v>
      </c>
      <c r="N55" s="93" t="s">
        <v>2443</v>
      </c>
      <c r="O55" s="141" t="s">
        <v>2612</v>
      </c>
      <c r="P55" s="153"/>
      <c r="Q55" s="93" t="s">
        <v>2409</v>
      </c>
    </row>
    <row r="56" spans="1:17" ht="18" x14ac:dyDescent="0.25">
      <c r="A56" s="141" t="str">
        <f>VLOOKUP(E56,'LISTADO ATM'!$A$2:$C$901,3,0)</f>
        <v>NORTE</v>
      </c>
      <c r="B56" s="154">
        <v>3336041926</v>
      </c>
      <c r="C56" s="94">
        <v>44468.885462962964</v>
      </c>
      <c r="D56" s="94" t="s">
        <v>2459</v>
      </c>
      <c r="E56" s="156">
        <v>728</v>
      </c>
      <c r="F56" s="154" t="str">
        <f>VLOOKUP(E56,VIP!$A$2:$O16334,2,0)</f>
        <v>DRBR051</v>
      </c>
      <c r="G56" s="141" t="str">
        <f>VLOOKUP(E56,'LISTADO ATM'!$A$2:$B$900,2,0)</f>
        <v xml:space="preserve">ATM UNP La Vega Oficina Regional Norcentral </v>
      </c>
      <c r="H56" s="141" t="str">
        <f>VLOOKUP(E56,VIP!$A$2:$O21295,7,FALSE)</f>
        <v>Si</v>
      </c>
      <c r="I56" s="141" t="str">
        <f>VLOOKUP(E56,VIP!$A$2:$O13260,8,FALSE)</f>
        <v>Si</v>
      </c>
      <c r="J56" s="141" t="str">
        <f>VLOOKUP(E56,VIP!$A$2:$O13210,8,FALSE)</f>
        <v>Si</v>
      </c>
      <c r="K56" s="141" t="str">
        <f>VLOOKUP(E56,VIP!$A$2:$O16784,6,0)</f>
        <v>SI</v>
      </c>
      <c r="L56" s="153" t="s">
        <v>2409</v>
      </c>
      <c r="M56" s="93" t="s">
        <v>2437</v>
      </c>
      <c r="N56" s="93" t="s">
        <v>2443</v>
      </c>
      <c r="O56" s="141" t="s">
        <v>2612</v>
      </c>
      <c r="P56" s="153"/>
      <c r="Q56" s="93" t="s">
        <v>2409</v>
      </c>
    </row>
    <row r="57" spans="1:17" ht="18" x14ac:dyDescent="0.25">
      <c r="A57" s="141" t="str">
        <f>VLOOKUP(E57,'LISTADO ATM'!$A$2:$C$901,3,0)</f>
        <v>NORTE</v>
      </c>
      <c r="B57" s="154">
        <v>3336041927</v>
      </c>
      <c r="C57" s="94">
        <v>44468.88721064815</v>
      </c>
      <c r="D57" s="94" t="s">
        <v>2459</v>
      </c>
      <c r="E57" s="156">
        <v>497</v>
      </c>
      <c r="F57" s="154" t="str">
        <f>VLOOKUP(E57,VIP!$A$2:$O16333,2,0)</f>
        <v>DRBR497</v>
      </c>
      <c r="G57" s="141" t="str">
        <f>VLOOKUP(E57,'LISTADO ATM'!$A$2:$B$900,2,0)</f>
        <v xml:space="preserve">ATM Oficina El Portal II (Santiago) </v>
      </c>
      <c r="H57" s="141" t="str">
        <f>VLOOKUP(E57,VIP!$A$2:$O21294,7,FALSE)</f>
        <v>Si</v>
      </c>
      <c r="I57" s="141" t="str">
        <f>VLOOKUP(E57,VIP!$A$2:$O13259,8,FALSE)</f>
        <v>Si</v>
      </c>
      <c r="J57" s="141" t="str">
        <f>VLOOKUP(E57,VIP!$A$2:$O13209,8,FALSE)</f>
        <v>Si</v>
      </c>
      <c r="K57" s="141" t="str">
        <f>VLOOKUP(E57,VIP!$A$2:$O16783,6,0)</f>
        <v>SI</v>
      </c>
      <c r="L57" s="153" t="s">
        <v>2409</v>
      </c>
      <c r="M57" s="93" t="s">
        <v>2437</v>
      </c>
      <c r="N57" s="93" t="s">
        <v>2443</v>
      </c>
      <c r="O57" s="141" t="s">
        <v>2612</v>
      </c>
      <c r="P57" s="153"/>
      <c r="Q57" s="93" t="s">
        <v>2409</v>
      </c>
    </row>
    <row r="58" spans="1:17" ht="18" x14ac:dyDescent="0.25">
      <c r="A58" s="141" t="str">
        <f>VLOOKUP(E58,'LISTADO ATM'!$A$2:$C$901,3,0)</f>
        <v>ESTE</v>
      </c>
      <c r="B58" s="154">
        <v>3336041928</v>
      </c>
      <c r="C58" s="94">
        <v>44468.890486111108</v>
      </c>
      <c r="D58" s="94" t="s">
        <v>2459</v>
      </c>
      <c r="E58" s="156">
        <v>294</v>
      </c>
      <c r="F58" s="154" t="str">
        <f>VLOOKUP(E58,VIP!$A$2:$O16332,2,0)</f>
        <v>DRBR294</v>
      </c>
      <c r="G58" s="141" t="str">
        <f>VLOOKUP(E58,'LISTADO ATM'!$A$2:$B$900,2,0)</f>
        <v xml:space="preserve">ATM Plaza Zaglul San Pedro II </v>
      </c>
      <c r="H58" s="141" t="str">
        <f>VLOOKUP(E58,VIP!$A$2:$O21293,7,FALSE)</f>
        <v>Si</v>
      </c>
      <c r="I58" s="141" t="str">
        <f>VLOOKUP(E58,VIP!$A$2:$O13258,8,FALSE)</f>
        <v>Si</v>
      </c>
      <c r="J58" s="141" t="str">
        <f>VLOOKUP(E58,VIP!$A$2:$O13208,8,FALSE)</f>
        <v>Si</v>
      </c>
      <c r="K58" s="141" t="str">
        <f>VLOOKUP(E58,VIP!$A$2:$O16782,6,0)</f>
        <v>NO</v>
      </c>
      <c r="L58" s="153" t="s">
        <v>2409</v>
      </c>
      <c r="M58" s="93" t="s">
        <v>2437</v>
      </c>
      <c r="N58" s="93" t="s">
        <v>2443</v>
      </c>
      <c r="O58" s="141" t="s">
        <v>2612</v>
      </c>
      <c r="P58" s="153"/>
      <c r="Q58" s="93" t="s">
        <v>2409</v>
      </c>
    </row>
    <row r="59" spans="1:17" ht="18" x14ac:dyDescent="0.25">
      <c r="A59" s="141" t="str">
        <f>VLOOKUP(E59,'LISTADO ATM'!$A$2:$C$901,3,0)</f>
        <v>DISTRITO NACIONAL</v>
      </c>
      <c r="B59" s="154">
        <v>3336041929</v>
      </c>
      <c r="C59" s="94">
        <v>44468.89403935185</v>
      </c>
      <c r="D59" s="94" t="s">
        <v>2459</v>
      </c>
      <c r="E59" s="156">
        <v>946</v>
      </c>
      <c r="F59" s="154" t="str">
        <f>VLOOKUP(E59,VIP!$A$2:$O16331,2,0)</f>
        <v>DRBR24R</v>
      </c>
      <c r="G59" s="141" t="str">
        <f>VLOOKUP(E59,'LISTADO ATM'!$A$2:$B$900,2,0)</f>
        <v xml:space="preserve">ATM Oficina Núñez de Cáceres I </v>
      </c>
      <c r="H59" s="141" t="str">
        <f>VLOOKUP(E59,VIP!$A$2:$O21292,7,FALSE)</f>
        <v>Si</v>
      </c>
      <c r="I59" s="141" t="str">
        <f>VLOOKUP(E59,VIP!$A$2:$O13257,8,FALSE)</f>
        <v>Si</v>
      </c>
      <c r="J59" s="141" t="str">
        <f>VLOOKUP(E59,VIP!$A$2:$O13207,8,FALSE)</f>
        <v>Si</v>
      </c>
      <c r="K59" s="141" t="str">
        <f>VLOOKUP(E59,VIP!$A$2:$O16781,6,0)</f>
        <v>NO</v>
      </c>
      <c r="L59" s="153" t="s">
        <v>2409</v>
      </c>
      <c r="M59" s="93" t="s">
        <v>2437</v>
      </c>
      <c r="N59" s="93" t="s">
        <v>2443</v>
      </c>
      <c r="O59" s="141" t="s">
        <v>2612</v>
      </c>
      <c r="P59" s="153"/>
      <c r="Q59" s="93" t="s">
        <v>2409</v>
      </c>
    </row>
    <row r="60" spans="1:17" ht="18" x14ac:dyDescent="0.25">
      <c r="A60" s="141" t="str">
        <f>VLOOKUP(E60,'LISTADO ATM'!$A$2:$C$901,3,0)</f>
        <v>ESTE</v>
      </c>
      <c r="B60" s="154">
        <v>3336041930</v>
      </c>
      <c r="C60" s="94">
        <v>44468.899814814817</v>
      </c>
      <c r="D60" s="94" t="s">
        <v>2459</v>
      </c>
      <c r="E60" s="156">
        <v>114</v>
      </c>
      <c r="F60" s="154" t="str">
        <f>VLOOKUP(E60,VIP!$A$2:$O16330,2,0)</f>
        <v>DRBR114</v>
      </c>
      <c r="G60" s="141" t="str">
        <f>VLOOKUP(E60,'LISTADO ATM'!$A$2:$B$900,2,0)</f>
        <v xml:space="preserve">ATM Oficina Hato Mayor </v>
      </c>
      <c r="H60" s="141" t="str">
        <f>VLOOKUP(E60,VIP!$A$2:$O21291,7,FALSE)</f>
        <v>Si</v>
      </c>
      <c r="I60" s="141" t="str">
        <f>VLOOKUP(E60,VIP!$A$2:$O13256,8,FALSE)</f>
        <v>Si</v>
      </c>
      <c r="J60" s="141" t="str">
        <f>VLOOKUP(E60,VIP!$A$2:$O13206,8,FALSE)</f>
        <v>Si</v>
      </c>
      <c r="K60" s="141" t="str">
        <f>VLOOKUP(E60,VIP!$A$2:$O16780,6,0)</f>
        <v>NO</v>
      </c>
      <c r="L60" s="153" t="s">
        <v>2409</v>
      </c>
      <c r="M60" s="93" t="s">
        <v>2437</v>
      </c>
      <c r="N60" s="93" t="s">
        <v>2443</v>
      </c>
      <c r="O60" s="141" t="s">
        <v>2612</v>
      </c>
      <c r="P60" s="153"/>
      <c r="Q60" s="93" t="s">
        <v>2409</v>
      </c>
    </row>
    <row r="61" spans="1:17" ht="18" x14ac:dyDescent="0.25">
      <c r="A61" s="141" t="str">
        <f>VLOOKUP(E61,'LISTADO ATM'!$A$2:$C$901,3,0)</f>
        <v>ESTE</v>
      </c>
      <c r="B61" s="154">
        <v>3336041933</v>
      </c>
      <c r="C61" s="94">
        <v>44468.90896990741</v>
      </c>
      <c r="D61" s="94" t="s">
        <v>2459</v>
      </c>
      <c r="E61" s="156">
        <v>480</v>
      </c>
      <c r="F61" s="154" t="str">
        <f>VLOOKUP(E61,VIP!$A$2:$O16328,2,0)</f>
        <v>DRBR480</v>
      </c>
      <c r="G61" s="141" t="str">
        <f>VLOOKUP(E61,'LISTADO ATM'!$A$2:$B$900,2,0)</f>
        <v>ATM UNP Farmaconal Higuey</v>
      </c>
      <c r="H61" s="141" t="str">
        <f>VLOOKUP(E61,VIP!$A$2:$O21289,7,FALSE)</f>
        <v>N/A</v>
      </c>
      <c r="I61" s="141" t="str">
        <f>VLOOKUP(E61,VIP!$A$2:$O13254,8,FALSE)</f>
        <v>N/A</v>
      </c>
      <c r="J61" s="141" t="str">
        <f>VLOOKUP(E61,VIP!$A$2:$O13204,8,FALSE)</f>
        <v>N/A</v>
      </c>
      <c r="K61" s="141" t="str">
        <f>VLOOKUP(E61,VIP!$A$2:$O16778,6,0)</f>
        <v>N/A</v>
      </c>
      <c r="L61" s="153" t="s">
        <v>2409</v>
      </c>
      <c r="M61" s="93" t="s">
        <v>2437</v>
      </c>
      <c r="N61" s="93" t="s">
        <v>2443</v>
      </c>
      <c r="O61" s="141" t="s">
        <v>2612</v>
      </c>
      <c r="P61" s="153"/>
      <c r="Q61" s="93" t="s">
        <v>2409</v>
      </c>
    </row>
    <row r="62" spans="1:17" ht="18" x14ac:dyDescent="0.25">
      <c r="A62" s="141" t="str">
        <f>VLOOKUP(E62,'LISTADO ATM'!$A$2:$C$901,3,0)</f>
        <v>DISTRITO NACIONAL</v>
      </c>
      <c r="B62" s="154">
        <v>3336041936</v>
      </c>
      <c r="C62" s="94">
        <v>44468.919120370374</v>
      </c>
      <c r="D62" s="94" t="s">
        <v>2440</v>
      </c>
      <c r="E62" s="156">
        <v>708</v>
      </c>
      <c r="F62" s="154" t="str">
        <f>VLOOKUP(E62,VIP!$A$2:$O16327,2,0)</f>
        <v>DRBR505</v>
      </c>
      <c r="G62" s="141" t="str">
        <f>VLOOKUP(E62,'LISTADO ATM'!$A$2:$B$900,2,0)</f>
        <v xml:space="preserve">ATM El Vestir De Hoy </v>
      </c>
      <c r="H62" s="141" t="str">
        <f>VLOOKUP(E62,VIP!$A$2:$O21288,7,FALSE)</f>
        <v>Si</v>
      </c>
      <c r="I62" s="141" t="str">
        <f>VLOOKUP(E62,VIP!$A$2:$O13253,8,FALSE)</f>
        <v>Si</v>
      </c>
      <c r="J62" s="141" t="str">
        <f>VLOOKUP(E62,VIP!$A$2:$O13203,8,FALSE)</f>
        <v>Si</v>
      </c>
      <c r="K62" s="141" t="str">
        <f>VLOOKUP(E62,VIP!$A$2:$O16777,6,0)</f>
        <v>NO</v>
      </c>
      <c r="L62" s="153" t="s">
        <v>2409</v>
      </c>
      <c r="M62" s="93" t="s">
        <v>2437</v>
      </c>
      <c r="N62" s="93" t="s">
        <v>2443</v>
      </c>
      <c r="O62" s="141" t="s">
        <v>2444</v>
      </c>
      <c r="P62" s="153"/>
      <c r="Q62" s="93" t="s">
        <v>2409</v>
      </c>
    </row>
    <row r="63" spans="1:17" ht="18" x14ac:dyDescent="0.25">
      <c r="A63" s="141" t="str">
        <f>VLOOKUP(E63,'LISTADO ATM'!$A$2:$C$901,3,0)</f>
        <v>DISTRITO NACIONAL</v>
      </c>
      <c r="B63" s="154">
        <v>3336041937</v>
      </c>
      <c r="C63" s="94">
        <v>44468.924039351848</v>
      </c>
      <c r="D63" s="94" t="s">
        <v>2440</v>
      </c>
      <c r="E63" s="156">
        <v>769</v>
      </c>
      <c r="F63" s="154" t="str">
        <f>VLOOKUP(E63,VIP!$A$2:$O16326,2,0)</f>
        <v>DRBR769</v>
      </c>
      <c r="G63" s="141" t="str">
        <f>VLOOKUP(E63,'LISTADO ATM'!$A$2:$B$900,2,0)</f>
        <v>ATM UNP Pablo Mella Morales</v>
      </c>
      <c r="H63" s="141" t="str">
        <f>VLOOKUP(E63,VIP!$A$2:$O21287,7,FALSE)</f>
        <v>Si</v>
      </c>
      <c r="I63" s="141" t="str">
        <f>VLOOKUP(E63,VIP!$A$2:$O13252,8,FALSE)</f>
        <v>Si</v>
      </c>
      <c r="J63" s="141" t="str">
        <f>VLOOKUP(E63,VIP!$A$2:$O13202,8,FALSE)</f>
        <v>Si</v>
      </c>
      <c r="K63" s="141" t="str">
        <f>VLOOKUP(E63,VIP!$A$2:$O16776,6,0)</f>
        <v>NO</v>
      </c>
      <c r="L63" s="153" t="s">
        <v>2409</v>
      </c>
      <c r="M63" s="93" t="s">
        <v>2437</v>
      </c>
      <c r="N63" s="93" t="s">
        <v>2443</v>
      </c>
      <c r="O63" s="141" t="s">
        <v>2444</v>
      </c>
      <c r="P63" s="153"/>
      <c r="Q63" s="93" t="s">
        <v>2409</v>
      </c>
    </row>
    <row r="64" spans="1:17" ht="18" x14ac:dyDescent="0.25">
      <c r="A64" s="141" t="str">
        <f>VLOOKUP(E64,'LISTADO ATM'!$A$2:$C$901,3,0)</f>
        <v>DISTRITO NACIONAL</v>
      </c>
      <c r="B64" s="154">
        <v>3336040019</v>
      </c>
      <c r="C64" s="94">
        <v>44467.655833333331</v>
      </c>
      <c r="D64" s="94" t="s">
        <v>2174</v>
      </c>
      <c r="E64" s="156">
        <v>224</v>
      </c>
      <c r="F64" s="154" t="str">
        <f>VLOOKUP(E64,VIP!$A$2:$O16340,2,0)</f>
        <v>DRBR224</v>
      </c>
      <c r="G64" s="141" t="str">
        <f>VLOOKUP(E64,'LISTADO ATM'!$A$2:$B$900,2,0)</f>
        <v xml:space="preserve">ATM S/M Nacional El Millón (Núñez de Cáceres) </v>
      </c>
      <c r="H64" s="141" t="str">
        <f>VLOOKUP(E64,VIP!$A$2:$O21301,7,FALSE)</f>
        <v>Si</v>
      </c>
      <c r="I64" s="141" t="str">
        <f>VLOOKUP(E64,VIP!$A$2:$O13266,8,FALSE)</f>
        <v>Si</v>
      </c>
      <c r="J64" s="141" t="str">
        <f>VLOOKUP(E64,VIP!$A$2:$O13216,8,FALSE)</f>
        <v>Si</v>
      </c>
      <c r="K64" s="141" t="str">
        <f>VLOOKUP(E64,VIP!$A$2:$O16790,6,0)</f>
        <v>SI</v>
      </c>
      <c r="L64" s="153" t="s">
        <v>2455</v>
      </c>
      <c r="M64" s="93" t="s">
        <v>2437</v>
      </c>
      <c r="N64" s="93" t="s">
        <v>2622</v>
      </c>
      <c r="O64" s="141" t="s">
        <v>2445</v>
      </c>
      <c r="P64" s="153"/>
      <c r="Q64" s="93" t="s">
        <v>2455</v>
      </c>
    </row>
    <row r="65" spans="1:17" ht="18" x14ac:dyDescent="0.25">
      <c r="A65" s="141" t="str">
        <f>VLOOKUP(E65,'LISTADO ATM'!$A$2:$C$901,3,0)</f>
        <v>DISTRITO NACIONAL</v>
      </c>
      <c r="B65" s="154">
        <v>3336040356</v>
      </c>
      <c r="C65" s="94">
        <v>44468.077141203707</v>
      </c>
      <c r="D65" s="94" t="s">
        <v>2174</v>
      </c>
      <c r="E65" s="156">
        <v>761</v>
      </c>
      <c r="F65" s="154" t="str">
        <f>VLOOKUP(E65,VIP!$A$2:$O16319,2,0)</f>
        <v>DRBR761</v>
      </c>
      <c r="G65" s="141" t="str">
        <f>VLOOKUP(E65,'LISTADO ATM'!$A$2:$B$900,2,0)</f>
        <v xml:space="preserve">ATM ISSPOL </v>
      </c>
      <c r="H65" s="141" t="str">
        <f>VLOOKUP(E65,VIP!$A$2:$O21280,7,FALSE)</f>
        <v>Si</v>
      </c>
      <c r="I65" s="141" t="str">
        <f>VLOOKUP(E65,VIP!$A$2:$O13245,8,FALSE)</f>
        <v>Si</v>
      </c>
      <c r="J65" s="141" t="str">
        <f>VLOOKUP(E65,VIP!$A$2:$O13195,8,FALSE)</f>
        <v>Si</v>
      </c>
      <c r="K65" s="141" t="str">
        <f>VLOOKUP(E65,VIP!$A$2:$O16769,6,0)</f>
        <v>NO</v>
      </c>
      <c r="L65" s="153" t="s">
        <v>2455</v>
      </c>
      <c r="M65" s="93" t="s">
        <v>2437</v>
      </c>
      <c r="N65" s="93" t="s">
        <v>2443</v>
      </c>
      <c r="O65" s="141" t="s">
        <v>2445</v>
      </c>
      <c r="P65" s="153"/>
      <c r="Q65" s="93" t="s">
        <v>2455</v>
      </c>
    </row>
    <row r="66" spans="1:17" ht="18" x14ac:dyDescent="0.25">
      <c r="A66" s="141" t="str">
        <f>VLOOKUP(E66,'LISTADO ATM'!$A$2:$C$901,3,0)</f>
        <v>DISTRITO NACIONAL</v>
      </c>
      <c r="B66" s="154">
        <v>3336040906</v>
      </c>
      <c r="C66" s="94">
        <v>44468.435555555552</v>
      </c>
      <c r="D66" s="94" t="s">
        <v>2174</v>
      </c>
      <c r="E66" s="156">
        <v>153</v>
      </c>
      <c r="F66" s="154" t="str">
        <f>VLOOKUP(E66,VIP!$A$2:$O16331,2,0)</f>
        <v>DRBR153</v>
      </c>
      <c r="G66" s="141" t="str">
        <f>VLOOKUP(E66,'LISTADO ATM'!$A$2:$B$900,2,0)</f>
        <v xml:space="preserve">ATM Rehabilitación </v>
      </c>
      <c r="H66" s="141" t="str">
        <f>VLOOKUP(E66,VIP!$A$2:$O21292,7,FALSE)</f>
        <v>No</v>
      </c>
      <c r="I66" s="141" t="str">
        <f>VLOOKUP(E66,VIP!$A$2:$O13257,8,FALSE)</f>
        <v>No</v>
      </c>
      <c r="J66" s="141" t="str">
        <f>VLOOKUP(E66,VIP!$A$2:$O13207,8,FALSE)</f>
        <v>No</v>
      </c>
      <c r="K66" s="141" t="str">
        <f>VLOOKUP(E66,VIP!$A$2:$O16781,6,0)</f>
        <v>NO</v>
      </c>
      <c r="L66" s="153" t="s">
        <v>2455</v>
      </c>
      <c r="M66" s="93" t="s">
        <v>2437</v>
      </c>
      <c r="N66" s="93" t="s">
        <v>2443</v>
      </c>
      <c r="O66" s="141" t="s">
        <v>2445</v>
      </c>
      <c r="P66" s="153"/>
      <c r="Q66" s="93" t="s">
        <v>2455</v>
      </c>
    </row>
    <row r="67" spans="1:17" ht="18" x14ac:dyDescent="0.25">
      <c r="A67" s="141" t="str">
        <f>VLOOKUP(E67,'LISTADO ATM'!$A$2:$C$901,3,0)</f>
        <v>ESTE</v>
      </c>
      <c r="B67" s="154">
        <v>3336041068</v>
      </c>
      <c r="C67" s="94">
        <v>44468.473530092589</v>
      </c>
      <c r="D67" s="94" t="s">
        <v>2174</v>
      </c>
      <c r="E67" s="156">
        <v>843</v>
      </c>
      <c r="F67" s="154" t="str">
        <f>VLOOKUP(E67,VIP!$A$2:$O16317,2,0)</f>
        <v>DRBR843</v>
      </c>
      <c r="G67" s="141" t="str">
        <f>VLOOKUP(E67,'LISTADO ATM'!$A$2:$B$900,2,0)</f>
        <v xml:space="preserve">ATM Oficina Romana Centro </v>
      </c>
      <c r="H67" s="141" t="str">
        <f>VLOOKUP(E67,VIP!$A$2:$O21278,7,FALSE)</f>
        <v>Si</v>
      </c>
      <c r="I67" s="141" t="str">
        <f>VLOOKUP(E67,VIP!$A$2:$O13243,8,FALSE)</f>
        <v>Si</v>
      </c>
      <c r="J67" s="141" t="str">
        <f>VLOOKUP(E67,VIP!$A$2:$O13193,8,FALSE)</f>
        <v>Si</v>
      </c>
      <c r="K67" s="141" t="str">
        <f>VLOOKUP(E67,VIP!$A$2:$O16767,6,0)</f>
        <v>NO</v>
      </c>
      <c r="L67" s="153" t="s">
        <v>2455</v>
      </c>
      <c r="M67" s="93" t="s">
        <v>2437</v>
      </c>
      <c r="N67" s="93" t="s">
        <v>2443</v>
      </c>
      <c r="O67" s="141" t="s">
        <v>2445</v>
      </c>
      <c r="P67" s="153"/>
      <c r="Q67" s="93" t="s">
        <v>2455</v>
      </c>
    </row>
    <row r="1022176" spans="16:16" ht="18" x14ac:dyDescent="0.25">
      <c r="P1022176" s="127"/>
    </row>
  </sheetData>
  <autoFilter ref="A4:Q15">
    <sortState ref="A5:Q67">
      <sortCondition ref="L4:L1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5:B1048576 B1:B4 R24:X24">
    <cfRule type="duplicateValues" dxfId="641" priority="163280"/>
    <cfRule type="duplicateValues" dxfId="640" priority="163281"/>
  </conditionalFormatting>
  <conditionalFormatting sqref="B65:B1048576 B1:B4 R24:X24">
    <cfRule type="duplicateValues" dxfId="639" priority="163288"/>
  </conditionalFormatting>
  <conditionalFormatting sqref="B65:B1048576 R24:X24">
    <cfRule type="duplicateValues" dxfId="638" priority="163292"/>
    <cfRule type="duplicateValues" dxfId="637" priority="163293"/>
  </conditionalFormatting>
  <conditionalFormatting sqref="B65:B1048576 B1:B4 R24:X24">
    <cfRule type="duplicateValues" dxfId="636" priority="163298"/>
    <cfRule type="duplicateValues" dxfId="635" priority="163299"/>
    <cfRule type="duplicateValues" dxfId="634" priority="163300"/>
  </conditionalFormatting>
  <conditionalFormatting sqref="B65:B1048576 R24:X24">
    <cfRule type="duplicateValues" dxfId="633" priority="163310"/>
  </conditionalFormatting>
  <conditionalFormatting sqref="B65:B1048576 B1:B4 R24:X24">
    <cfRule type="duplicateValues" dxfId="632" priority="163355"/>
    <cfRule type="duplicateValues" dxfId="631" priority="163356"/>
    <cfRule type="duplicateValues" dxfId="630" priority="163357"/>
    <cfRule type="duplicateValues" dxfId="629" priority="163358"/>
  </conditionalFormatting>
  <conditionalFormatting sqref="B65:B1048576 B1:B4 R24:X24">
    <cfRule type="duplicateValues" dxfId="628" priority="163375"/>
    <cfRule type="duplicateValues" dxfId="627" priority="163376"/>
    <cfRule type="duplicateValues" dxfId="626" priority="163377"/>
    <cfRule type="duplicateValues" dxfId="625" priority="163378"/>
    <cfRule type="duplicateValues" dxfId="624" priority="163379"/>
  </conditionalFormatting>
  <conditionalFormatting sqref="B65:B1048576 R24:X24">
    <cfRule type="duplicateValues" dxfId="623" priority="989"/>
    <cfRule type="duplicateValues" dxfId="622" priority="1006"/>
    <cfRule type="duplicateValues" dxfId="621" priority="1007"/>
  </conditionalFormatting>
  <conditionalFormatting sqref="E66:E1048576">
    <cfRule type="duplicateValues" dxfId="620" priority="557"/>
  </conditionalFormatting>
  <conditionalFormatting sqref="E66:E1048576 E1:E4">
    <cfRule type="duplicateValues" dxfId="619" priority="175022"/>
  </conditionalFormatting>
  <conditionalFormatting sqref="E66:E1048576 E1:E4">
    <cfRule type="duplicateValues" dxfId="618" priority="175027"/>
    <cfRule type="duplicateValues" dxfId="617" priority="175028"/>
  </conditionalFormatting>
  <conditionalFormatting sqref="E66:E1048576 E1:E4">
    <cfRule type="duplicateValues" dxfId="616" priority="175033"/>
    <cfRule type="duplicateValues" dxfId="615" priority="175034"/>
    <cfRule type="duplicateValues" dxfId="614" priority="175035"/>
  </conditionalFormatting>
  <conditionalFormatting sqref="E66:E1048576">
    <cfRule type="duplicateValues" dxfId="613" priority="175042"/>
    <cfRule type="duplicateValues" dxfId="612" priority="175043"/>
    <cfRule type="duplicateValues" dxfId="611" priority="175044"/>
  </conditionalFormatting>
  <conditionalFormatting sqref="E66:E1048576">
    <cfRule type="duplicateValues" dxfId="610" priority="175048"/>
    <cfRule type="duplicateValues" dxfId="609" priority="175049"/>
  </conditionalFormatting>
  <conditionalFormatting sqref="E66:E1048576 E1:E4">
    <cfRule type="duplicateValues" dxfId="608" priority="175052"/>
    <cfRule type="duplicateValues" dxfId="607" priority="175053"/>
    <cfRule type="duplicateValues" dxfId="606" priority="175054"/>
    <cfRule type="duplicateValues" dxfId="605" priority="175055"/>
  </conditionalFormatting>
  <conditionalFormatting sqref="B16:B17">
    <cfRule type="duplicateValues" dxfId="604" priority="227"/>
    <cfRule type="duplicateValues" dxfId="603" priority="228"/>
    <cfRule type="duplicateValues" dxfId="602" priority="229"/>
  </conditionalFormatting>
  <conditionalFormatting sqref="B16:B17">
    <cfRule type="duplicateValues" dxfId="601" priority="225"/>
    <cfRule type="duplicateValues" dxfId="600" priority="226"/>
  </conditionalFormatting>
  <conditionalFormatting sqref="B16:B17">
    <cfRule type="duplicateValues" dxfId="599" priority="224"/>
  </conditionalFormatting>
  <conditionalFormatting sqref="B16:B17">
    <cfRule type="duplicateValues" dxfId="598" priority="220"/>
    <cfRule type="duplicateValues" dxfId="597" priority="221"/>
    <cfRule type="duplicateValues" dxfId="596" priority="222"/>
    <cfRule type="duplicateValues" dxfId="595" priority="223"/>
  </conditionalFormatting>
  <conditionalFormatting sqref="B16:B17">
    <cfRule type="duplicateValues" dxfId="594" priority="215"/>
    <cfRule type="duplicateValues" dxfId="593" priority="216"/>
    <cfRule type="duplicateValues" dxfId="592" priority="217"/>
    <cfRule type="duplicateValues" dxfId="591" priority="218"/>
    <cfRule type="duplicateValues" dxfId="590" priority="219"/>
  </conditionalFormatting>
  <conditionalFormatting sqref="E16:E17">
    <cfRule type="duplicateValues" dxfId="589" priority="214"/>
  </conditionalFormatting>
  <conditionalFormatting sqref="E16:E17">
    <cfRule type="duplicateValues" dxfId="588" priority="212"/>
    <cfRule type="duplicateValues" dxfId="587" priority="213"/>
  </conditionalFormatting>
  <conditionalFormatting sqref="E16:E17">
    <cfRule type="duplicateValues" dxfId="586" priority="209"/>
    <cfRule type="duplicateValues" dxfId="585" priority="210"/>
    <cfRule type="duplicateValues" dxfId="584" priority="211"/>
  </conditionalFormatting>
  <conditionalFormatting sqref="E16:E17">
    <cfRule type="duplicateValues" dxfId="583" priority="205"/>
    <cfRule type="duplicateValues" dxfId="582" priority="206"/>
    <cfRule type="duplicateValues" dxfId="581" priority="207"/>
    <cfRule type="duplicateValues" dxfId="580" priority="208"/>
  </conditionalFormatting>
  <conditionalFormatting sqref="B18">
    <cfRule type="duplicateValues" dxfId="579" priority="192"/>
    <cfRule type="duplicateValues" dxfId="578" priority="193"/>
    <cfRule type="duplicateValues" dxfId="577" priority="194"/>
  </conditionalFormatting>
  <conditionalFormatting sqref="B18">
    <cfRule type="duplicateValues" dxfId="576" priority="190"/>
    <cfRule type="duplicateValues" dxfId="575" priority="191"/>
  </conditionalFormatting>
  <conditionalFormatting sqref="B18">
    <cfRule type="duplicateValues" dxfId="574" priority="189"/>
  </conditionalFormatting>
  <conditionalFormatting sqref="B18">
    <cfRule type="duplicateValues" dxfId="573" priority="185"/>
    <cfRule type="duplicateValues" dxfId="572" priority="186"/>
    <cfRule type="duplicateValues" dxfId="571" priority="187"/>
    <cfRule type="duplicateValues" dxfId="570" priority="188"/>
  </conditionalFormatting>
  <conditionalFormatting sqref="B18">
    <cfRule type="duplicateValues" dxfId="569" priority="180"/>
    <cfRule type="duplicateValues" dxfId="568" priority="181"/>
    <cfRule type="duplicateValues" dxfId="567" priority="182"/>
    <cfRule type="duplicateValues" dxfId="566" priority="183"/>
    <cfRule type="duplicateValues" dxfId="565" priority="184"/>
  </conditionalFormatting>
  <conditionalFormatting sqref="E18">
    <cfRule type="duplicateValues" dxfId="564" priority="179"/>
  </conditionalFormatting>
  <conditionalFormatting sqref="E18">
    <cfRule type="duplicateValues" dxfId="563" priority="177"/>
    <cfRule type="duplicateValues" dxfId="562" priority="178"/>
  </conditionalFormatting>
  <conditionalFormatting sqref="E18">
    <cfRule type="duplicateValues" dxfId="561" priority="174"/>
    <cfRule type="duplicateValues" dxfId="560" priority="175"/>
    <cfRule type="duplicateValues" dxfId="559" priority="176"/>
  </conditionalFormatting>
  <conditionalFormatting sqref="E18">
    <cfRule type="duplicateValues" dxfId="558" priority="170"/>
    <cfRule type="duplicateValues" dxfId="557" priority="171"/>
    <cfRule type="duplicateValues" dxfId="556" priority="172"/>
    <cfRule type="duplicateValues" dxfId="555" priority="173"/>
  </conditionalFormatting>
  <conditionalFormatting sqref="B35:B38">
    <cfRule type="duplicateValues" dxfId="554" priority="127"/>
    <cfRule type="duplicateValues" dxfId="553" priority="128"/>
    <cfRule type="duplicateValues" dxfId="552" priority="129"/>
  </conditionalFormatting>
  <conditionalFormatting sqref="B35:B38">
    <cfRule type="duplicateValues" dxfId="551" priority="125"/>
    <cfRule type="duplicateValues" dxfId="550" priority="126"/>
  </conditionalFormatting>
  <conditionalFormatting sqref="B35:B38">
    <cfRule type="duplicateValues" dxfId="549" priority="124"/>
  </conditionalFormatting>
  <conditionalFormatting sqref="B35:B38">
    <cfRule type="duplicateValues" dxfId="548" priority="120"/>
    <cfRule type="duplicateValues" dxfId="547" priority="121"/>
    <cfRule type="duplicateValues" dxfId="546" priority="122"/>
    <cfRule type="duplicateValues" dxfId="545" priority="123"/>
  </conditionalFormatting>
  <conditionalFormatting sqref="B35:B38">
    <cfRule type="duplicateValues" dxfId="544" priority="115"/>
    <cfRule type="duplicateValues" dxfId="543" priority="116"/>
    <cfRule type="duplicateValues" dxfId="542" priority="117"/>
    <cfRule type="duplicateValues" dxfId="541" priority="118"/>
    <cfRule type="duplicateValues" dxfId="540" priority="119"/>
  </conditionalFormatting>
  <conditionalFormatting sqref="E66:E1048576 E1:E45">
    <cfRule type="duplicateValues" dxfId="539" priority="94"/>
  </conditionalFormatting>
  <conditionalFormatting sqref="B65:B1048576 B1:B45">
    <cfRule type="duplicateValues" dxfId="538" priority="93"/>
  </conditionalFormatting>
  <conditionalFormatting sqref="B1:B1048576">
    <cfRule type="duplicateValues" dxfId="537" priority="1"/>
    <cfRule type="duplicateValues" dxfId="536" priority="3"/>
    <cfRule type="duplicateValues" dxfId="535" priority="55"/>
  </conditionalFormatting>
  <conditionalFormatting sqref="B46:B64">
    <cfRule type="duplicateValues" dxfId="534" priority="176058"/>
    <cfRule type="duplicateValues" dxfId="533" priority="176059"/>
    <cfRule type="duplicateValues" dxfId="532" priority="176060"/>
  </conditionalFormatting>
  <conditionalFormatting sqref="B46:B64">
    <cfRule type="duplicateValues" dxfId="531" priority="176064"/>
    <cfRule type="duplicateValues" dxfId="530" priority="176065"/>
  </conditionalFormatting>
  <conditionalFormatting sqref="B46:B64">
    <cfRule type="duplicateValues" dxfId="529" priority="176068"/>
  </conditionalFormatting>
  <conditionalFormatting sqref="B46:B64">
    <cfRule type="duplicateValues" dxfId="528" priority="176070"/>
    <cfRule type="duplicateValues" dxfId="527" priority="176071"/>
    <cfRule type="duplicateValues" dxfId="526" priority="176072"/>
    <cfRule type="duplicateValues" dxfId="525" priority="176073"/>
  </conditionalFormatting>
  <conditionalFormatting sqref="B46:B64">
    <cfRule type="duplicateValues" dxfId="524" priority="176078"/>
    <cfRule type="duplicateValues" dxfId="523" priority="176079"/>
    <cfRule type="duplicateValues" dxfId="522" priority="176080"/>
    <cfRule type="duplicateValues" dxfId="521" priority="176081"/>
    <cfRule type="duplicateValues" dxfId="520" priority="176082"/>
  </conditionalFormatting>
  <conditionalFormatting sqref="E46:E64">
    <cfRule type="duplicateValues" dxfId="519" priority="176088"/>
  </conditionalFormatting>
  <conditionalFormatting sqref="E46:E64">
    <cfRule type="duplicateValues" dxfId="518" priority="176090"/>
    <cfRule type="duplicateValues" dxfId="517" priority="176091"/>
  </conditionalFormatting>
  <conditionalFormatting sqref="E46:E64">
    <cfRule type="duplicateValues" dxfId="516" priority="176094"/>
    <cfRule type="duplicateValues" dxfId="515" priority="176095"/>
    <cfRule type="duplicateValues" dxfId="514" priority="176096"/>
  </conditionalFormatting>
  <conditionalFormatting sqref="E46:E64">
    <cfRule type="duplicateValues" dxfId="513" priority="176100"/>
    <cfRule type="duplicateValues" dxfId="512" priority="176101"/>
    <cfRule type="duplicateValues" dxfId="511" priority="176102"/>
    <cfRule type="duplicateValues" dxfId="510" priority="176103"/>
  </conditionalFormatting>
  <conditionalFormatting sqref="B39:B45">
    <cfRule type="duplicateValues" dxfId="509" priority="176249"/>
    <cfRule type="duplicateValues" dxfId="508" priority="176250"/>
    <cfRule type="duplicateValues" dxfId="507" priority="176251"/>
  </conditionalFormatting>
  <conditionalFormatting sqref="B39:B45">
    <cfRule type="duplicateValues" dxfId="506" priority="176255"/>
    <cfRule type="duplicateValues" dxfId="505" priority="176256"/>
  </conditionalFormatting>
  <conditionalFormatting sqref="B39:B45">
    <cfRule type="duplicateValues" dxfId="504" priority="176259"/>
  </conditionalFormatting>
  <conditionalFormatting sqref="B39:B45">
    <cfRule type="duplicateValues" dxfId="503" priority="176261"/>
    <cfRule type="duplicateValues" dxfId="502" priority="176262"/>
    <cfRule type="duplicateValues" dxfId="501" priority="176263"/>
    <cfRule type="duplicateValues" dxfId="500" priority="176264"/>
  </conditionalFormatting>
  <conditionalFormatting sqref="B39:B45">
    <cfRule type="duplicateValues" dxfId="499" priority="176269"/>
    <cfRule type="duplicateValues" dxfId="498" priority="176270"/>
    <cfRule type="duplicateValues" dxfId="497" priority="176271"/>
    <cfRule type="duplicateValues" dxfId="496" priority="176272"/>
    <cfRule type="duplicateValues" dxfId="495" priority="176273"/>
  </conditionalFormatting>
  <conditionalFormatting sqref="E35:E45">
    <cfRule type="duplicateValues" dxfId="494" priority="176279"/>
  </conditionalFormatting>
  <conditionalFormatting sqref="E35:E45">
    <cfRule type="duplicateValues" dxfId="493" priority="176281"/>
    <cfRule type="duplicateValues" dxfId="492" priority="176282"/>
  </conditionalFormatting>
  <conditionalFormatting sqref="E35:E45">
    <cfRule type="duplicateValues" dxfId="491" priority="176285"/>
    <cfRule type="duplicateValues" dxfId="490" priority="176286"/>
    <cfRule type="duplicateValues" dxfId="489" priority="176287"/>
  </conditionalFormatting>
  <conditionalFormatting sqref="E35:E45">
    <cfRule type="duplicateValues" dxfId="488" priority="176291"/>
    <cfRule type="duplicateValues" dxfId="487" priority="176292"/>
    <cfRule type="duplicateValues" dxfId="486" priority="176293"/>
    <cfRule type="duplicateValues" dxfId="485" priority="176294"/>
  </conditionalFormatting>
  <conditionalFormatting sqref="B19:B34">
    <cfRule type="duplicateValues" dxfId="484" priority="176341"/>
    <cfRule type="duplicateValues" dxfId="483" priority="176342"/>
    <cfRule type="duplicateValues" dxfId="482" priority="176343"/>
  </conditionalFormatting>
  <conditionalFormatting sqref="B19:B34">
    <cfRule type="duplicateValues" dxfId="481" priority="176347"/>
    <cfRule type="duplicateValues" dxfId="480" priority="176348"/>
  </conditionalFormatting>
  <conditionalFormatting sqref="B19:B34">
    <cfRule type="duplicateValues" dxfId="479" priority="176351"/>
  </conditionalFormatting>
  <conditionalFormatting sqref="B19:B34">
    <cfRule type="duplicateValues" dxfId="478" priority="176353"/>
    <cfRule type="duplicateValues" dxfId="477" priority="176354"/>
    <cfRule type="duplicateValues" dxfId="476" priority="176355"/>
    <cfRule type="duplicateValues" dxfId="475" priority="176356"/>
  </conditionalFormatting>
  <conditionalFormatting sqref="B19:B34">
    <cfRule type="duplicateValues" dxfId="474" priority="176361"/>
    <cfRule type="duplicateValues" dxfId="473" priority="176362"/>
    <cfRule type="duplicateValues" dxfId="472" priority="176363"/>
    <cfRule type="duplicateValues" dxfId="471" priority="176364"/>
    <cfRule type="duplicateValues" dxfId="470" priority="176365"/>
  </conditionalFormatting>
  <conditionalFormatting sqref="E19:E34">
    <cfRule type="duplicateValues" dxfId="469" priority="176371"/>
  </conditionalFormatting>
  <conditionalFormatting sqref="E19:E34">
    <cfRule type="duplicateValues" dxfId="468" priority="176373"/>
    <cfRule type="duplicateValues" dxfId="467" priority="176374"/>
  </conditionalFormatting>
  <conditionalFormatting sqref="E19:E34">
    <cfRule type="duplicateValues" dxfId="466" priority="176377"/>
    <cfRule type="duplicateValues" dxfId="465" priority="176378"/>
    <cfRule type="duplicateValues" dxfId="464" priority="176379"/>
  </conditionalFormatting>
  <conditionalFormatting sqref="E19:E34">
    <cfRule type="duplicateValues" dxfId="463" priority="176383"/>
    <cfRule type="duplicateValues" dxfId="462" priority="176384"/>
    <cfRule type="duplicateValues" dxfId="461" priority="176385"/>
    <cfRule type="duplicateValues" dxfId="460" priority="176386"/>
  </conditionalFormatting>
  <conditionalFormatting sqref="E65">
    <cfRule type="duplicateValues" dxfId="459" priority="54"/>
  </conditionalFormatting>
  <conditionalFormatting sqref="E65">
    <cfRule type="duplicateValues" dxfId="458" priority="52"/>
    <cfRule type="duplicateValues" dxfId="457" priority="53"/>
  </conditionalFormatting>
  <conditionalFormatting sqref="E65">
    <cfRule type="duplicateValues" dxfId="456" priority="49"/>
    <cfRule type="duplicateValues" dxfId="455" priority="50"/>
    <cfRule type="duplicateValues" dxfId="454" priority="51"/>
  </conditionalFormatting>
  <conditionalFormatting sqref="E65">
    <cfRule type="duplicateValues" dxfId="453" priority="45"/>
    <cfRule type="duplicateValues" dxfId="452" priority="46"/>
    <cfRule type="duplicateValues" dxfId="451" priority="47"/>
    <cfRule type="duplicateValues" dxfId="450" priority="48"/>
  </conditionalFormatting>
  <conditionalFormatting sqref="B65">
    <cfRule type="duplicateValues" dxfId="449" priority="42"/>
    <cfRule type="duplicateValues" dxfId="448" priority="43"/>
    <cfRule type="duplicateValues" dxfId="447" priority="44"/>
  </conditionalFormatting>
  <conditionalFormatting sqref="B65">
    <cfRule type="duplicateValues" dxfId="446" priority="40"/>
    <cfRule type="duplicateValues" dxfId="445" priority="41"/>
  </conditionalFormatting>
  <conditionalFormatting sqref="B65">
    <cfRule type="duplicateValues" dxfId="444" priority="39"/>
  </conditionalFormatting>
  <conditionalFormatting sqref="B65">
    <cfRule type="duplicateValues" dxfId="443" priority="35"/>
    <cfRule type="duplicateValues" dxfId="442" priority="36"/>
    <cfRule type="duplicateValues" dxfId="441" priority="37"/>
    <cfRule type="duplicateValues" dxfId="440" priority="38"/>
  </conditionalFormatting>
  <conditionalFormatting sqref="B65">
    <cfRule type="duplicateValues" dxfId="439" priority="30"/>
    <cfRule type="duplicateValues" dxfId="438" priority="31"/>
    <cfRule type="duplicateValues" dxfId="437" priority="32"/>
    <cfRule type="duplicateValues" dxfId="436" priority="33"/>
    <cfRule type="duplicateValues" dxfId="435" priority="34"/>
  </conditionalFormatting>
  <conditionalFormatting sqref="B5:B15">
    <cfRule type="duplicateValues" dxfId="434" priority="176728"/>
    <cfRule type="duplicateValues" dxfId="433" priority="176729"/>
    <cfRule type="duplicateValues" dxfId="432" priority="176730"/>
  </conditionalFormatting>
  <conditionalFormatting sqref="B5:B15">
    <cfRule type="duplicateValues" dxfId="431" priority="176731"/>
    <cfRule type="duplicateValues" dxfId="430" priority="176732"/>
  </conditionalFormatting>
  <conditionalFormatting sqref="B5:B15">
    <cfRule type="duplicateValues" dxfId="429" priority="176733"/>
  </conditionalFormatting>
  <conditionalFormatting sqref="B5:B15">
    <cfRule type="duplicateValues" dxfId="428" priority="176734"/>
    <cfRule type="duplicateValues" dxfId="427" priority="176735"/>
    <cfRule type="duplicateValues" dxfId="426" priority="176736"/>
    <cfRule type="duplicateValues" dxfId="425" priority="176737"/>
  </conditionalFormatting>
  <conditionalFormatting sqref="B5:B15">
    <cfRule type="duplicateValues" dxfId="424" priority="176738"/>
    <cfRule type="duplicateValues" dxfId="423" priority="176739"/>
    <cfRule type="duplicateValues" dxfId="422" priority="176740"/>
    <cfRule type="duplicateValues" dxfId="421" priority="176741"/>
    <cfRule type="duplicateValues" dxfId="420" priority="176742"/>
  </conditionalFormatting>
  <conditionalFormatting sqref="E5:E15">
    <cfRule type="duplicateValues" dxfId="419" priority="176743"/>
  </conditionalFormatting>
  <conditionalFormatting sqref="E5:E15">
    <cfRule type="duplicateValues" dxfId="418" priority="176744"/>
    <cfRule type="duplicateValues" dxfId="417" priority="176745"/>
  </conditionalFormatting>
  <conditionalFormatting sqref="E5:E15">
    <cfRule type="duplicateValues" dxfId="416" priority="176746"/>
    <cfRule type="duplicateValues" dxfId="415" priority="176747"/>
    <cfRule type="duplicateValues" dxfId="414" priority="176748"/>
  </conditionalFormatting>
  <conditionalFormatting sqref="E5:E15">
    <cfRule type="duplicateValues" dxfId="413" priority="176749"/>
    <cfRule type="duplicateValues" dxfId="412" priority="176750"/>
    <cfRule type="duplicateValues" dxfId="411" priority="176751"/>
    <cfRule type="duplicateValues" dxfId="410" priority="176752"/>
  </conditionalFormatting>
  <conditionalFormatting sqref="F5:F34">
    <cfRule type="duplicateValues" dxfId="409" priority="176753"/>
  </conditionalFormatting>
  <conditionalFormatting sqref="F5:F34">
    <cfRule type="duplicateValues" dxfId="408" priority="176754"/>
    <cfRule type="duplicateValues" dxfId="407" priority="176755"/>
  </conditionalFormatting>
  <conditionalFormatting sqref="F5:F34">
    <cfRule type="duplicateValues" dxfId="406" priority="176756"/>
    <cfRule type="duplicateValues" dxfId="405" priority="176757"/>
    <cfRule type="duplicateValues" dxfId="404" priority="176758"/>
  </conditionalFormatting>
  <conditionalFormatting sqref="F5:F34">
    <cfRule type="duplicateValues" dxfId="403" priority="176759"/>
    <cfRule type="duplicateValues" dxfId="402" priority="176760"/>
    <cfRule type="duplicateValues" dxfId="401" priority="176761"/>
    <cfRule type="duplicateValues" dxfId="400" priority="176762"/>
  </conditionalFormatting>
  <conditionalFormatting sqref="E1:E1048576">
    <cfRule type="duplicateValues" dxfId="399" priority="2"/>
    <cfRule type="duplicateValues" dxfId="398" priority="29"/>
  </conditionalFormatting>
  <conditionalFormatting sqref="E66:E67">
    <cfRule type="duplicateValues" dxfId="397" priority="28"/>
  </conditionalFormatting>
  <conditionalFormatting sqref="E66:E67">
    <cfRule type="duplicateValues" dxfId="396" priority="26"/>
    <cfRule type="duplicateValues" dxfId="395" priority="27"/>
  </conditionalFormatting>
  <conditionalFormatting sqref="E66:E67">
    <cfRule type="duplicateValues" dxfId="394" priority="23"/>
    <cfRule type="duplicateValues" dxfId="393" priority="24"/>
    <cfRule type="duplicateValues" dxfId="392" priority="25"/>
  </conditionalFormatting>
  <conditionalFormatting sqref="E66:E67">
    <cfRule type="duplicateValues" dxfId="391" priority="19"/>
    <cfRule type="duplicateValues" dxfId="390" priority="20"/>
    <cfRule type="duplicateValues" dxfId="389" priority="21"/>
    <cfRule type="duplicateValues" dxfId="388" priority="22"/>
  </conditionalFormatting>
  <conditionalFormatting sqref="B66:B67">
    <cfRule type="duplicateValues" dxfId="387" priority="16"/>
    <cfRule type="duplicateValues" dxfId="386" priority="17"/>
    <cfRule type="duplicateValues" dxfId="385" priority="18"/>
  </conditionalFormatting>
  <conditionalFormatting sqref="B66:B67">
    <cfRule type="duplicateValues" dxfId="384" priority="14"/>
    <cfRule type="duplicateValues" dxfId="383" priority="15"/>
  </conditionalFormatting>
  <conditionalFormatting sqref="B66:B67">
    <cfRule type="duplicateValues" dxfId="382" priority="13"/>
  </conditionalFormatting>
  <conditionalFormatting sqref="B66:B67">
    <cfRule type="duplicateValues" dxfId="381" priority="9"/>
    <cfRule type="duplicateValues" dxfId="380" priority="10"/>
    <cfRule type="duplicateValues" dxfId="379" priority="11"/>
    <cfRule type="duplicateValues" dxfId="378" priority="12"/>
  </conditionalFormatting>
  <conditionalFormatting sqref="B66:B67">
    <cfRule type="duplicateValues" dxfId="377" priority="4"/>
    <cfRule type="duplicateValues" dxfId="376" priority="5"/>
    <cfRule type="duplicateValues" dxfId="375" priority="6"/>
    <cfRule type="duplicateValues" dxfId="374" priority="7"/>
    <cfRule type="duplicateValues" dxfId="373" priority="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5" t="s">
        <v>2144</v>
      </c>
      <c r="B1" s="176"/>
      <c r="C1" s="176"/>
      <c r="D1" s="176"/>
      <c r="E1" s="177"/>
      <c r="F1" s="173" t="s">
        <v>2535</v>
      </c>
      <c r="G1" s="174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8" t="s">
        <v>2605</v>
      </c>
      <c r="B2" s="179"/>
      <c r="C2" s="179"/>
      <c r="D2" s="179"/>
      <c r="E2" s="180"/>
      <c r="F2" s="97" t="s">
        <v>2534</v>
      </c>
      <c r="G2" s="96">
        <f>G3+G4</f>
        <v>63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4"/>
      <c r="B3" s="185"/>
      <c r="C3" s="186"/>
      <c r="D3" s="186"/>
      <c r="E3" s="187"/>
      <c r="F3" s="97" t="s">
        <v>2533</v>
      </c>
      <c r="G3" s="96">
        <f>COUNTIF(REPORTE!A:Q,"fuera de Servicio")</f>
        <v>63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188"/>
      <c r="D4" s="188"/>
      <c r="E4" s="189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81" t="s">
        <v>2557</v>
      </c>
      <c r="B7" s="182"/>
      <c r="C7" s="182"/>
      <c r="D7" s="182"/>
      <c r="E7" s="183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72"/>
      <c r="D51" s="172"/>
      <c r="E51" s="172"/>
    </row>
    <row r="52" spans="1:5" s="119" customFormat="1" ht="19.5" customHeight="1" x14ac:dyDescent="0.25">
      <c r="A52" s="192"/>
      <c r="B52" s="193"/>
      <c r="C52" s="193"/>
      <c r="D52" s="193"/>
      <c r="E52" s="194"/>
    </row>
    <row r="53" spans="1:5" s="119" customFormat="1" ht="19.5" customHeight="1" thickBot="1" x14ac:dyDescent="0.3">
      <c r="A53" s="181" t="s">
        <v>2558</v>
      </c>
      <c r="B53" s="182"/>
      <c r="C53" s="182"/>
      <c r="D53" s="182"/>
      <c r="E53" s="183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95" t="s">
        <v>2410</v>
      </c>
      <c r="E54" s="196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97"/>
      <c r="D67" s="198"/>
      <c r="E67" s="199"/>
    </row>
    <row r="68" spans="1:6" s="119" customFormat="1" ht="19.5" customHeight="1" thickBot="1" x14ac:dyDescent="0.3">
      <c r="A68" s="206"/>
      <c r="B68" s="207"/>
      <c r="C68" s="207"/>
      <c r="D68" s="207"/>
      <c r="E68" s="208"/>
    </row>
    <row r="69" spans="1:6" s="119" customFormat="1" ht="19.5" customHeight="1" thickBot="1" x14ac:dyDescent="0.3">
      <c r="A69" s="209" t="s">
        <v>2461</v>
      </c>
      <c r="B69" s="210"/>
      <c r="C69" s="210"/>
      <c r="D69" s="210"/>
      <c r="E69" s="211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97"/>
      <c r="D84" s="198"/>
      <c r="E84" s="199"/>
    </row>
    <row r="85" spans="1:5" ht="18.75" customHeight="1" thickBot="1" x14ac:dyDescent="0.3">
      <c r="A85" s="206"/>
      <c r="B85" s="207"/>
      <c r="C85" s="207"/>
      <c r="D85" s="207"/>
      <c r="E85" s="208"/>
    </row>
    <row r="86" spans="1:5" ht="18.75" customHeight="1" thickBot="1" x14ac:dyDescent="0.3">
      <c r="A86" s="212" t="s">
        <v>2433</v>
      </c>
      <c r="B86" s="213"/>
      <c r="C86" s="213"/>
      <c r="D86" s="213"/>
      <c r="E86" s="214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72"/>
      <c r="D96" s="172"/>
      <c r="E96" s="172"/>
    </row>
    <row r="97" spans="1:5" ht="15.75" thickBot="1" x14ac:dyDescent="0.3">
      <c r="A97" s="206"/>
      <c r="B97" s="207"/>
      <c r="C97" s="207"/>
      <c r="D97" s="207"/>
      <c r="E97" s="208"/>
    </row>
    <row r="98" spans="1:5" ht="18.75" thickBot="1" x14ac:dyDescent="0.3">
      <c r="A98" s="203" t="s">
        <v>2571</v>
      </c>
      <c r="B98" s="204"/>
      <c r="C98" s="204"/>
      <c r="D98" s="204"/>
      <c r="E98" s="205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0"/>
      <c r="D108" s="201"/>
      <c r="E108" s="202"/>
    </row>
    <row r="109" spans="1:5" ht="15.75" thickBot="1" x14ac:dyDescent="0.3">
      <c r="A109" s="215"/>
      <c r="B109" s="216"/>
      <c r="C109" s="185"/>
      <c r="D109" s="185"/>
      <c r="E109" s="217"/>
    </row>
    <row r="110" spans="1:5" ht="18.75" thickBot="1" x14ac:dyDescent="0.3">
      <c r="A110" s="220" t="s">
        <v>2462</v>
      </c>
      <c r="B110" s="221"/>
      <c r="C110" s="218"/>
      <c r="D110" s="218"/>
      <c r="E110" s="219"/>
    </row>
    <row r="111" spans="1:5" ht="18.75" thickBot="1" x14ac:dyDescent="0.3">
      <c r="A111" s="222">
        <f>+B84+B96+B108</f>
        <v>13</v>
      </c>
      <c r="B111" s="223"/>
      <c r="C111" s="218"/>
      <c r="D111" s="218"/>
      <c r="E111" s="219"/>
    </row>
    <row r="112" spans="1:5" ht="15.75" thickBot="1" x14ac:dyDescent="0.3">
      <c r="A112" s="215"/>
      <c r="B112" s="216"/>
      <c r="C112" s="207"/>
      <c r="D112" s="207"/>
      <c r="E112" s="208"/>
    </row>
    <row r="113" spans="1:5" ht="18.75" thickBot="1" x14ac:dyDescent="0.3">
      <c r="A113" s="209" t="s">
        <v>2463</v>
      </c>
      <c r="B113" s="210"/>
      <c r="C113" s="210"/>
      <c r="D113" s="210"/>
      <c r="E113" s="211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95" t="s">
        <v>2410</v>
      </c>
      <c r="E114" s="196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224" t="s">
        <v>2624</v>
      </c>
      <c r="E115" s="225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224" t="s">
        <v>2624</v>
      </c>
      <c r="E116" s="225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224" t="s">
        <v>2624</v>
      </c>
      <c r="E117" s="225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224" t="s">
        <v>2573</v>
      </c>
      <c r="E118" s="225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224" t="s">
        <v>2624</v>
      </c>
      <c r="E119" s="225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224" t="s">
        <v>2573</v>
      </c>
      <c r="E120" s="225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224" t="s">
        <v>2624</v>
      </c>
      <c r="E121" s="225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224" t="s">
        <v>2624</v>
      </c>
      <c r="E122" s="225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224"/>
      <c r="E123" s="225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224"/>
      <c r="E124" s="225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224"/>
      <c r="E125" s="225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97"/>
      <c r="D131" s="198"/>
      <c r="E131" s="199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  <mergeCell ref="A113:E113"/>
    <mergeCell ref="D114:E114"/>
    <mergeCell ref="D115:E115"/>
    <mergeCell ref="D116:E116"/>
    <mergeCell ref="D117:E117"/>
    <mergeCell ref="A109:B109"/>
    <mergeCell ref="C109:E112"/>
    <mergeCell ref="A110:B110"/>
    <mergeCell ref="A111:B111"/>
    <mergeCell ref="A112:B112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C51:E51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E41">
    <cfRule type="duplicateValues" dxfId="372" priority="97"/>
  </conditionalFormatting>
  <conditionalFormatting sqref="E90">
    <cfRule type="duplicateValues" dxfId="371" priority="96"/>
  </conditionalFormatting>
  <conditionalFormatting sqref="E42">
    <cfRule type="duplicateValues" dxfId="370" priority="95"/>
  </conditionalFormatting>
  <conditionalFormatting sqref="E42">
    <cfRule type="duplicateValues" dxfId="369" priority="94"/>
  </conditionalFormatting>
  <conditionalFormatting sqref="E43">
    <cfRule type="duplicateValues" dxfId="368" priority="93"/>
  </conditionalFormatting>
  <conditionalFormatting sqref="E43">
    <cfRule type="duplicateValues" dxfId="367" priority="92"/>
  </conditionalFormatting>
  <conditionalFormatting sqref="E44">
    <cfRule type="duplicateValues" dxfId="366" priority="91"/>
  </conditionalFormatting>
  <conditionalFormatting sqref="E44">
    <cfRule type="duplicateValues" dxfId="365" priority="90"/>
  </conditionalFormatting>
  <conditionalFormatting sqref="B101">
    <cfRule type="duplicateValues" dxfId="364" priority="89"/>
  </conditionalFormatting>
  <conditionalFormatting sqref="B26">
    <cfRule type="duplicateValues" dxfId="363" priority="88"/>
  </conditionalFormatting>
  <conditionalFormatting sqref="B108:B132 B84:B90 B40:B44 B96:B99 B1:B25 B50:B57 B60:B74">
    <cfRule type="duplicateValues" dxfId="362" priority="99"/>
  </conditionalFormatting>
  <conditionalFormatting sqref="E45">
    <cfRule type="duplicateValues" dxfId="361" priority="86"/>
  </conditionalFormatting>
  <conditionalFormatting sqref="E45">
    <cfRule type="duplicateValues" dxfId="360" priority="85"/>
  </conditionalFormatting>
  <conditionalFormatting sqref="B45">
    <cfRule type="duplicateValues" dxfId="359" priority="87"/>
  </conditionalFormatting>
  <conditionalFormatting sqref="B108:B132 B84:B90 B40:B45 B96:B99 B101 B1:B26 B50:B57 B60:B74">
    <cfRule type="duplicateValues" dxfId="358" priority="84"/>
  </conditionalFormatting>
  <conditionalFormatting sqref="B108:B132 B96:B99 B84:B90 B40:B45 B101 B1:B26 B50:B57 B60:B74">
    <cfRule type="duplicateValues" dxfId="357" priority="83"/>
  </conditionalFormatting>
  <conditionalFormatting sqref="E46">
    <cfRule type="duplicateValues" dxfId="356" priority="81"/>
  </conditionalFormatting>
  <conditionalFormatting sqref="E46">
    <cfRule type="duplicateValues" dxfId="355" priority="80"/>
  </conditionalFormatting>
  <conditionalFormatting sqref="B46">
    <cfRule type="duplicateValues" dxfId="354" priority="82"/>
  </conditionalFormatting>
  <conditionalFormatting sqref="B46">
    <cfRule type="duplicateValues" dxfId="353" priority="79"/>
  </conditionalFormatting>
  <conditionalFormatting sqref="B46">
    <cfRule type="duplicateValues" dxfId="352" priority="78"/>
  </conditionalFormatting>
  <conditionalFormatting sqref="B27">
    <cfRule type="duplicateValues" dxfId="351" priority="77"/>
  </conditionalFormatting>
  <conditionalFormatting sqref="B27">
    <cfRule type="duplicateValues" dxfId="350" priority="76"/>
  </conditionalFormatting>
  <conditionalFormatting sqref="B27">
    <cfRule type="duplicateValues" dxfId="349" priority="75"/>
  </conditionalFormatting>
  <conditionalFormatting sqref="B28">
    <cfRule type="duplicateValues" dxfId="348" priority="74"/>
  </conditionalFormatting>
  <conditionalFormatting sqref="B28">
    <cfRule type="duplicateValues" dxfId="347" priority="73"/>
  </conditionalFormatting>
  <conditionalFormatting sqref="B28">
    <cfRule type="duplicateValues" dxfId="346" priority="72"/>
  </conditionalFormatting>
  <conditionalFormatting sqref="B29">
    <cfRule type="duplicateValues" dxfId="345" priority="71"/>
  </conditionalFormatting>
  <conditionalFormatting sqref="B29">
    <cfRule type="duplicateValues" dxfId="344" priority="70"/>
  </conditionalFormatting>
  <conditionalFormatting sqref="B29">
    <cfRule type="duplicateValues" dxfId="343" priority="69"/>
  </conditionalFormatting>
  <conditionalFormatting sqref="B108:B132 B84:B90 B40:B46 B101 B96:B99 B1:B29 B50:B57 B60:B74">
    <cfRule type="duplicateValues" dxfId="342" priority="68"/>
  </conditionalFormatting>
  <conditionalFormatting sqref="B30">
    <cfRule type="duplicateValues" dxfId="341" priority="67"/>
  </conditionalFormatting>
  <conditionalFormatting sqref="B30">
    <cfRule type="duplicateValues" dxfId="340" priority="66"/>
  </conditionalFormatting>
  <conditionalFormatting sqref="B30">
    <cfRule type="duplicateValues" dxfId="339" priority="65"/>
  </conditionalFormatting>
  <conditionalFormatting sqref="B30">
    <cfRule type="duplicateValues" dxfId="338" priority="64"/>
  </conditionalFormatting>
  <conditionalFormatting sqref="B75">
    <cfRule type="duplicateValues" dxfId="337" priority="63"/>
  </conditionalFormatting>
  <conditionalFormatting sqref="B75">
    <cfRule type="duplicateValues" dxfId="336" priority="62"/>
  </conditionalFormatting>
  <conditionalFormatting sqref="B75">
    <cfRule type="duplicateValues" dxfId="335" priority="61"/>
  </conditionalFormatting>
  <conditionalFormatting sqref="B75">
    <cfRule type="duplicateValues" dxfId="334" priority="60"/>
  </conditionalFormatting>
  <conditionalFormatting sqref="B76">
    <cfRule type="duplicateValues" dxfId="333" priority="59"/>
  </conditionalFormatting>
  <conditionalFormatting sqref="B76">
    <cfRule type="duplicateValues" dxfId="332" priority="58"/>
  </conditionalFormatting>
  <conditionalFormatting sqref="B76">
    <cfRule type="duplicateValues" dxfId="331" priority="57"/>
  </conditionalFormatting>
  <conditionalFormatting sqref="B76">
    <cfRule type="duplicateValues" dxfId="330" priority="56"/>
  </conditionalFormatting>
  <conditionalFormatting sqref="B108:B132 B101 B84:B90 B40:B46 B96:B99 B1:B30 B50:B57 B60:B76">
    <cfRule type="duplicateValues" dxfId="329" priority="55"/>
  </conditionalFormatting>
  <conditionalFormatting sqref="B58">
    <cfRule type="duplicateValues" dxfId="328" priority="54"/>
  </conditionalFormatting>
  <conditionalFormatting sqref="B58">
    <cfRule type="duplicateValues" dxfId="327" priority="53"/>
  </conditionalFormatting>
  <conditionalFormatting sqref="B58">
    <cfRule type="duplicateValues" dxfId="326" priority="52"/>
  </conditionalFormatting>
  <conditionalFormatting sqref="B58">
    <cfRule type="duplicateValues" dxfId="325" priority="51"/>
  </conditionalFormatting>
  <conditionalFormatting sqref="B58">
    <cfRule type="duplicateValues" dxfId="324" priority="50"/>
  </conditionalFormatting>
  <conditionalFormatting sqref="B100">
    <cfRule type="duplicateValues" dxfId="323" priority="49"/>
  </conditionalFormatting>
  <conditionalFormatting sqref="B100">
    <cfRule type="duplicateValues" dxfId="322" priority="48"/>
  </conditionalFormatting>
  <conditionalFormatting sqref="B100">
    <cfRule type="duplicateValues" dxfId="321" priority="47"/>
  </conditionalFormatting>
  <conditionalFormatting sqref="B100">
    <cfRule type="duplicateValues" dxfId="320" priority="46"/>
  </conditionalFormatting>
  <conditionalFormatting sqref="B100">
    <cfRule type="duplicateValues" dxfId="319" priority="45"/>
  </conditionalFormatting>
  <conditionalFormatting sqref="B31">
    <cfRule type="duplicateValues" dxfId="318" priority="44"/>
  </conditionalFormatting>
  <conditionalFormatting sqref="B31">
    <cfRule type="duplicateValues" dxfId="317" priority="43"/>
  </conditionalFormatting>
  <conditionalFormatting sqref="B31">
    <cfRule type="duplicateValues" dxfId="316" priority="42"/>
  </conditionalFormatting>
  <conditionalFormatting sqref="B31">
    <cfRule type="duplicateValues" dxfId="315" priority="41"/>
  </conditionalFormatting>
  <conditionalFormatting sqref="B31">
    <cfRule type="duplicateValues" dxfId="314" priority="40"/>
  </conditionalFormatting>
  <conditionalFormatting sqref="B108:B132 B96:B101 B84:B90 B40:B46 B1:B31 B50:B58 B60:B76">
    <cfRule type="duplicateValues" dxfId="313" priority="39"/>
  </conditionalFormatting>
  <conditionalFormatting sqref="B1:B132">
    <cfRule type="duplicateValues" dxfId="312" priority="16"/>
    <cfRule type="duplicateValues" dxfId="311" priority="18"/>
  </conditionalFormatting>
  <conditionalFormatting sqref="E1:E58 E60:E132">
    <cfRule type="duplicateValues" dxfId="310" priority="17"/>
  </conditionalFormatting>
  <conditionalFormatting sqref="E59">
    <cfRule type="duplicateValues" dxfId="309" priority="13"/>
    <cfRule type="duplicateValues" dxfId="308" priority="14"/>
    <cfRule type="duplicateValues" dxfId="307" priority="15"/>
  </conditionalFormatting>
  <conditionalFormatting sqref="E59">
    <cfRule type="duplicateValues" dxfId="306" priority="11"/>
    <cfRule type="duplicateValues" dxfId="305" priority="12"/>
  </conditionalFormatting>
  <conditionalFormatting sqref="E59">
    <cfRule type="duplicateValues" dxfId="304" priority="10"/>
  </conditionalFormatting>
  <conditionalFormatting sqref="E59">
    <cfRule type="duplicateValues" dxfId="303" priority="6"/>
    <cfRule type="duplicateValues" dxfId="302" priority="7"/>
    <cfRule type="duplicateValues" dxfId="301" priority="8"/>
    <cfRule type="duplicateValues" dxfId="300" priority="9"/>
  </conditionalFormatting>
  <conditionalFormatting sqref="E59">
    <cfRule type="duplicateValues" dxfId="299" priority="1"/>
    <cfRule type="duplicateValues" dxfId="298" priority="2"/>
    <cfRule type="duplicateValues" dxfId="297" priority="3"/>
    <cfRule type="duplicateValues" dxfId="296" priority="4"/>
    <cfRule type="duplicateValues" dxfId="295" priority="5"/>
  </conditionalFormatting>
  <conditionalFormatting sqref="B77:B83 B32:B39 B49">
    <cfRule type="duplicateValues" dxfId="294" priority="175363"/>
  </conditionalFormatting>
  <conditionalFormatting sqref="E90 E40:E41">
    <cfRule type="duplicateValues" dxfId="293" priority="175364"/>
  </conditionalFormatting>
  <conditionalFormatting sqref="E91:E95 E47:E48">
    <cfRule type="duplicateValues" dxfId="292" priority="175418"/>
  </conditionalFormatting>
  <conditionalFormatting sqref="B91:B95 B47:B48">
    <cfRule type="duplicateValues" dxfId="291" priority="175422"/>
  </conditionalFormatting>
  <conditionalFormatting sqref="B102:B107 B59">
    <cfRule type="duplicateValues" dxfId="290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429 573 12 608 514 16 516 142 224 761 584 153 843          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514</v>
      </c>
      <c r="C6" s="130" t="s">
        <v>2404</v>
      </c>
    </row>
    <row r="7" spans="2:5" s="119" customFormat="1" ht="18.75" thickBot="1" x14ac:dyDescent="0.3">
      <c r="B7" s="156">
        <v>16</v>
      </c>
      <c r="C7" s="130" t="s">
        <v>2404</v>
      </c>
    </row>
    <row r="8" spans="2:5" s="119" customFormat="1" ht="18.75" thickBot="1" x14ac:dyDescent="0.3">
      <c r="B8" s="156">
        <v>516</v>
      </c>
      <c r="C8" s="130" t="s">
        <v>2404</v>
      </c>
    </row>
    <row r="9" spans="2:5" s="119" customFormat="1" ht="18.75" thickBot="1" x14ac:dyDescent="0.3">
      <c r="B9" s="156">
        <v>142</v>
      </c>
      <c r="C9" s="130" t="s">
        <v>2404</v>
      </c>
    </row>
    <row r="10" spans="2:5" s="119" customFormat="1" ht="18.75" thickBot="1" x14ac:dyDescent="0.3">
      <c r="B10" s="156">
        <v>224</v>
      </c>
      <c r="C10" s="130" t="s">
        <v>2404</v>
      </c>
    </row>
    <row r="11" spans="2:5" s="119" customFormat="1" ht="18.75" thickBot="1" x14ac:dyDescent="0.3">
      <c r="B11" s="156">
        <v>761</v>
      </c>
      <c r="C11" s="130" t="s">
        <v>2404</v>
      </c>
    </row>
    <row r="12" spans="2:5" s="119" customFormat="1" ht="18.75" thickBot="1" x14ac:dyDescent="0.3">
      <c r="B12" s="156">
        <v>584</v>
      </c>
      <c r="C12" s="130" t="s">
        <v>2404</v>
      </c>
    </row>
    <row r="13" spans="2:5" s="119" customFormat="1" ht="18.75" thickBot="1" x14ac:dyDescent="0.3">
      <c r="B13" s="156">
        <v>153</v>
      </c>
      <c r="C13" s="130" t="s">
        <v>2404</v>
      </c>
    </row>
    <row r="14" spans="2:5" s="119" customFormat="1" ht="18.75" thickBot="1" x14ac:dyDescent="0.3">
      <c r="B14" s="156">
        <v>843</v>
      </c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289" priority="1939"/>
  </conditionalFormatting>
  <conditionalFormatting sqref="B62:B68">
    <cfRule type="duplicateValues" dxfId="288" priority="1938"/>
  </conditionalFormatting>
  <conditionalFormatting sqref="B58:B61">
    <cfRule type="duplicateValues" dxfId="287" priority="1936"/>
  </conditionalFormatting>
  <conditionalFormatting sqref="B58:B61">
    <cfRule type="duplicateValues" dxfId="286" priority="1937"/>
  </conditionalFormatting>
  <conditionalFormatting sqref="B54:B57">
    <cfRule type="duplicateValues" dxfId="285" priority="1935"/>
  </conditionalFormatting>
  <conditionalFormatting sqref="B37:B47">
    <cfRule type="duplicateValues" dxfId="284" priority="536"/>
  </conditionalFormatting>
  <conditionalFormatting sqref="B37:B47">
    <cfRule type="duplicateValues" dxfId="283" priority="535"/>
  </conditionalFormatting>
  <conditionalFormatting sqref="B37:B47">
    <cfRule type="duplicateValues" dxfId="282" priority="533"/>
    <cfRule type="duplicateValues" dxfId="281" priority="534"/>
  </conditionalFormatting>
  <conditionalFormatting sqref="B37:B47">
    <cfRule type="duplicateValues" dxfId="280" priority="530"/>
    <cfRule type="duplicateValues" dxfId="279" priority="531"/>
    <cfRule type="duplicateValues" dxfId="278" priority="532"/>
  </conditionalFormatting>
  <conditionalFormatting sqref="B37:B47">
    <cfRule type="duplicateValues" dxfId="277" priority="527"/>
    <cfRule type="duplicateValues" dxfId="276" priority="528"/>
    <cfRule type="duplicateValues" dxfId="275" priority="529"/>
  </conditionalFormatting>
  <conditionalFormatting sqref="B37:B47">
    <cfRule type="duplicateValues" dxfId="274" priority="525"/>
    <cfRule type="duplicateValues" dxfId="273" priority="526"/>
  </conditionalFormatting>
  <conditionalFormatting sqref="B37:B47">
    <cfRule type="duplicateValues" dxfId="272" priority="523"/>
    <cfRule type="duplicateValues" dxfId="271" priority="524"/>
  </conditionalFormatting>
  <conditionalFormatting sqref="B37:B47">
    <cfRule type="duplicateValues" dxfId="270" priority="522"/>
  </conditionalFormatting>
  <conditionalFormatting sqref="B37:B47">
    <cfRule type="duplicateValues" dxfId="269" priority="520"/>
    <cfRule type="duplicateValues" dxfId="268" priority="521"/>
  </conditionalFormatting>
  <conditionalFormatting sqref="B37:B47">
    <cfRule type="duplicateValues" dxfId="267" priority="517"/>
    <cfRule type="duplicateValues" dxfId="266" priority="518"/>
    <cfRule type="duplicateValues" dxfId="265" priority="519"/>
  </conditionalFormatting>
  <conditionalFormatting sqref="B37:B47">
    <cfRule type="duplicateValues" dxfId="264" priority="516"/>
  </conditionalFormatting>
  <conditionalFormatting sqref="B37:B47">
    <cfRule type="duplicateValues" dxfId="263" priority="515"/>
  </conditionalFormatting>
  <conditionalFormatting sqref="B37:B47">
    <cfRule type="duplicateValues" dxfId="262" priority="513"/>
    <cfRule type="duplicateValues" dxfId="261" priority="514"/>
  </conditionalFormatting>
  <conditionalFormatting sqref="B37:B47">
    <cfRule type="duplicateValues" dxfId="260" priority="510"/>
    <cfRule type="duplicateValues" dxfId="259" priority="511"/>
    <cfRule type="duplicateValues" dxfId="258" priority="512"/>
  </conditionalFormatting>
  <conditionalFormatting sqref="B37:B47">
    <cfRule type="duplicateValues" dxfId="257" priority="508"/>
    <cfRule type="duplicateValues" dxfId="256" priority="509"/>
  </conditionalFormatting>
  <conditionalFormatting sqref="B48:B53">
    <cfRule type="duplicateValues" dxfId="255" priority="507"/>
  </conditionalFormatting>
  <conditionalFormatting sqref="B48:B53">
    <cfRule type="duplicateValues" dxfId="254" priority="506"/>
  </conditionalFormatting>
  <conditionalFormatting sqref="B48:B53">
    <cfRule type="duplicateValues" dxfId="253" priority="504"/>
    <cfRule type="duplicateValues" dxfId="252" priority="505"/>
  </conditionalFormatting>
  <conditionalFormatting sqref="B48:B53">
    <cfRule type="duplicateValues" dxfId="251" priority="501"/>
    <cfRule type="duplicateValues" dxfId="250" priority="502"/>
    <cfRule type="duplicateValues" dxfId="249" priority="503"/>
  </conditionalFormatting>
  <conditionalFormatting sqref="B48:B53">
    <cfRule type="duplicateValues" dxfId="248" priority="498"/>
    <cfRule type="duplicateValues" dxfId="247" priority="499"/>
    <cfRule type="duplicateValues" dxfId="246" priority="500"/>
  </conditionalFormatting>
  <conditionalFormatting sqref="B48:B53">
    <cfRule type="duplicateValues" dxfId="245" priority="496"/>
    <cfRule type="duplicateValues" dxfId="244" priority="497"/>
  </conditionalFormatting>
  <conditionalFormatting sqref="B48:B53">
    <cfRule type="duplicateValues" dxfId="243" priority="494"/>
    <cfRule type="duplicateValues" dxfId="242" priority="495"/>
  </conditionalFormatting>
  <conditionalFormatting sqref="B48:B53">
    <cfRule type="duplicateValues" dxfId="241" priority="493"/>
  </conditionalFormatting>
  <conditionalFormatting sqref="B48:B53">
    <cfRule type="duplicateValues" dxfId="240" priority="491"/>
    <cfRule type="duplicateValues" dxfId="239" priority="492"/>
  </conditionalFormatting>
  <conditionalFormatting sqref="B48:B53">
    <cfRule type="duplicateValues" dxfId="238" priority="488"/>
    <cfRule type="duplicateValues" dxfId="237" priority="489"/>
    <cfRule type="duplicateValues" dxfId="236" priority="490"/>
  </conditionalFormatting>
  <conditionalFormatting sqref="B48:B53">
    <cfRule type="duplicateValues" dxfId="235" priority="487"/>
  </conditionalFormatting>
  <conditionalFormatting sqref="B48:B53">
    <cfRule type="duplicateValues" dxfId="234" priority="486"/>
  </conditionalFormatting>
  <conditionalFormatting sqref="B48:B53">
    <cfRule type="duplicateValues" dxfId="233" priority="484"/>
    <cfRule type="duplicateValues" dxfId="232" priority="485"/>
  </conditionalFormatting>
  <conditionalFormatting sqref="B48:B53">
    <cfRule type="duplicateValues" dxfId="231" priority="481"/>
    <cfRule type="duplicateValues" dxfId="230" priority="482"/>
    <cfRule type="duplicateValues" dxfId="229" priority="483"/>
  </conditionalFormatting>
  <conditionalFormatting sqref="B48:B53">
    <cfRule type="duplicateValues" dxfId="228" priority="479"/>
    <cfRule type="duplicateValues" dxfId="227" priority="480"/>
  </conditionalFormatting>
  <conditionalFormatting sqref="B29:B36">
    <cfRule type="duplicateValues" dxfId="226" priority="328"/>
    <cfRule type="duplicateValues" dxfId="225" priority="329"/>
    <cfRule type="duplicateValues" dxfId="224" priority="330"/>
    <cfRule type="duplicateValues" dxfId="223" priority="331"/>
  </conditionalFormatting>
  <conditionalFormatting sqref="B29:B36">
    <cfRule type="duplicateValues" dxfId="222" priority="321"/>
  </conditionalFormatting>
  <conditionalFormatting sqref="B29:B36">
    <cfRule type="duplicateValues" dxfId="221" priority="319"/>
    <cfRule type="duplicateValues" dxfId="220" priority="320"/>
  </conditionalFormatting>
  <conditionalFormatting sqref="B29:B36">
    <cfRule type="duplicateValues" dxfId="219" priority="316"/>
    <cfRule type="duplicateValues" dxfId="218" priority="317"/>
    <cfRule type="duplicateValues" dxfId="217" priority="318"/>
  </conditionalFormatting>
  <conditionalFormatting sqref="B21:B28">
    <cfRule type="duplicateValues" dxfId="216" priority="243"/>
  </conditionalFormatting>
  <conditionalFormatting sqref="B21:B28">
    <cfRule type="duplicateValues" dxfId="215" priority="242"/>
  </conditionalFormatting>
  <conditionalFormatting sqref="B21:B28">
    <cfRule type="duplicateValues" dxfId="214" priority="240"/>
    <cfRule type="duplicateValues" dxfId="213" priority="241"/>
  </conditionalFormatting>
  <conditionalFormatting sqref="B21:B28">
    <cfRule type="duplicateValues" dxfId="212" priority="237"/>
    <cfRule type="duplicateValues" dxfId="211" priority="238"/>
    <cfRule type="duplicateValues" dxfId="210" priority="239"/>
  </conditionalFormatting>
  <conditionalFormatting sqref="B21:B28">
    <cfRule type="duplicateValues" dxfId="209" priority="234"/>
    <cfRule type="duplicateValues" dxfId="208" priority="235"/>
    <cfRule type="duplicateValues" dxfId="207" priority="236"/>
  </conditionalFormatting>
  <conditionalFormatting sqref="B21:B28">
    <cfRule type="duplicateValues" dxfId="206" priority="232"/>
    <cfRule type="duplicateValues" dxfId="205" priority="233"/>
  </conditionalFormatting>
  <conditionalFormatting sqref="B21:B28">
    <cfRule type="duplicateValues" dxfId="204" priority="228"/>
    <cfRule type="duplicateValues" dxfId="203" priority="229"/>
    <cfRule type="duplicateValues" dxfId="202" priority="230"/>
    <cfRule type="duplicateValues" dxfId="201" priority="231"/>
  </conditionalFormatting>
  <conditionalFormatting sqref="B21:B28">
    <cfRule type="duplicateValues" dxfId="200" priority="227"/>
  </conditionalFormatting>
  <conditionalFormatting sqref="B21:B28">
    <cfRule type="duplicateValues" dxfId="199" priority="226"/>
  </conditionalFormatting>
  <conditionalFormatting sqref="B21:B28">
    <cfRule type="duplicateValues" dxfId="198" priority="224"/>
    <cfRule type="duplicateValues" dxfId="197" priority="225"/>
  </conditionalFormatting>
  <conditionalFormatting sqref="B21:B28">
    <cfRule type="duplicateValues" dxfId="196" priority="221"/>
    <cfRule type="duplicateValues" dxfId="195" priority="222"/>
    <cfRule type="duplicateValues" dxfId="194" priority="223"/>
  </conditionalFormatting>
  <conditionalFormatting sqref="B21:B28">
    <cfRule type="duplicateValues" dxfId="193" priority="218"/>
    <cfRule type="duplicateValues" dxfId="192" priority="219"/>
    <cfRule type="duplicateValues" dxfId="191" priority="220"/>
  </conditionalFormatting>
  <conditionalFormatting sqref="B21:B28">
    <cfRule type="duplicateValues" dxfId="190" priority="216"/>
    <cfRule type="duplicateValues" dxfId="189" priority="217"/>
  </conditionalFormatting>
  <conditionalFormatting sqref="B21:B28">
    <cfRule type="duplicateValues" dxfId="188" priority="215"/>
  </conditionalFormatting>
  <conditionalFormatting sqref="B21:B28">
    <cfRule type="duplicateValues" dxfId="187" priority="211"/>
    <cfRule type="duplicateValues" dxfId="186" priority="212"/>
    <cfRule type="duplicateValues" dxfId="185" priority="213"/>
    <cfRule type="duplicateValues" dxfId="184" priority="214"/>
  </conditionalFormatting>
  <conditionalFormatting sqref="B21:B28">
    <cfRule type="duplicateValues" dxfId="183" priority="210"/>
  </conditionalFormatting>
  <conditionalFormatting sqref="B21:B28">
    <cfRule type="duplicateValues" dxfId="182" priority="208"/>
    <cfRule type="duplicateValues" dxfId="181" priority="209"/>
  </conditionalFormatting>
  <conditionalFormatting sqref="B21:B28">
    <cfRule type="duplicateValues" dxfId="180" priority="205"/>
    <cfRule type="duplicateValues" dxfId="179" priority="206"/>
    <cfRule type="duplicateValues" dxfId="178" priority="207"/>
  </conditionalFormatting>
  <conditionalFormatting sqref="B21:B28">
    <cfRule type="duplicateValues" dxfId="177" priority="204"/>
  </conditionalFormatting>
  <conditionalFormatting sqref="B16:B20">
    <cfRule type="duplicateValues" dxfId="176" priority="83"/>
  </conditionalFormatting>
  <conditionalFormatting sqref="B16:B20">
    <cfRule type="duplicateValues" dxfId="175" priority="81"/>
    <cfRule type="duplicateValues" dxfId="174" priority="82"/>
  </conditionalFormatting>
  <conditionalFormatting sqref="B16:B20">
    <cfRule type="duplicateValues" dxfId="173" priority="78"/>
    <cfRule type="duplicateValues" dxfId="172" priority="79"/>
    <cfRule type="duplicateValues" dxfId="171" priority="80"/>
  </conditionalFormatting>
  <conditionalFormatting sqref="B16:B20">
    <cfRule type="duplicateValues" dxfId="170" priority="74"/>
    <cfRule type="duplicateValues" dxfId="169" priority="75"/>
    <cfRule type="duplicateValues" dxfId="168" priority="76"/>
    <cfRule type="duplicateValues" dxfId="167" priority="77"/>
  </conditionalFormatting>
  <conditionalFormatting sqref="B16:B20">
    <cfRule type="duplicateValues" dxfId="166" priority="63"/>
  </conditionalFormatting>
  <conditionalFormatting sqref="B15">
    <cfRule type="duplicateValues" dxfId="165" priority="32"/>
  </conditionalFormatting>
  <conditionalFormatting sqref="B15">
    <cfRule type="duplicateValues" dxfId="164" priority="30"/>
    <cfRule type="duplicateValues" dxfId="163" priority="31"/>
  </conditionalFormatting>
  <conditionalFormatting sqref="B15">
    <cfRule type="duplicateValues" dxfId="162" priority="27"/>
    <cfRule type="duplicateValues" dxfId="161" priority="28"/>
    <cfRule type="duplicateValues" dxfId="160" priority="29"/>
  </conditionalFormatting>
  <conditionalFormatting sqref="B15">
    <cfRule type="duplicateValues" dxfId="159" priority="23"/>
    <cfRule type="duplicateValues" dxfId="158" priority="24"/>
    <cfRule type="duplicateValues" dxfId="157" priority="25"/>
    <cfRule type="duplicateValues" dxfId="156" priority="26"/>
  </conditionalFormatting>
  <conditionalFormatting sqref="B15">
    <cfRule type="duplicateValues" dxfId="155" priority="22"/>
  </conditionalFormatting>
  <conditionalFormatting sqref="B2:B14">
    <cfRule type="duplicateValues" dxfId="154" priority="21"/>
  </conditionalFormatting>
  <conditionalFormatting sqref="B2:B14">
    <cfRule type="duplicateValues" dxfId="153" priority="19"/>
    <cfRule type="duplicateValues" dxfId="152" priority="20"/>
  </conditionalFormatting>
  <conditionalFormatting sqref="B2:B14">
    <cfRule type="duplicateValues" dxfId="151" priority="16"/>
    <cfRule type="duplicateValues" dxfId="150" priority="17"/>
    <cfRule type="duplicateValues" dxfId="149" priority="18"/>
  </conditionalFormatting>
  <conditionalFormatting sqref="B2:B14">
    <cfRule type="duplicateValues" dxfId="148" priority="12"/>
    <cfRule type="duplicateValues" dxfId="147" priority="13"/>
    <cfRule type="duplicateValues" dxfId="146" priority="14"/>
    <cfRule type="duplicateValues" dxfId="145" priority="15"/>
  </conditionalFormatting>
  <conditionalFormatting sqref="B2:B14">
    <cfRule type="duplicateValues" dxfId="144" priority="11"/>
  </conditionalFormatting>
  <conditionalFormatting sqref="B2:B14">
    <cfRule type="duplicateValues" dxfId="143" priority="9"/>
    <cfRule type="duplicateValues" dxfId="142" priority="10"/>
  </conditionalFormatting>
  <conditionalFormatting sqref="B2:B14">
    <cfRule type="duplicateValues" dxfId="141" priority="6"/>
    <cfRule type="duplicateValues" dxfId="140" priority="7"/>
    <cfRule type="duplicateValues" dxfId="139" priority="8"/>
  </conditionalFormatting>
  <conditionalFormatting sqref="B2:B14">
    <cfRule type="duplicateValues" dxfId="138" priority="2"/>
    <cfRule type="duplicateValues" dxfId="137" priority="3"/>
    <cfRule type="duplicateValues" dxfId="136" priority="4"/>
    <cfRule type="duplicateValues" dxfId="135" priority="5"/>
  </conditionalFormatting>
  <conditionalFormatting sqref="B2:B1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91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2021-09-30T10:42:11Z</dcterms:modified>
</cp:coreProperties>
</file>