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30\"/>
    </mc:Choice>
  </mc:AlternateContent>
  <bookViews>
    <workbookView xWindow="0" yWindow="0" windowWidth="192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REPORTE!$A$4:$Q$227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0" i="1" l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153" i="1" l="1"/>
  <c r="G153" i="1"/>
  <c r="H153" i="1"/>
  <c r="I153" i="1"/>
  <c r="J153" i="1"/>
  <c r="K153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96" i="1"/>
  <c r="G96" i="1"/>
  <c r="H96" i="1"/>
  <c r="I96" i="1"/>
  <c r="J96" i="1"/>
  <c r="K96" i="1"/>
  <c r="A153" i="1"/>
  <c r="A144" i="1"/>
  <c r="A143" i="1"/>
  <c r="A142" i="1"/>
  <c r="A141" i="1"/>
  <c r="A138" i="1"/>
  <c r="A137" i="1"/>
  <c r="A135" i="1"/>
  <c r="A131" i="1"/>
  <c r="A129" i="1"/>
  <c r="A125" i="1"/>
  <c r="A124" i="1"/>
  <c r="A123" i="1"/>
  <c r="A122" i="1"/>
  <c r="A120" i="1"/>
  <c r="A118" i="1"/>
  <c r="A116" i="1"/>
  <c r="A115" i="1"/>
  <c r="A9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58" i="1"/>
  <c r="A157" i="1"/>
  <c r="A156" i="1"/>
  <c r="A155" i="1"/>
  <c r="A154" i="1"/>
  <c r="A152" i="1"/>
  <c r="A151" i="1"/>
  <c r="A150" i="1"/>
  <c r="A149" i="1"/>
  <c r="A148" i="1"/>
  <c r="A147" i="1"/>
  <c r="A146" i="1"/>
  <c r="A145" i="1"/>
  <c r="A140" i="1"/>
  <c r="A139" i="1"/>
  <c r="A136" i="1"/>
  <c r="A134" i="1"/>
  <c r="A133" i="1"/>
  <c r="A132" i="1"/>
  <c r="A130" i="1"/>
  <c r="A128" i="1"/>
  <c r="A127" i="1"/>
  <c r="A126" i="1"/>
  <c r="A121" i="1"/>
  <c r="A119" i="1"/>
  <c r="A117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F97" i="1" l="1"/>
  <c r="G97" i="1"/>
  <c r="H97" i="1"/>
  <c r="I97" i="1"/>
  <c r="J97" i="1"/>
  <c r="K97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3" i="1"/>
  <c r="G83" i="1"/>
  <c r="H83" i="1"/>
  <c r="I83" i="1"/>
  <c r="J83" i="1"/>
  <c r="K83" i="1"/>
  <c r="F77" i="1"/>
  <c r="G77" i="1"/>
  <c r="H77" i="1"/>
  <c r="I77" i="1"/>
  <c r="J77" i="1"/>
  <c r="K77" i="1"/>
  <c r="F62" i="1"/>
  <c r="G62" i="1"/>
  <c r="H62" i="1"/>
  <c r="I62" i="1"/>
  <c r="J62" i="1"/>
  <c r="K62" i="1"/>
  <c r="A97" i="1"/>
  <c r="A93" i="1"/>
  <c r="A92" i="1"/>
  <c r="A91" i="1"/>
  <c r="A90" i="1"/>
  <c r="A89" i="1"/>
  <c r="A88" i="1"/>
  <c r="A87" i="1"/>
  <c r="A85" i="1"/>
  <c r="A83" i="1"/>
  <c r="A77" i="1"/>
  <c r="A62" i="1"/>
  <c r="F95" i="1"/>
  <c r="G95" i="1"/>
  <c r="H95" i="1"/>
  <c r="I95" i="1"/>
  <c r="J95" i="1"/>
  <c r="K95" i="1"/>
  <c r="F94" i="1"/>
  <c r="G94" i="1"/>
  <c r="H94" i="1"/>
  <c r="I94" i="1"/>
  <c r="J94" i="1"/>
  <c r="K94" i="1"/>
  <c r="F86" i="1"/>
  <c r="G86" i="1"/>
  <c r="H86" i="1"/>
  <c r="I86" i="1"/>
  <c r="J86" i="1"/>
  <c r="K86" i="1"/>
  <c r="F84" i="1"/>
  <c r="G84" i="1"/>
  <c r="H84" i="1"/>
  <c r="I84" i="1"/>
  <c r="J84" i="1"/>
  <c r="K84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A95" i="1"/>
  <c r="A94" i="1"/>
  <c r="A86" i="1"/>
  <c r="A84" i="1"/>
  <c r="A82" i="1"/>
  <c r="A81" i="1"/>
  <c r="A80" i="1"/>
  <c r="A79" i="1"/>
  <c r="A78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1" i="1"/>
  <c r="A60" i="1" l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2" i="1"/>
  <c r="A41" i="1"/>
  <c r="A40" i="1"/>
  <c r="A39" i="1"/>
  <c r="A38" i="1"/>
  <c r="A37" i="1"/>
  <c r="A36" i="1"/>
  <c r="A35" i="1"/>
  <c r="A34" i="1"/>
  <c r="A33" i="1"/>
  <c r="A32" i="1"/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5" i="1"/>
  <c r="A24" i="1"/>
  <c r="A23" i="1"/>
  <c r="A22" i="1"/>
  <c r="A21" i="1"/>
  <c r="A20" i="1"/>
  <c r="A19" i="1"/>
  <c r="I7" i="16" l="1"/>
  <c r="H1" i="16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8" i="1" l="1"/>
  <c r="A9" i="1"/>
  <c r="A10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<sst xmlns="http://schemas.openxmlformats.org/spreadsheetml/2006/main" count="14848" uniqueCount="2889">
  <si>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</si>
  <si>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</si>
  <si>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</si>
  <si>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</si>
  <si>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</si>
  <si>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</si>
  <si>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</si>
  <si>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</si>
  <si>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</si>
  <si>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</si>
  <si>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</si>
  <si>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</si>
  <si>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</si>
  <si>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</si>
  <si>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</si>
  <si>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</si>
  <si>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</si>
  <si>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</si>
  <si>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</si>
  <si>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</si>
  <si>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</si>
  <si>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</si>
  <si>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</si>
  <si>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</si>
  <si>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</si>
  <si>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</si>
  <si>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</si>
  <si>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</si>
  <si>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</si>
  <si>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</si>
  <si>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</si>
  <si>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</si>
  <si>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</si>
  <si>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</si>
  <si>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</si>
  <si>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</si>
  <si>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</si>
  <si>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</si>
  <si>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</si>
  <si>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</si>
  <si>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</si>
  <si>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</si>
  <si>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</si>
  <si>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</si>
  <si>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</si>
  <si>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</si>
  <si>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</si>
  <si>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</si>
  <si>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</si>
  <si>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</si>
  <si>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</si>
  <si>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</si>
  <si>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</si>
  <si>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</si>
  <si>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</si>
  <si>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</si>
  <si>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</si>
  <si>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</si>
  <si>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</si>
  <si>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</si>
  <si>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</si>
  <si>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</si>
  <si>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</si>
  <si>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</si>
  <si>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</si>
  <si>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</si>
  <si>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</si>
  <si>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</si>
  <si>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</si>
  <si>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</si>
  <si>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</si>
  <si>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</si>
  <si>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</si>
  <si>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</si>
  <si>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</si>
  <si>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</si>
  <si>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</si>
  <si>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</si>
  <si>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</si>
  <si>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</si>
  <si>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</si>
  <si>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</si>
  <si>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</si>
  <si>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</si>
  <si>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</si>
  <si>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</si>
  <si>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</si>
  <si>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</si>
  <si>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</si>
  <si>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</si>
  <si>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</si>
  <si>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</si>
  <si>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</si>
  <si>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</si>
  <si>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</si>
  <si>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</si>
  <si>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</si>
  <si>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</si>
  <si>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</si>
  <si>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</si>
  <si>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</si>
  <si>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</si>
  <si>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</si>
  <si>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</si>
  <si>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</si>
  <si>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</si>
  <si>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</si>
  <si>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</si>
  <si>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</si>
  <si>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</si>
  <si>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</si>
  <si>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</si>
  <si>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</si>
  <si>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</si>
  <si>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</si>
  <si>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</si>
  <si>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</si>
  <si>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</si>
  <si>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</si>
  <si>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</si>
  <si>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</si>
  <si>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</si>
  <si>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</si>
  <si>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</si>
  <si>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</si>
  <si>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</si>
  <si>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</si>
  <si>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</si>
  <si>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</si>
  <si>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</si>
  <si>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</si>
  <si>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</si>
  <si>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</si>
  <si>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</si>
  <si>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</si>
  <si>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</si>
  <si>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</si>
  <si>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</si>
  <si>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</si>
  <si>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</si>
  <si>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</si>
  <si>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</si>
  <si>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</si>
  <si>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</si>
  <si>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</si>
  <si>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</si>
  <si>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</si>
  <si>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</si>
  <si>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</si>
  <si>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</si>
  <si>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</si>
  <si>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</si>
  <si>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</si>
  <si>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</si>
  <si>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</si>
  <si>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</si>
  <si>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</si>
  <si>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</si>
  <si>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</si>
  <si>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</si>
  <si>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</si>
  <si>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</si>
  <si>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</si>
  <si>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</si>
  <si>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</si>
  <si>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</si>
  <si>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</si>
  <si>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</si>
  <si>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</si>
  <si>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</si>
  <si>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</si>
  <si>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</si>
  <si>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</si>
  <si>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</si>
  <si>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</si>
  <si>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</si>
  <si>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</si>
  <si>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</si>
  <si>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</si>
  <si>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</si>
  <si>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</si>
  <si>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</si>
  <si>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</si>
  <si>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</si>
  <si>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</si>
  <si>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</si>
  <si>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</si>
  <si>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</si>
  <si>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</si>
  <si>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</si>
  <si>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</si>
  <si>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</si>
  <si>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</si>
  <si>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</si>
  <si>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</si>
  <si>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</si>
  <si>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</si>
  <si>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</si>
  <si>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</si>
  <si>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</si>
  <si>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</si>
  <si>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</si>
  <si>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</si>
  <si>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</si>
  <si>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</si>
  <si>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</si>
  <si>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</si>
  <si>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</si>
  <si>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</si>
  <si>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</si>
  <si>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</si>
  <si>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</si>
  <si>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</si>
  <si>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</si>
  <si>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</si>
  <si>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</si>
  <si>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</si>
  <si>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</si>
  <si>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</si>
  <si>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</si>
  <si>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</si>
  <si>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</si>
  <si>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</si>
  <si>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</si>
  <si>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</si>
  <si>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</si>
  <si>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</si>
  <si>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</si>
  <si>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</si>
  <si>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</si>
  <si>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</si>
  <si>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</si>
  <si>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</si>
  <si>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</si>
  <si>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</si>
  <si>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</si>
  <si>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</si>
  <si>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</si>
  <si>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</si>
  <si>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</si>
  <si>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</si>
  <si>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</si>
  <si>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</si>
  <si>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</si>
  <si>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</si>
  <si>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</si>
  <si>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</si>
  <si>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</si>
  <si>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</si>
  <si>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</si>
  <si>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</si>
  <si>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</si>
  <si>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</si>
  <si>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</si>
  <si>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</si>
  <si>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</si>
  <si>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</si>
  <si>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</si>
  <si>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</si>
  <si>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</si>
  <si>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</si>
  <si>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</si>
  <si>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</si>
  <si>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</si>
  <si>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</si>
  <si>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</si>
  <si>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</si>
  <si>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</si>
  <si>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</si>
  <si>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</si>
  <si>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</si>
  <si>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</si>
  <si>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</si>
  <si>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</si>
  <si>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</si>
  <si>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</si>
  <si>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</si>
  <si>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</si>
  <si>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</si>
  <si>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</si>
  <si>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</si>
  <si>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</si>
  <si>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</si>
  <si>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</si>
  <si>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</si>
  <si>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</si>
  <si>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</si>
  <si>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</si>
  <si>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</si>
  <si>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</si>
  <si>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</si>
  <si>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</si>
  <si>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</si>
  <si>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</si>
  <si>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</si>
  <si>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</si>
  <si>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</si>
  <si>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</si>
  <si>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</si>
  <si>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</si>
  <si>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</si>
  <si>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</si>
  <si>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</si>
  <si>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</si>
  <si>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</si>
  <si>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</si>
  <si>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</si>
  <si>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</si>
  <si>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</si>
  <si>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</si>
  <si>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</si>
  <si>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</si>
  <si>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</si>
  <si>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</si>
  <si>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</si>
  <si>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</si>
  <si>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</si>
  <si>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</si>
  <si>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</si>
  <si>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</si>
  <si>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</si>
  <si>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</si>
  <si>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</si>
  <si>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</si>
  <si>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</si>
  <si>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</si>
  <si>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</si>
  <si>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</si>
  <si>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</si>
  <si>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</si>
  <si>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</si>
  <si>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</si>
  <si>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</si>
  <si>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</si>
  <si>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</si>
  <si>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</si>
  <si>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</si>
  <si>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</si>
  <si>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</si>
  <si>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</si>
  <si>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</si>
  <si>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</si>
  <si>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</si>
  <si>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</si>
  <si>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</si>
  <si>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</si>
  <si>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</si>
  <si>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</si>
  <si>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</si>
  <si>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</si>
  <si>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</si>
  <si>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</si>
  <si>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</si>
  <si>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</si>
  <si>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</si>
  <si>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</si>
  <si>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</si>
  <si>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</si>
  <si>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</si>
  <si>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</si>
  <si>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</si>
  <si>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</si>
  <si>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</si>
  <si>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</si>
  <si>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</si>
  <si>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</si>
  <si>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</si>
  <si>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</si>
  <si>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</si>
  <si>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</si>
  <si>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</si>
  <si>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</si>
  <si>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</si>
  <si>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</si>
  <si>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</si>
  <si>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</si>
  <si>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</si>
  <si>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</si>
  <si>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</si>
  <si>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</si>
  <si>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</si>
  <si>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</si>
  <si>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</si>
  <si>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</si>
  <si>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</si>
  <si>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</si>
  <si>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</si>
  <si>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</si>
  <si>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</si>
  <si>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</si>
  <si>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</si>
  <si>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</si>
  <si>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</si>
  <si>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</si>
  <si>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</si>
  <si>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</si>
  <si>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</si>
  <si>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</si>
  <si>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</si>
  <si>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</si>
  <si>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</si>
  <si>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</si>
  <si>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</si>
  <si>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</si>
  <si>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</si>
  <si>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</si>
  <si>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</si>
  <si>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</si>
  <si>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</si>
  <si>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</si>
  <si>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</si>
  <si>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</si>
  <si>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</si>
  <si>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</si>
  <si>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</si>
  <si>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</si>
  <si>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</si>
  <si>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</si>
  <si>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</si>
  <si>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</si>
  <si>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</si>
  <si>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</si>
  <si>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</si>
  <si>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</si>
  <si>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</si>
  <si>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</si>
  <si>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</si>
  <si>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</si>
  <si>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</si>
  <si>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</si>
  <si>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</si>
  <si>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</si>
  <si>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</si>
  <si>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</si>
  <si>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</si>
  <si>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</si>
  <si>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</si>
  <si>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</si>
  <si>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</si>
  <si>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</si>
  <si>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</si>
  <si>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</si>
  <si>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</si>
  <si>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</si>
  <si>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</si>
  <si>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</si>
  <si>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</si>
  <si>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</si>
  <si>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</si>
  <si>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</si>
  <si>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</si>
  <si>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</si>
  <si>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</si>
  <si>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</si>
  <si>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</si>
  <si>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</si>
  <si>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</si>
  <si>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</si>
  <si>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</si>
  <si>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</si>
  <si>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</si>
  <si>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</si>
  <si>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</si>
  <si>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</si>
  <si>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</si>
  <si>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</si>
  <si>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</si>
  <si>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</si>
  <si>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</si>
  <si>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</si>
  <si>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</si>
  <si>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</si>
  <si>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</si>
  <si>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</si>
  <si>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</si>
  <si>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</si>
  <si>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</si>
  <si>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</si>
  <si>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</si>
  <si>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</si>
  <si>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</si>
  <si>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</si>
  <si>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</si>
  <si>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</si>
  <si>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</si>
  <si>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</si>
  <si>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</si>
  <si>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</si>
  <si>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</si>
  <si>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</si>
  <si>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</si>
  <si>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</si>
  <si>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</si>
  <si>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</si>
  <si>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</si>
  <si>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</si>
  <si>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</si>
  <si>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</si>
  <si>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</si>
  <si>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</si>
  <si>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</si>
  <si>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</si>
  <si>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</si>
  <si>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</si>
  <si>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</si>
  <si>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</si>
  <si>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</si>
  <si>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</si>
  <si>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</si>
  <si>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</si>
  <si>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</si>
  <si>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</si>
  <si>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</si>
  <si>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</si>
  <si>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</si>
  <si>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</si>
  <si>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</si>
  <si>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</si>
  <si>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</si>
  <si>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</si>
  <si>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</si>
  <si>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</si>
  <si>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</si>
  <si>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</si>
  <si>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</si>
  <si>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</si>
  <si>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</si>
  <si>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</si>
  <si>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</si>
  <si>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</si>
  <si>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</si>
  <si>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</si>
  <si>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</si>
  <si>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</si>
  <si>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</si>
  <si>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</si>
  <si>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</si>
  <si>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</si>
  <si>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</si>
  <si>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</si>
  <si>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</si>
  <si>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</si>
  <si>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</si>
  <si>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</si>
  <si>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</si>
  <si>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</si>
  <si>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</si>
  <si>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</si>
  <si>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</si>
  <si>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</si>
  <si>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</si>
  <si>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</si>
  <si>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</si>
  <si>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</si>
  <si>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</si>
  <si>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</si>
  <si>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</si>
  <si>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</si>
  <si>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</si>
  <si>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</si>
  <si>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</si>
  <si>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</si>
  <si>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</si>
  <si>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</si>
  <si>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</si>
  <si>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</si>
  <si>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</si>
  <si>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</si>
  <si>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</si>
  <si>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</si>
  <si>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</si>
  <si>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</si>
  <si>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</si>
  <si>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</si>
  <si>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</si>
  <si>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</si>
  <si>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</si>
  <si>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</si>
  <si>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</si>
  <si>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</si>
  <si>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</si>
  <si>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</si>
  <si>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</si>
  <si>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</si>
  <si>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</si>
  <si>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</si>
  <si>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</si>
  <si>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</si>
  <si>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</si>
  <si>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</si>
  <si>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</si>
  <si>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</si>
  <si>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</si>
  <si>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</si>
  <si>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</si>
  <si>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</si>
  <si>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</si>
  <si>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</si>
  <si>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</si>
  <si>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</si>
  <si>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</si>
  <si>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</si>
  <si>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</si>
  <si>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</si>
  <si>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</si>
  <si>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</si>
  <si>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</si>
  <si>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</si>
  <si>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</si>
  <si>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</si>
  <si>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</si>
  <si>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</si>
  <si>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</si>
  <si>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</si>
  <si>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</si>
  <si>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</si>
  <si>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</si>
  <si>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</si>
  <si>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</si>
  <si>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</si>
  <si>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</si>
  <si>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</si>
  <si>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</si>
  <si>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</si>
  <si>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</si>
  <si>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</si>
  <si>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</si>
  <si>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</si>
  <si>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</si>
  <si>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</si>
  <si>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</si>
  <si>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</si>
  <si>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</si>
  <si>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</si>
  <si>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</si>
  <si>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</si>
  <si>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</si>
  <si>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</si>
  <si>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</si>
  <si>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</si>
  <si>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</si>
  <si>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</si>
  <si>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</si>
  <si>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</si>
  <si>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</si>
  <si>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</si>
  <si>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</si>
  <si>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</si>
  <si>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</si>
  <si>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</si>
  <si>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</si>
  <si>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</si>
  <si>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</si>
  <si>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</si>
  <si>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</si>
  <si>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</si>
  <si>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</si>
  <si>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</si>
  <si>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</si>
  <si>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</si>
  <si>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</si>
  <si>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</si>
  <si>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</si>
  <si>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</si>
  <si>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</si>
  <si>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</si>
  <si>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</si>
  <si>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</si>
  <si>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</si>
  <si>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</si>
  <si>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</si>
  <si>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</si>
  <si>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</si>
  <si>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</si>
  <si>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</si>
  <si>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</si>
  <si>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</si>
  <si>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</si>
  <si>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</si>
  <si>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</si>
  <si>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</si>
  <si>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</si>
  <si>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</si>
  <si>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</si>
  <si>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</si>
  <si>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</si>
  <si>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</si>
  <si>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</si>
  <si>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</si>
  <si>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</si>
  <si>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</si>
  <si>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</si>
  <si>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</si>
  <si>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</si>
  <si>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</si>
  <si>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</si>
  <si>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</si>
  <si>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</si>
  <si>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</si>
  <si>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</si>
  <si>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</si>
  <si>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</si>
  <si>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</si>
  <si>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</si>
  <si>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</si>
  <si>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</si>
  <si>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</si>
  <si>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</si>
  <si>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</si>
  <si>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</si>
  <si>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</si>
  <si>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</si>
  <si>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</si>
  <si>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</si>
  <si>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</si>
  <si>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</si>
  <si>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</si>
  <si>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</si>
  <si>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</si>
  <si>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</si>
  <si>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</si>
  <si>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</si>
  <si>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</si>
  <si>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</si>
  <si>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</si>
  <si>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</si>
  <si>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</si>
  <si>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</si>
  <si>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</si>
  <si>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</si>
  <si>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</si>
  <si>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</si>
  <si>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</si>
  <si>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</si>
  <si>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</si>
  <si>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</si>
  <si>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</si>
  <si>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</si>
  <si>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</si>
  <si>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</si>
  <si>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</si>
  <si>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</si>
  <si>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</si>
  <si>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</si>
  <si>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</si>
  <si>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</si>
  <si>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</si>
  <si>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</si>
  <si>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</si>
  <si>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</si>
  <si>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</si>
  <si>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</si>
  <si>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</si>
  <si>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</si>
  <si>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</si>
  <si>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</si>
  <si>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</si>
  <si>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</si>
  <si>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</si>
  <si>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</si>
  <si>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</si>
  <si>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</si>
  <si>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</si>
  <si>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</si>
  <si>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</si>
  <si>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</si>
  <si>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</si>
  <si>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</si>
  <si>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</si>
  <si>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</si>
  <si>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</si>
  <si>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</si>
  <si>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</si>
  <si>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</si>
  <si>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</si>
  <si>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</si>
  <si>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</si>
  <si>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</si>
  <si>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</si>
  <si>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</si>
  <si>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</si>
  <si>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</si>
  <si>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</si>
  <si>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</si>
  <si>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</si>
  <si>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</si>
  <si>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</si>
  <si>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</si>
  <si>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</si>
  <si>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</si>
  <si>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</si>
  <si>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</si>
  <si>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</si>
  <si>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</si>
  <si>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</si>
  <si>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</si>
  <si>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</si>
  <si>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</si>
  <si>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</si>
  <si>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</si>
  <si>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</si>
  <si>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</si>
  <si>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</si>
  <si>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</si>
  <si>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</si>
  <si>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</si>
  <si>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</si>
  <si>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</si>
  <si>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</si>
  <si>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</si>
  <si>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</si>
  <si>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</si>
  <si>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</si>
  <si>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</si>
  <si>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</si>
  <si>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</si>
  <si>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</si>
  <si>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</si>
  <si>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</si>
  <si>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</si>
  <si>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</si>
  <si>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</si>
  <si>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</si>
  <si>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</si>
  <si>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</si>
  <si>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</si>
  <si>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</si>
  <si>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</si>
  <si>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</si>
  <si>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</si>
  <si>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</si>
  <si>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</si>
  <si>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</si>
  <si>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</si>
  <si>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</si>
  <si>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</si>
  <si>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</si>
  <si>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</si>
  <si>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</si>
  <si>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</si>
  <si>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</si>
  <si>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</si>
  <si>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</si>
  <si>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</si>
  <si>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</si>
  <si>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</si>
  <si>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</si>
  <si>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</si>
  <si>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</si>
  <si>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</si>
  <si>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</si>
  <si>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</si>
  <si>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</si>
  <si>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</si>
  <si>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</si>
  <si>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</si>
  <si>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</si>
  <si>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</si>
  <si>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</si>
  <si>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</si>
  <si>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</si>
  <si>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</si>
  <si>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</si>
  <si>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</si>
  <si>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</si>
  <si>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</si>
  <si>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</si>
  <si>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</si>
  <si>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</si>
  <si>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</si>
  <si>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</si>
  <si>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</si>
  <si>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</si>
  <si>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</si>
  <si>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</si>
  <si>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</si>
  <si>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</si>
  <si>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</si>
  <si>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</si>
  <si>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</si>
  <si>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</si>
  <si>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</si>
  <si>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</si>
  <si>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</si>
  <si>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</si>
  <si>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</si>
  <si>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</si>
  <si>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</si>
  <si>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</si>
  <si>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</si>
  <si>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</si>
  <si>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</si>
  <si>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</si>
  <si>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</si>
  <si>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</si>
  <si>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</si>
  <si>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</si>
  <si>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</si>
  <si>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</si>
  <si>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</si>
  <si>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</si>
  <si>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</si>
  <si>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</si>
  <si>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</si>
  <si>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</si>
  <si>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</si>
  <si>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</si>
  <si>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</si>
  <si>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</si>
  <si>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</si>
  <si>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</si>
  <si>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</si>
  <si>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</si>
  <si>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</si>
  <si>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</si>
  <si>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</si>
  <si>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</si>
  <si>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</si>
  <si>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</si>
  <si>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</si>
  <si>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</si>
  <si>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</si>
  <si>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</si>
  <si>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</si>
  <si>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</si>
  <si>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</si>
  <si>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</si>
  <si>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</si>
  <si>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</si>
  <si>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</si>
  <si>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</si>
  <si>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</si>
  <si>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</si>
  <si>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</si>
  <si>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</si>
  <si>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</si>
  <si>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</si>
  <si>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</si>
  <si>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</si>
  <si>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</si>
  <si>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</si>
  <si>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</si>
  <si>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</si>
  <si>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</si>
  <si>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</si>
  <si>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</si>
  <si>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</si>
  <si>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</si>
  <si>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</si>
  <si>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</si>
  <si>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</si>
  <si>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</si>
  <si>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</si>
  <si>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</si>
  <si>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</si>
  <si>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</si>
  <si>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</si>
  <si>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</si>
  <si>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</si>
  <si>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</si>
  <si>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</si>
  <si>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</si>
  <si>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</si>
  <si>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</si>
  <si>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</si>
  <si>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</si>
  <si>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</si>
  <si>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</si>
  <si>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</si>
  <si>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</si>
  <si>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</si>
  <si>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</si>
  <si>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</si>
  <si>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</si>
  <si>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</si>
  <si>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</si>
  <si>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</si>
  <si>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</si>
  <si>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</si>
  <si>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</si>
  <si>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</si>
  <si>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</si>
  <si>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</si>
  <si>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</si>
  <si>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</si>
  <si>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</si>
  <si>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</si>
  <si>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</si>
  <si>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</si>
  <si>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</si>
  <si>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</si>
  <si>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</si>
  <si>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</si>
  <si>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</si>
  <si>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</si>
  <si>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</si>
  <si>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</si>
  <si>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</si>
  <si>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</si>
  <si>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</si>
  <si>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</si>
  <si>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</si>
  <si>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</si>
  <si>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</si>
  <si>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</si>
  <si>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</si>
  <si>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</si>
  <si>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</si>
  <si>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</si>
  <si>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</si>
  <si>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</si>
  <si>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</si>
  <si>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</si>
  <si>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</si>
  <si>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</si>
  <si>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</si>
  <si>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</si>
  <si>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</si>
  <si>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</si>
  <si>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</si>
  <si>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</si>
  <si>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</si>
  <si>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</si>
  <si>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</si>
  <si>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</si>
  <si>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</si>
  <si>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</si>
  <si>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</si>
  <si>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</si>
  <si>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</si>
  <si>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</si>
  <si>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</si>
  <si>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</si>
  <si>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</si>
  <si>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</si>
  <si>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</si>
  <si>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</si>
  <si>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</si>
  <si>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</si>
  <si>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</si>
  <si>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</si>
  <si>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</si>
  <si>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</si>
  <si>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</si>
  <si>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</si>
  <si>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</si>
  <si>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</si>
  <si>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</si>
  <si>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</si>
  <si>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</si>
  <si>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</si>
  <si>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</si>
  <si>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</si>
  <si>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</si>
  <si>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</si>
  <si>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</si>
  <si>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</si>
  <si>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</si>
  <si>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</si>
  <si>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</si>
  <si>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</si>
  <si>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</si>
  <si>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</si>
  <si>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</si>
  <si>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</si>
  <si>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</si>
  <si>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</si>
  <si>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</si>
  <si>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</si>
  <si>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</si>
  <si>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</si>
  <si>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</si>
  <si>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</si>
  <si>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</si>
  <si>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</si>
  <si>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</si>
  <si>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</si>
  <si>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</si>
  <si>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</si>
  <si>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</si>
  <si>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</si>
  <si>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</si>
  <si>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</si>
  <si>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</si>
  <si>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</si>
  <si>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</si>
  <si>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</si>
  <si>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</si>
  <si>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</si>
  <si>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</si>
  <si>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</si>
  <si>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</si>
  <si>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</si>
  <si>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</si>
  <si>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</si>
  <si>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</si>
  <si>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</si>
  <si>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</si>
  <si>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</si>
  <si>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</si>
  <si>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</si>
  <si>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</si>
  <si>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</si>
  <si>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</si>
  <si>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</si>
  <si>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</si>
  <si>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</si>
  <si>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</si>
  <si>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</si>
  <si>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</si>
  <si>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</si>
  <si>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</si>
  <si>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</si>
  <si>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</si>
  <si>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</si>
  <si>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</si>
  <si>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</si>
  <si>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</si>
  <si>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</si>
  <si>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</si>
  <si>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</si>
  <si>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</si>
  <si>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</si>
  <si>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</si>
  <si>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</si>
  <si>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</si>
  <si>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</si>
  <si>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</si>
  <si>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</si>
  <si>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</si>
  <si>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</si>
  <si>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</si>
  <si>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</si>
  <si>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</si>
  <si>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</si>
  <si>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</si>
  <si>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</si>
  <si>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</si>
  <si>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</si>
  <si>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</si>
  <si>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</si>
  <si>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</si>
  <si>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</si>
  <si>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</si>
  <si>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</si>
  <si>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</si>
  <si>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</si>
  <si>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</si>
  <si>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</si>
  <si>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</si>
  <si>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</si>
  <si>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</si>
  <si>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</si>
  <si>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</si>
  <si>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</si>
  <si>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</si>
  <si>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</si>
  <si>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</si>
  <si>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</si>
  <si>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</si>
  <si>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</si>
  <si>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</si>
  <si>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</si>
  <si>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</si>
  <si>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</si>
  <si>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</si>
  <si>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</si>
  <si>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</si>
  <si>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</si>
  <si>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</si>
  <si>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</si>
  <si>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</si>
  <si>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</si>
  <si>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</si>
  <si>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</si>
  <si>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</si>
  <si>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</si>
  <si>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</si>
  <si>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</si>
  <si>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</si>
  <si>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</si>
  <si>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</si>
  <si>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</si>
  <si>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</si>
  <si>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</si>
  <si>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</si>
  <si>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</si>
  <si>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</si>
  <si>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</si>
  <si>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</si>
  <si>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</si>
  <si>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</si>
  <si>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</si>
  <si>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</si>
  <si>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</si>
  <si>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</si>
  <si>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</si>
  <si>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</si>
  <si>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</si>
  <si>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</si>
  <si>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</si>
  <si>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</si>
  <si>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</si>
  <si>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</si>
  <si>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</si>
  <si>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</si>
  <si>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</si>
  <si>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</si>
  <si>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</si>
  <si>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</si>
  <si>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</si>
  <si>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</si>
  <si>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</si>
  <si>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</si>
  <si>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</si>
  <si>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</si>
  <si>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</si>
  <si>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</si>
  <si>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</si>
  <si>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</si>
  <si>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</si>
  <si>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</si>
  <si>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</si>
  <si>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</si>
  <si>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</si>
  <si>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</si>
  <si>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</si>
  <si>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</si>
  <si>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</si>
  <si>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</si>
  <si>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</si>
  <si>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</si>
  <si>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</si>
  <si>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</si>
  <si>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</si>
  <si>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</si>
  <si>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</si>
  <si>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</si>
  <si>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</si>
  <si>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</si>
  <si>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</si>
  <si>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</si>
  <si>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</si>
  <si>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</si>
  <si>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</si>
  <si>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</si>
  <si>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</si>
  <si>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</si>
  <si>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</si>
  <si>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</si>
  <si>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</si>
  <si>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</si>
  <si>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</si>
  <si>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</si>
  <si>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</si>
  <si>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</si>
  <si>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</si>
  <si>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</si>
  <si>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</si>
  <si>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</si>
  <si>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</si>
  <si>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</si>
  <si>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</si>
  <si>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</si>
  <si>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</si>
  <si>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</si>
  <si>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</si>
  <si>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</si>
  <si>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</si>
  <si>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</si>
  <si>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</si>
  <si>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</si>
  <si>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</si>
  <si>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</si>
  <si>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</si>
  <si>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</si>
  <si>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</si>
  <si>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</si>
  <si>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</si>
  <si>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</si>
  <si>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</si>
  <si>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</si>
  <si>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</si>
  <si>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</si>
  <si>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</si>
  <si>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</si>
  <si>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</si>
  <si>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</si>
  <si>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</si>
  <si>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</si>
  <si>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</si>
  <si>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</si>
  <si>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</si>
  <si>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</si>
  <si>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</si>
  <si>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</si>
  <si>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</si>
  <si>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</si>
  <si>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</si>
  <si>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</si>
  <si>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</si>
  <si>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</si>
  <si>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</si>
  <si>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</si>
  <si>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</si>
  <si>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</si>
  <si>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</si>
  <si>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</si>
  <si>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</si>
  <si>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</si>
  <si>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</si>
  <si>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</si>
  <si>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</si>
  <si>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</si>
  <si>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</si>
  <si>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</si>
  <si>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</si>
  <si>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</si>
  <si>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</si>
  <si>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</si>
  <si>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</si>
  <si>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</si>
  <si>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</si>
  <si>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</si>
  <si>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</si>
  <si>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</si>
  <si>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</si>
  <si>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</si>
  <si>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</si>
  <si>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</si>
  <si>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</si>
  <si>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</si>
  <si>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</si>
  <si>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</si>
  <si>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</si>
  <si>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</si>
  <si>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</si>
  <si>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</si>
  <si>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</si>
  <si>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</si>
  <si>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</si>
  <si>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</si>
  <si>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</si>
  <si>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</si>
  <si>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</si>
  <si>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</si>
  <si>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</si>
  <si>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</si>
  <si>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</si>
  <si>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</si>
  <si>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</si>
  <si>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</si>
  <si>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</si>
  <si>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</si>
  <si>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</si>
  <si>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</si>
  <si>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</si>
  <si>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</si>
  <si>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</si>
  <si>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</si>
  <si>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</si>
  <si>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</si>
  <si>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</si>
  <si>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</si>
  <si>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</si>
  <si>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</si>
  <si>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</si>
  <si>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</si>
  <si>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</si>
  <si>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</si>
  <si>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</si>
  <si>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</si>
  <si>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</si>
  <si>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</si>
  <si>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</si>
  <si>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</si>
  <si>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</si>
  <si>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</si>
  <si>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</si>
  <si>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</si>
  <si>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</si>
  <si>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</si>
  <si>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</si>
  <si>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</si>
  <si>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</si>
  <si>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</si>
  <si>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</si>
  <si>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</si>
  <si>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</si>
  <si>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</si>
  <si>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</si>
  <si>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</si>
  <si>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</si>
  <si>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</si>
  <si>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</si>
  <si>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</si>
  <si>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</si>
  <si>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</si>
  <si>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</si>
  <si>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</si>
  <si>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</si>
  <si>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</si>
  <si>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</si>
  <si>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</si>
  <si>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</si>
  <si>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</si>
  <si>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</si>
  <si>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</si>
  <si>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</si>
  <si>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</si>
  <si>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</si>
  <si>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</si>
  <si>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</si>
  <si>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</si>
  <si>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</si>
  <si>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</si>
  <si>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</si>
  <si>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</si>
  <si>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</si>
  <si>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</si>
  <si>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</si>
  <si>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</si>
  <si>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</si>
  <si>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</si>
  <si>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</si>
  <si>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</si>
  <si>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</si>
  <si>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</si>
  <si>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</si>
  <si>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</si>
  <si>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</si>
  <si>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</si>
  <si>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</si>
  <si>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</si>
  <si>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</si>
  <si>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</si>
  <si>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</si>
  <si>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</si>
  <si>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</si>
  <si>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</si>
  <si>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</si>
  <si>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</si>
  <si>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</si>
  <si>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</si>
  <si>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</si>
  <si>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</si>
  <si>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</si>
  <si>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</si>
  <si>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</si>
  <si>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</si>
  <si>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</si>
  <si>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</si>
  <si>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</si>
  <si>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</si>
  <si>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</si>
  <si>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</si>
  <si>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</si>
  <si>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</si>
  <si>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</si>
  <si>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</si>
  <si>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</si>
  <si>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</si>
  <si>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</si>
  <si>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</si>
  <si>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</si>
  <si>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</si>
  <si>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</si>
  <si>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</si>
  <si>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</si>
  <si>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</si>
  <si>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</si>
  <si>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</si>
  <si>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</si>
  <si>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</si>
  <si>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</si>
  <si>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</si>
  <si>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</si>
  <si>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</si>
  <si>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</si>
  <si>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</si>
  <si>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</si>
  <si>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</si>
  <si>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</si>
  <si>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</si>
  <si>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</si>
  <si>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</si>
  <si>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</si>
  <si>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</si>
  <si>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</si>
  <si>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</si>
  <si>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</si>
  <si>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</si>
  <si>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</si>
  <si>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</si>
  <si>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</si>
  <si>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</si>
  <si>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</si>
  <si>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</si>
  <si>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</si>
  <si>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</si>
  <si>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</si>
  <si>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</si>
  <si>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</si>
  <si>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</si>
  <si>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</si>
  <si>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</si>
  <si>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</si>
  <si>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</si>
  <si>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</si>
  <si>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</si>
  <si>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</si>
  <si>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</si>
  <si>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</si>
  <si>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</si>
  <si>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</si>
  <si>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</si>
  <si>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</si>
  <si>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</si>
  <si>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</si>
  <si>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</si>
  <si>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</si>
  <si>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</si>
  <si>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</si>
  <si>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</si>
  <si>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</si>
  <si>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</si>
  <si>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</si>
  <si>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</si>
  <si>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</si>
  <si>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</si>
  <si>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</si>
  <si>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</si>
  <si>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</si>
  <si>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</si>
  <si>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</si>
  <si>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</si>
  <si>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</si>
  <si>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</si>
  <si>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</si>
  <si>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</si>
  <si>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</si>
  <si>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</si>
  <si>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</si>
  <si>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</si>
  <si>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</si>
  <si>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</si>
  <si>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</si>
  <si>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</si>
  <si>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</si>
  <si>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</si>
  <si>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</si>
  <si>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</si>
  <si>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</si>
  <si>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</si>
  <si>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</si>
  <si>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</si>
  <si>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</si>
  <si>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</si>
  <si>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</si>
  <si>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</si>
  <si>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</si>
  <si>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</si>
  <si>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</si>
  <si>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</si>
  <si>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</si>
  <si>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</si>
  <si>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</si>
  <si>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</si>
  <si>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</si>
  <si>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</si>
  <si>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</si>
  <si>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</si>
  <si>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</si>
  <si>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</si>
  <si>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</si>
  <si>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</si>
  <si>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</si>
  <si>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</si>
  <si>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</si>
  <si>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</si>
  <si>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</si>
  <si>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</si>
  <si>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</si>
  <si>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</si>
  <si>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</si>
  <si>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</si>
  <si>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</si>
  <si>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</si>
  <si>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</si>
  <si>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</si>
  <si>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</si>
  <si>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</si>
  <si>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</si>
  <si>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</si>
  <si>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</si>
  <si>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</si>
  <si>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</si>
  <si>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</si>
  <si>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</si>
  <si>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</si>
  <si>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</si>
  <si>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</si>
  <si>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</si>
  <si>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</si>
  <si>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</si>
  <si>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</si>
  <si>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</si>
  <si>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</si>
  <si>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</si>
  <si>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</si>
  <si>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</si>
  <si>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</si>
  <si>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</si>
  <si>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</si>
  <si>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</si>
  <si>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</si>
  <si>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</si>
  <si>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</si>
  <si>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</si>
  <si>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</si>
  <si>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</si>
  <si>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</si>
  <si>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</si>
  <si>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</si>
  <si>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</si>
  <si>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</si>
  <si>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</si>
  <si>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</si>
  <si>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</si>
  <si>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</si>
  <si>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</si>
  <si>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</si>
  <si>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</si>
  <si>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</si>
  <si>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</si>
  <si>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</si>
  <si>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</si>
  <si>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</si>
  <si>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</si>
  <si>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</si>
  <si>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</si>
  <si>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</si>
  <si>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</si>
  <si>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</si>
  <si>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</si>
  <si>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</si>
  <si>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</si>
  <si>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</si>
  <si>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</si>
  <si>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</si>
  <si>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</si>
  <si>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</si>
  <si>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</si>
  <si>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</si>
  <si>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</si>
  <si>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</si>
  <si>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</si>
  <si>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</si>
  <si>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</si>
  <si>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</si>
  <si>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</si>
  <si>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</si>
  <si>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</si>
  <si>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</si>
  <si>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</si>
  <si>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</si>
  <si>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</si>
  <si>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</si>
  <si>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</si>
  <si>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</si>
  <si>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</si>
  <si>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</si>
  <si>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</si>
  <si>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</si>
  <si>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</si>
  <si>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</si>
  <si>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</si>
  <si>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</si>
  <si>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</si>
  <si>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</si>
  <si>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</si>
  <si>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</si>
  <si>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</si>
  <si>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</si>
  <si>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</si>
  <si>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</si>
  <si>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</si>
  <si>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</si>
  <si>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</si>
  <si>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</si>
  <si>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</si>
  <si>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</si>
  <si>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</si>
  <si>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</si>
  <si>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</si>
  <si>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</si>
  <si>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</si>
  <si>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</si>
  <si>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</si>
  <si>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</si>
  <si>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</si>
  <si>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</si>
  <si>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</si>
  <si>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</si>
  <si>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</si>
  <si>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</si>
  <si>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</si>
  <si>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</si>
  <si>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</si>
  <si>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</si>
  <si>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</si>
  <si>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</si>
  <si>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</si>
  <si>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</si>
  <si>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</si>
  <si>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</si>
  <si>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</si>
  <si>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</si>
  <si>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</si>
  <si>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</si>
  <si>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</si>
  <si>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</si>
  <si>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</si>
  <si>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</si>
  <si>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</si>
  <si>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</si>
  <si>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</si>
  <si>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</si>
  <si>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</si>
  <si>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</si>
  <si>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</si>
  <si>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</si>
  <si>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</si>
  <si>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</si>
  <si>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</si>
  <si>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</si>
  <si>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</si>
  <si>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</si>
  <si>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</si>
  <si>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</si>
  <si>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</si>
  <si>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</si>
  <si>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</si>
  <si>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</si>
  <si>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</si>
  <si>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</si>
  <si>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</si>
  <si>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</si>
  <si>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</si>
  <si>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</si>
  <si>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</si>
  <si>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</si>
  <si>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</si>
  <si>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</si>
  <si>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</si>
  <si>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</si>
  <si>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</si>
  <si>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</si>
  <si>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</si>
  <si>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</si>
  <si>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</si>
  <si>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</si>
  <si>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</si>
  <si>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</si>
  <si>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</si>
  <si>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</si>
  <si>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</si>
  <si>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</si>
  <si>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</si>
  <si>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</si>
  <si>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</si>
  <si>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</si>
  <si>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</si>
  <si>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</si>
  <si>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</si>
  <si>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</si>
  <si>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</si>
  <si>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</si>
  <si>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</si>
  <si>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</si>
  <si>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</si>
  <si>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</si>
  <si>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</si>
  <si>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</si>
  <si>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</si>
  <si>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</si>
  <si>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</si>
  <si>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</si>
  <si>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</si>
  <si>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</si>
  <si>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</si>
  <si>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</si>
  <si>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</si>
  <si>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</si>
  <si>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</si>
  <si>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</si>
  <si>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</si>
  <si>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</si>
  <si>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</si>
  <si>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</si>
  <si>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</si>
  <si>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</si>
  <si>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</si>
  <si>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</si>
  <si>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</si>
  <si>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</si>
  <si>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</si>
  <si>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</si>
  <si>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</si>
  <si>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</si>
  <si>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</si>
  <si>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</si>
  <si>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</si>
  <si>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</si>
  <si>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</si>
  <si>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</si>
  <si>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</si>
  <si>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</si>
  <si>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</si>
  <si>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</si>
  <si>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</si>
  <si>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</si>
  <si>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</si>
  <si>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</si>
  <si>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</si>
  <si>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</si>
  <si>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</si>
  <si>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</si>
  <si>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</si>
  <si>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</si>
  <si>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</si>
  <si>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</si>
  <si>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</si>
  <si>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</si>
  <si>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</si>
  <si>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</si>
  <si>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</si>
  <si>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</si>
  <si>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</si>
  <si>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</si>
  <si>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</si>
  <si>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</si>
  <si>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</si>
  <si>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</si>
  <si>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</si>
  <si>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</si>
  <si>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</si>
  <si>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</si>
  <si>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</si>
  <si>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</si>
  <si>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</si>
  <si>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</si>
  <si>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</si>
  <si>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</si>
  <si>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</si>
  <si>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</si>
  <si>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</si>
  <si>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</si>
  <si>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</si>
  <si>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</si>
  <si>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</si>
  <si>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</si>
  <si>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</si>
  <si>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</si>
  <si>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</si>
  <si>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</si>
  <si>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</si>
  <si>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</si>
  <si>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</si>
  <si>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</si>
  <si>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</si>
  <si>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</si>
  <si>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</si>
  <si>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</si>
  <si>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</si>
  <si>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</si>
  <si>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</si>
  <si>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</si>
  <si>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</si>
  <si>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</si>
  <si>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</si>
  <si>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</si>
  <si>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</si>
  <si>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</si>
  <si>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</si>
  <si>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</si>
  <si>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</si>
  <si>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</si>
  <si>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</si>
  <si>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</si>
  <si>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</si>
  <si>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</si>
  <si>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</si>
  <si>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</si>
  <si>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</si>
  <si>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</si>
  <si>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</si>
  <si>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</si>
  <si>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</si>
  <si>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</si>
  <si>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</si>
  <si>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</si>
  <si>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</si>
  <si>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</si>
  <si>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</si>
  <si>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</si>
  <si>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</si>
  <si>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</si>
  <si>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</si>
  <si>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</si>
  <si>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</si>
  <si>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</si>
  <si>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</si>
  <si>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</si>
  <si>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</si>
  <si>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</si>
  <si>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</si>
  <si>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</si>
  <si>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</si>
  <si>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</si>
  <si>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</si>
  <si>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</si>
  <si>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</si>
  <si>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</si>
  <si>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</si>
  <si>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</si>
  <si>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</si>
  <si>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</si>
  <si>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</si>
  <si>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</si>
  <si>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</si>
  <si>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</si>
  <si>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</si>
  <si>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</si>
  <si>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</si>
  <si>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</si>
  <si>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</si>
  <si>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</si>
  <si>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</si>
  <si>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</si>
  <si>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</si>
  <si>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</si>
  <si>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</si>
  <si>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</si>
  <si>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</si>
  <si>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</si>
  <si>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</si>
  <si>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</si>
  <si>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</si>
  <si>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</si>
  <si>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</si>
  <si>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</si>
  <si>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</si>
  <si>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</si>
  <si>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</si>
  <si>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</si>
  <si>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</si>
  <si>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</si>
  <si>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</si>
  <si>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</si>
  <si>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</si>
  <si>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</si>
  <si>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</si>
  <si>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</si>
  <si>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</si>
  <si>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</si>
  <si>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</si>
  <si>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</si>
  <si>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</si>
  <si>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</si>
  <si>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</si>
  <si>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</si>
  <si>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</si>
  <si>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</si>
  <si>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</si>
  <si>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</si>
  <si>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</si>
  <si>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</si>
  <si>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</si>
  <si>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</si>
  <si>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</si>
  <si>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</si>
  <si>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</si>
  <si>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</si>
  <si>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</si>
  <si>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</si>
  <si>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</si>
  <si>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</si>
  <si>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</si>
  <si>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</si>
  <si>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</si>
  <si>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</si>
  <si>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</si>
  <si>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</si>
  <si>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</si>
  <si>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</si>
  <si>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</si>
  <si>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</si>
  <si>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</si>
  <si>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</si>
  <si>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</si>
  <si>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</si>
  <si>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</si>
  <si>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</si>
  <si>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</si>
  <si>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</si>
  <si>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</si>
  <si>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</si>
  <si>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</si>
  <si>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</si>
  <si>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</si>
  <si>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</si>
  <si>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</si>
  <si>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</si>
  <si>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</si>
  <si>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</si>
  <si>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</si>
  <si>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</si>
  <si>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</si>
  <si>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</si>
  <si>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</si>
  <si>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</si>
  <si>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</si>
  <si>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</si>
  <si>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</si>
  <si>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</si>
  <si>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</si>
  <si>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</si>
  <si>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</si>
  <si>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</si>
  <si>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</si>
  <si>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</si>
  <si>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</si>
  <si>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</si>
  <si>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</si>
  <si>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</si>
  <si>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</si>
  <si>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</si>
  <si>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</si>
  <si>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</si>
  <si>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</si>
  <si>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</si>
  <si>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</si>
  <si>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</si>
  <si>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</si>
  <si>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</si>
  <si>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</si>
  <si>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</si>
  <si>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</si>
  <si>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</si>
  <si>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</si>
  <si>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</si>
  <si>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</si>
  <si>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</si>
  <si>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</si>
  <si>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</si>
  <si>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</si>
  <si>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</si>
  <si>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</si>
  <si>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</si>
  <si>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</si>
  <si>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</si>
  <si>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</si>
  <si>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</si>
  <si>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</si>
  <si>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</si>
  <si>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</si>
  <si>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</si>
  <si>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</si>
  <si>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</si>
  <si>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</si>
  <si>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</si>
  <si>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</si>
  <si>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</si>
  <si>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</si>
  <si>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</si>
  <si>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</si>
  <si>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</si>
  <si>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</si>
  <si>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</si>
  <si>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</si>
  <si>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</si>
  <si>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</si>
  <si>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</si>
  <si>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</si>
  <si>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</si>
  <si>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</si>
  <si>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</si>
  <si>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</si>
  <si>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</si>
  <si>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</si>
  <si>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</si>
  <si>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</si>
  <si>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</si>
  <si>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</si>
  <si>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</si>
  <si>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</si>
  <si>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</si>
  <si>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</si>
  <si>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</si>
  <si>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</si>
  <si>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</si>
  <si>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</si>
  <si>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</si>
  <si>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</si>
  <si>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</si>
  <si>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</si>
  <si>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</si>
  <si>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</si>
  <si>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</si>
  <si>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</si>
  <si>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</si>
  <si>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</si>
  <si>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</si>
  <si>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</si>
  <si>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</si>
  <si>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</si>
  <si>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</si>
  <si>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</si>
  <si>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</si>
  <si>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</si>
  <si>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</si>
  <si>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</si>
  <si>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</si>
  <si>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</si>
  <si>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</si>
  <si>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</si>
  <si>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</si>
  <si>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</si>
  <si>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</si>
  <si>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</si>
  <si>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</si>
  <si>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</si>
  <si>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</si>
  <si>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</si>
  <si>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</si>
  <si>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</si>
  <si>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</si>
  <si>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</si>
  <si>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</si>
  <si>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</si>
  <si>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</si>
  <si>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</si>
  <si>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</si>
  <si>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</si>
  <si>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</si>
  <si>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</si>
  <si>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</si>
  <si>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</si>
  <si>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</si>
  <si>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</si>
  <si>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</si>
  <si>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</si>
  <si>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</si>
  <si>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</si>
  <si>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</si>
  <si>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</si>
  <si>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</si>
  <si>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</si>
  <si>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</si>
  <si>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</si>
  <si>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</si>
  <si>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</si>
  <si>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</si>
  <si>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</si>
  <si>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</si>
  <si>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</si>
  <si>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</si>
  <si>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</si>
  <si>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</si>
  <si>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</si>
  <si>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</si>
  <si>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</si>
  <si>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</si>
  <si>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</si>
  <si>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</si>
  <si>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</si>
  <si>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</si>
  <si>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</si>
  <si>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</si>
  <si>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</si>
  <si>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</si>
  <si>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</si>
  <si>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</si>
  <si>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</si>
  <si>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</si>
  <si>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</si>
  <si>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</si>
  <si>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</si>
  <si>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</si>
  <si>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</si>
  <si>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</si>
  <si>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</si>
  <si>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</si>
  <si>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</si>
  <si>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</si>
  <si>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</si>
  <si>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</si>
  <si>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</si>
  <si>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</si>
  <si>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</si>
  <si>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</si>
  <si>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</si>
  <si>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</si>
  <si>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</si>
  <si>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</si>
  <si>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</si>
  <si>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</si>
  <si>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</si>
  <si>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</si>
  <si>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</si>
  <si>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</si>
  <si>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</si>
  <si>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</si>
  <si>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</si>
  <si>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</si>
  <si>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</si>
  <si>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</si>
  <si>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</si>
  <si>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</si>
  <si>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</si>
  <si>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</si>
  <si>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</si>
  <si>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</si>
  <si>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</si>
  <si>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</si>
  <si>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</si>
  <si>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</si>
  <si>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</si>
  <si>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</si>
  <si>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</si>
  <si>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</si>
  <si>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</si>
  <si>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</si>
  <si>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</si>
  <si>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</si>
  <si>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</si>
  <si>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</si>
  <si>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</si>
  <si>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</si>
  <si>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</si>
  <si>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</si>
  <si>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</si>
  <si>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</si>
  <si>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</si>
  <si>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</si>
  <si>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</si>
  <si>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</si>
  <si>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</si>
  <si>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</si>
  <si>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</si>
  <si>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</si>
  <si>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</si>
  <si>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</si>
  <si>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</si>
  <si>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</si>
  <si>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</si>
  <si>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</si>
  <si>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</si>
  <si>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</si>
  <si>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</si>
  <si>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</si>
  <si>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</si>
  <si>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</si>
  <si>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</si>
  <si>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</si>
  <si>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</si>
  <si>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</si>
  <si>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</si>
  <si>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</si>
  <si>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</si>
  <si>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</si>
  <si>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</si>
  <si>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</si>
  <si>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</si>
  <si>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</si>
  <si>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</si>
  <si>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</si>
  <si>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</si>
  <si>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</si>
  <si>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</si>
  <si>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</si>
  <si>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</si>
  <si>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</si>
  <si>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</si>
  <si>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</si>
  <si>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</si>
  <si>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</si>
  <si>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</si>
  <si>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</si>
  <si>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</si>
  <si>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</si>
  <si>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</si>
  <si>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</si>
  <si>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</si>
  <si>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</si>
  <si>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</si>
  <si>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</si>
  <si>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</si>
  <si>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</si>
  <si>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</si>
  <si>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</si>
  <si>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</si>
  <si>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</si>
  <si>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</si>
  <si>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</si>
  <si>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</si>
  <si>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</si>
  <si>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</si>
  <si>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</si>
  <si>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</si>
  <si>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</si>
  <si>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</si>
  <si>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</si>
  <si>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</si>
  <si>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</si>
  <si>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</si>
  <si>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</si>
  <si>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</si>
  <si>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</si>
  <si>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</si>
  <si>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</si>
  <si>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</si>
  <si>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</si>
  <si>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</si>
  <si>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</si>
  <si>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</si>
  <si>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</si>
  <si>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</si>
  <si>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</si>
  <si>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</si>
  <si>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</si>
  <si>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</si>
  <si>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</si>
  <si>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</si>
  <si>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</si>
  <si>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</si>
  <si>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</si>
  <si>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</si>
  <si>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</si>
  <si>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</si>
  <si>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</si>
  <si>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</si>
  <si>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</si>
  <si>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</si>
  <si>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</si>
  <si>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</si>
  <si>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</si>
  <si>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</si>
  <si>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</si>
  <si>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</si>
  <si>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</si>
  <si>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</si>
  <si>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</si>
  <si>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</si>
  <si>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</si>
  <si>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</si>
  <si>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</si>
  <si>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</si>
  <si>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</si>
  <si>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</si>
  <si>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</si>
  <si>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</si>
  <si>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</si>
  <si>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</si>
  <si>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</si>
  <si>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</si>
  <si>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</si>
  <si>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</si>
  <si>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</si>
  <si>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</si>
  <si>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</si>
  <si>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</si>
  <si>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</si>
  <si>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</si>
  <si>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</si>
  <si>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</si>
  <si>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</si>
  <si>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</si>
  <si>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</si>
  <si>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</si>
  <si>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</si>
  <si>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</si>
  <si>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</si>
  <si>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</si>
  <si>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</si>
  <si>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</si>
  <si>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</si>
  <si>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</si>
  <si>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</si>
  <si>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</si>
  <si>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</si>
  <si>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</si>
  <si>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</si>
  <si>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</si>
  <si>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</si>
  <si>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</si>
  <si>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</si>
  <si>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</si>
  <si>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</si>
  <si>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</si>
  <si>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</si>
  <si>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</si>
  <si>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</si>
  <si>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</si>
  <si>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</si>
  <si>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</si>
  <si>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</si>
  <si>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</si>
  <si>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</si>
  <si>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</si>
  <si>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</si>
  <si>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</si>
  <si>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</si>
  <si>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</si>
  <si>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</si>
  <si>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</si>
  <si>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</si>
  <si>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</si>
  <si>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</si>
  <si>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</si>
  <si>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</si>
  <si>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</si>
  <si>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</si>
  <si>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</si>
  <si>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</si>
  <si>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</si>
  <si>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</si>
  <si>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</si>
  <si>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</si>
  <si>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</si>
  <si>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</si>
  <si>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</si>
  <si>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</si>
  <si>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</si>
  <si>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</si>
  <si>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</si>
  <si>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</si>
  <si>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</si>
  <si>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</si>
  <si>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</si>
  <si>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</si>
  <si>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</si>
  <si>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</si>
  <si>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</si>
  <si>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</si>
  <si>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</si>
  <si>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</si>
  <si>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</si>
  <si>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</si>
  <si>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</si>
  <si>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</si>
  <si>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</si>
  <si>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</si>
  <si>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</si>
  <si>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</si>
  <si>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</si>
  <si>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</si>
  <si>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</si>
  <si>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</si>
  <si>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</si>
  <si>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</si>
  <si>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</si>
  <si>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</si>
  <si>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</si>
  <si>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</si>
  <si>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</si>
  <si>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</si>
  <si>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</si>
  <si>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</si>
  <si>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</si>
  <si>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</si>
  <si>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</si>
  <si>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</si>
  <si>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</si>
  <si>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</si>
  <si>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</si>
  <si>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</si>
  <si>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</si>
  <si>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</si>
  <si>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</si>
  <si>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</si>
  <si>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</si>
  <si>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</si>
  <si>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</si>
  <si>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</si>
  <si>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</si>
  <si>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</si>
  <si>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</si>
  <si>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</si>
  <si>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</si>
  <si>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</si>
  <si>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</si>
  <si>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</si>
  <si>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</si>
  <si>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</si>
  <si>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</si>
  <si>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</si>
  <si>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</si>
  <si>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</si>
  <si>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</si>
  <si>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</si>
  <si>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</si>
  <si>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</si>
  <si>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</si>
  <si>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</si>
  <si>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</si>
  <si>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</si>
  <si>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</si>
  <si>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</si>
  <si>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</si>
  <si>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</si>
  <si>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</si>
  <si>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</si>
  <si>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</si>
  <si>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</si>
  <si>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</si>
  <si>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</si>
  <si>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</si>
  <si>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</si>
  <si>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</si>
  <si>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</si>
  <si>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</si>
  <si>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</si>
  <si>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</si>
  <si>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</si>
  <si>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</si>
  <si>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</si>
  <si>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</si>
  <si>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</si>
  <si>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</si>
  <si>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</si>
  <si>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</si>
  <si>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</si>
  <si>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</si>
  <si>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</si>
  <si>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</si>
  <si>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</si>
  <si>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</si>
  <si>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</si>
  <si>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</si>
  <si>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</si>
  <si>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</si>
  <si>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</si>
  <si>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</si>
  <si>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</si>
  <si>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</si>
  <si>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</si>
  <si>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</si>
  <si>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</si>
  <si>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</si>
  <si>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</si>
  <si>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</si>
  <si>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</si>
  <si>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</si>
  <si>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</si>
  <si>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</si>
  <si>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</si>
  <si>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</si>
  <si>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</si>
  <si>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</si>
  <si>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</si>
  <si>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</si>
  <si>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</si>
  <si>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</si>
  <si>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</si>
  <si>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</si>
  <si>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</si>
  <si>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</si>
  <si>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</si>
  <si>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</si>
  <si>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</si>
  <si>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</si>
  <si>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</si>
  <si>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</si>
  <si>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</si>
  <si>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</si>
  <si>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</si>
  <si>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</si>
  <si>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</si>
  <si>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</si>
  <si>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</si>
  <si>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</si>
  <si>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</si>
  <si>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</si>
  <si>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</si>
  <si>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</si>
  <si>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</si>
  <si>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</si>
  <si>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</si>
  <si>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</si>
  <si>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</si>
  <si>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</si>
  <si>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</si>
  <si>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</si>
  <si>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</si>
  <si>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</si>
  <si>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</si>
  <si>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</si>
  <si>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</si>
  <si>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</si>
  <si>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</si>
  <si>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</si>
  <si>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</si>
  <si>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</si>
  <si>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</si>
  <si>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</si>
  <si>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</si>
  <si>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</si>
  <si>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</si>
  <si>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</si>
  <si>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</si>
  <si>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</si>
  <si>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</si>
  <si>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</si>
  <si>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</si>
  <si>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</si>
  <si>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</si>
  <si>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</si>
  <si>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</si>
  <si>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</si>
  <si>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</si>
  <si>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</si>
  <si>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</si>
  <si>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</si>
  <si>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</si>
  <si>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</si>
  <si>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</si>
  <si>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</si>
  <si>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</si>
  <si>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</si>
  <si>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</si>
  <si>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</si>
  <si>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</si>
  <si>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</si>
  <si>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</si>
  <si>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</si>
  <si>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</si>
  <si>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</si>
  <si>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</si>
  <si>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</si>
  <si>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</si>
  <si>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</si>
  <si>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</si>
  <si>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</si>
  <si>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</si>
  <si>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</si>
  <si>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</si>
  <si>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</si>
  <si>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</si>
  <si>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</si>
  <si>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</si>
  <si>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</si>
  <si>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Moreta, Christian Aury</t>
  </si>
  <si>
    <t>3336040393 </t>
  </si>
  <si>
    <t>REINICIO FALLIDO POR LECTOR</t>
  </si>
  <si>
    <t>3336040769 </t>
  </si>
  <si>
    <t>3336040780 </t>
  </si>
  <si>
    <t>3336040860 </t>
  </si>
  <si>
    <t>3336040869 </t>
  </si>
  <si>
    <t>3336040964 </t>
  </si>
  <si>
    <t>3336040254 </t>
  </si>
  <si>
    <t>LECTOR</t>
  </si>
  <si>
    <t>3336041520 </t>
  </si>
  <si>
    <t>3336039029 </t>
  </si>
  <si>
    <t>3336041172 </t>
  </si>
  <si>
    <t>3336041571 </t>
  </si>
  <si>
    <t>3336041578 </t>
  </si>
  <si>
    <t xml:space="preserve"> DISPENSADOR</t>
  </si>
  <si>
    <t>INHIBIDO</t>
  </si>
  <si>
    <t>30 Septiembre de 2021</t>
  </si>
  <si>
    <t>30/9/2021 10:52</t>
  </si>
  <si>
    <t>30/9/2021 10:45</t>
  </si>
  <si>
    <t>30/9/2021 10:49</t>
  </si>
  <si>
    <t>30/9/2021 11:11</t>
  </si>
  <si>
    <t>30/9/2021 11:12</t>
  </si>
  <si>
    <t>30/9/2021 11:10</t>
  </si>
  <si>
    <t>30/9/2021 11:09</t>
  </si>
  <si>
    <t>30/9/2021 11:03</t>
  </si>
  <si>
    <t xml:space="preserve">30/9/2021 11:03 </t>
  </si>
  <si>
    <t>30/9/2021 10:35</t>
  </si>
  <si>
    <t>30/9/2021 10:50</t>
  </si>
  <si>
    <t>30/9/2021 10:38</t>
  </si>
  <si>
    <t>30/9/2021 10:39</t>
  </si>
  <si>
    <t>3336042612</t>
  </si>
  <si>
    <t>3336042605</t>
  </si>
  <si>
    <t>3336042501</t>
  </si>
  <si>
    <t>3336042482</t>
  </si>
  <si>
    <t>3336042475</t>
  </si>
  <si>
    <t>3336042474</t>
  </si>
  <si>
    <t>3336042472</t>
  </si>
  <si>
    <t>3336042465</t>
  </si>
  <si>
    <t>3336042460</t>
  </si>
  <si>
    <t>3336042449</t>
  </si>
  <si>
    <t>3336042431</t>
  </si>
  <si>
    <t>3336042402</t>
  </si>
  <si>
    <t>3336042364</t>
  </si>
  <si>
    <t>3336042282</t>
  </si>
  <si>
    <t>3336042250</t>
  </si>
  <si>
    <t>3336042249</t>
  </si>
  <si>
    <t>3336042244</t>
  </si>
  <si>
    <t>3336042240</t>
  </si>
  <si>
    <t>3336042231</t>
  </si>
  <si>
    <t>3336042219</t>
  </si>
  <si>
    <t>3336042214</t>
  </si>
  <si>
    <t>3336042210</t>
  </si>
  <si>
    <t>3336042198</t>
  </si>
  <si>
    <t>3336041962</t>
  </si>
  <si>
    <t>LECTOR VANDALIZADO</t>
  </si>
  <si>
    <t>SIN ACTIVIDAD DE RETIRO</t>
  </si>
  <si>
    <t>Toribio Batista, Junior De Jesus</t>
  </si>
  <si>
    <t>Lockward, Anubis Doba</t>
  </si>
  <si>
    <t>3336042619</t>
  </si>
  <si>
    <t>3336042540</t>
  </si>
  <si>
    <t>3336042534</t>
  </si>
  <si>
    <t>3336042531</t>
  </si>
  <si>
    <t>3336042527</t>
  </si>
  <si>
    <t>3336042520</t>
  </si>
  <si>
    <t>3336042518</t>
  </si>
  <si>
    <t>3336042509</t>
  </si>
  <si>
    <t>3336042483</t>
  </si>
  <si>
    <t>3336042478</t>
  </si>
  <si>
    <t>3336042458</t>
  </si>
  <si>
    <t>3336042079</t>
  </si>
  <si>
    <t>FUERA DE SERVICIO</t>
  </si>
  <si>
    <t>ENVIO DE CARGA</t>
  </si>
  <si>
    <t>REINICIO POR ATMCENTRE</t>
  </si>
  <si>
    <t>Closed</t>
  </si>
  <si>
    <t>Cuevas Peralta, Ivan Hanell</t>
  </si>
  <si>
    <t xml:space="preserve">30/9/2021 12:56 </t>
  </si>
  <si>
    <t>30/9/2021 12:56</t>
  </si>
  <si>
    <t>30/9/2021 12:50</t>
  </si>
  <si>
    <t>30/9/2021 12:46</t>
  </si>
  <si>
    <t>30/9/2021 12:54</t>
  </si>
  <si>
    <t>30/9/2021 12:43</t>
  </si>
  <si>
    <t>30/9/2021 12:49</t>
  </si>
  <si>
    <t>30/9/2021 12:39</t>
  </si>
  <si>
    <t>30/9/2021 12:47</t>
  </si>
  <si>
    <t>30/9/2021 14:41</t>
  </si>
  <si>
    <t>30/9/2021 14:15</t>
  </si>
  <si>
    <t>30/9/2021 15:01</t>
  </si>
  <si>
    <t>30/9/2021 14:59</t>
  </si>
  <si>
    <t>30/9/2021 15:00</t>
  </si>
  <si>
    <t>30/9/2021 14:51</t>
  </si>
  <si>
    <t>30/9/2021 15:15</t>
  </si>
  <si>
    <t>30/9/2021 15:16</t>
  </si>
  <si>
    <t>30/9/2021 15:14</t>
  </si>
  <si>
    <t>30/9/2021 15:03</t>
  </si>
  <si>
    <t>30/9/2021 15:09</t>
  </si>
  <si>
    <t>3336043101</t>
  </si>
  <si>
    <t>3336043085</t>
  </si>
  <si>
    <t>3336043073</t>
  </si>
  <si>
    <t>3336043068</t>
  </si>
  <si>
    <t>3336043067</t>
  </si>
  <si>
    <t>3336043061</t>
  </si>
  <si>
    <t>3336043049</t>
  </si>
  <si>
    <t>3336043046</t>
  </si>
  <si>
    <t>3336043042</t>
  </si>
  <si>
    <t>3336043038</t>
  </si>
  <si>
    <t>3336043034</t>
  </si>
  <si>
    <t>3336043030</t>
  </si>
  <si>
    <t>3336043027</t>
  </si>
  <si>
    <t>3336043011</t>
  </si>
  <si>
    <t>3336043009</t>
  </si>
  <si>
    <t>3336043004</t>
  </si>
  <si>
    <t>3336042991</t>
  </si>
  <si>
    <t>3336042989</t>
  </si>
  <si>
    <t>3336042987</t>
  </si>
  <si>
    <t>3336042978</t>
  </si>
  <si>
    <t>3336042973</t>
  </si>
  <si>
    <t>3336042969</t>
  </si>
  <si>
    <t>3336042967</t>
  </si>
  <si>
    <t>3336042957</t>
  </si>
  <si>
    <t>3336042955</t>
  </si>
  <si>
    <t>3336042952</t>
  </si>
  <si>
    <t>3336042946</t>
  </si>
  <si>
    <t>3336042943</t>
  </si>
  <si>
    <t>3336042941</t>
  </si>
  <si>
    <t>3336042933</t>
  </si>
  <si>
    <t>3336042927</t>
  </si>
  <si>
    <t>3336042923</t>
  </si>
  <si>
    <t>3336042920</t>
  </si>
  <si>
    <t>3336042913</t>
  </si>
  <si>
    <t>3336042912</t>
  </si>
  <si>
    <t>3336042810</t>
  </si>
  <si>
    <t>3336042799</t>
  </si>
  <si>
    <t>3336042796</t>
  </si>
  <si>
    <t>3336042781</t>
  </si>
  <si>
    <t>3336042774</t>
  </si>
  <si>
    <t>3336042766</t>
  </si>
  <si>
    <t>3336042642</t>
  </si>
  <si>
    <t>3336042638</t>
  </si>
  <si>
    <t>GAVETA DE RECHAZO LLENA</t>
  </si>
  <si>
    <t>LECTOR REINICIO FALLIDO</t>
  </si>
  <si>
    <t>VANDALIZADO</t>
  </si>
  <si>
    <t>TRJETA TRABADA</t>
  </si>
  <si>
    <t xml:space="preserve">Brioso Luciano, Cristino </t>
  </si>
  <si>
    <t>Rodriguez Garcia, Anthiomer De Jesus</t>
  </si>
  <si>
    <t>ReservaC Norte</t>
  </si>
  <si>
    <t>3336043064</t>
  </si>
  <si>
    <t>3336043026</t>
  </si>
  <si>
    <t>3336043023</t>
  </si>
  <si>
    <t>3336043021</t>
  </si>
  <si>
    <t>3336043008</t>
  </si>
  <si>
    <t>3336043007</t>
  </si>
  <si>
    <t>3336043002</t>
  </si>
  <si>
    <t>3336042979</t>
  </si>
  <si>
    <t>3336042976</t>
  </si>
  <si>
    <t>3336042965</t>
  </si>
  <si>
    <t>3336042963</t>
  </si>
  <si>
    <t>3336042962</t>
  </si>
  <si>
    <t>3336042959</t>
  </si>
  <si>
    <t>3336042956</t>
  </si>
  <si>
    <t>3336042953</t>
  </si>
  <si>
    <t>3336042950</t>
  </si>
  <si>
    <t>3336042947</t>
  </si>
  <si>
    <t>FUERA  DE SERVICIO</t>
  </si>
  <si>
    <t>REINICIO FALLIDO</t>
  </si>
  <si>
    <t>30/09/2021 18:56</t>
  </si>
  <si>
    <t>3336043103</t>
  </si>
  <si>
    <t>3336043195</t>
  </si>
  <si>
    <t>3336043200</t>
  </si>
  <si>
    <t>3336043202</t>
  </si>
  <si>
    <t>3336043211</t>
  </si>
  <si>
    <t>3336043220</t>
  </si>
  <si>
    <t>3336043227</t>
  </si>
  <si>
    <t>3336043244</t>
  </si>
  <si>
    <t>3336043319</t>
  </si>
  <si>
    <t>3336043321</t>
  </si>
  <si>
    <t>3336043323</t>
  </si>
  <si>
    <t>3336043325</t>
  </si>
  <si>
    <t>3336043327</t>
  </si>
  <si>
    <t>3336043329</t>
  </si>
  <si>
    <t>3336043330</t>
  </si>
  <si>
    <t>3336043331</t>
  </si>
  <si>
    <t>3336043334</t>
  </si>
  <si>
    <t>3336043337</t>
  </si>
  <si>
    <t>3336043338</t>
  </si>
  <si>
    <t>3336043340</t>
  </si>
  <si>
    <t>3336043344</t>
  </si>
  <si>
    <t>3336043347</t>
  </si>
  <si>
    <t>3336043348</t>
  </si>
  <si>
    <t>3336043351</t>
  </si>
  <si>
    <t>3336043352</t>
  </si>
  <si>
    <t>3336043353</t>
  </si>
  <si>
    <t>3336043356</t>
  </si>
  <si>
    <t>3336043364</t>
  </si>
  <si>
    <t>3336043365</t>
  </si>
  <si>
    <t>3336043368</t>
  </si>
  <si>
    <t>3336043369</t>
  </si>
  <si>
    <t>3336043371</t>
  </si>
  <si>
    <t>3336043372</t>
  </si>
  <si>
    <t>3336043373</t>
  </si>
  <si>
    <t>3336043374</t>
  </si>
  <si>
    <t>3336043375</t>
  </si>
  <si>
    <t>3336043376</t>
  </si>
  <si>
    <t>3336043377</t>
  </si>
  <si>
    <t>3336043378</t>
  </si>
  <si>
    <t>3336043379</t>
  </si>
  <si>
    <t>3336043380</t>
  </si>
  <si>
    <t xml:space="preserve">Gonzalez Ceballos, Dionisio </t>
  </si>
  <si>
    <t>3336043383</t>
  </si>
  <si>
    <t>3336043384</t>
  </si>
  <si>
    <t>3336043387</t>
  </si>
  <si>
    <t>3336043388</t>
  </si>
  <si>
    <t>3336043389</t>
  </si>
  <si>
    <t>3336043390</t>
  </si>
  <si>
    <t>3336043392</t>
  </si>
  <si>
    <t>3336043393</t>
  </si>
  <si>
    <t>3336043394</t>
  </si>
  <si>
    <t>3336043395</t>
  </si>
  <si>
    <t>3336043396</t>
  </si>
  <si>
    <t>3336043397</t>
  </si>
  <si>
    <t>3336043398</t>
  </si>
  <si>
    <t>3336043399</t>
  </si>
  <si>
    <t>3336043400</t>
  </si>
  <si>
    <t>3336043401</t>
  </si>
  <si>
    <t>3336043403</t>
  </si>
  <si>
    <t>3336043404</t>
  </si>
  <si>
    <t>3336043405</t>
  </si>
  <si>
    <t>3336043406</t>
  </si>
  <si>
    <t>3336043407</t>
  </si>
  <si>
    <t>3336043408</t>
  </si>
  <si>
    <t>3336043409</t>
  </si>
  <si>
    <t>3336043410</t>
  </si>
  <si>
    <t>3336043411</t>
  </si>
  <si>
    <t>3336043412</t>
  </si>
  <si>
    <t>3336043413</t>
  </si>
  <si>
    <t>3336043414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</si>
</sst>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17"/>
      <tableStyleElement type="headerRow" dxfId="1116"/>
      <tableStyleElement type="totalRow" dxfId="1115"/>
      <tableStyleElement type="firstColumn" dxfId="1114"/>
      <tableStyleElement type="lastColumn" dxfId="1113"/>
      <tableStyleElement type="firstRowStripe" dxfId="1112"/>
      <tableStyleElement type="firstColumnStripe" dxfId="11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52146" TargetMode="External"/><Relationship Id="rId21" Type="http://schemas.openxmlformats.org/officeDocument/2006/relationships/hyperlink" Target="http://s460-helpdesk/CAisd/pdmweb.exe?OP=SEARCH+FACTORY=in+SKIPLIST=1+QBE.EQ.id=3752155" TargetMode="External"/><Relationship Id="rId42" Type="http://schemas.openxmlformats.org/officeDocument/2006/relationships/hyperlink" Target="http://s460-helpdesk/CAisd/pdmweb.exe?OP=SEARCH+FACTORY=in+SKIPLIST=1+QBE.EQ.id=3752019" TargetMode="External"/><Relationship Id="rId47" Type="http://schemas.openxmlformats.org/officeDocument/2006/relationships/hyperlink" Target="http://s460-helpdesk/CAisd/pdmweb.exe?OP=SEARCH+FACTORY=in+SKIPLIST=1+QBE.EQ.id=3751902" TargetMode="External"/><Relationship Id="rId63" Type="http://schemas.openxmlformats.org/officeDocument/2006/relationships/hyperlink" Target="http://s460-helpdesk/CAisd/pdmweb.exe?OP=SEARCH+FACTORY=in+SKIPLIST=1+QBE.EQ.id=3752197" TargetMode="External"/><Relationship Id="rId68" Type="http://schemas.openxmlformats.org/officeDocument/2006/relationships/hyperlink" Target="http://s460-helpdesk/CAisd/pdmweb.exe?OP=SEARCH+FACTORY=in+SKIPLIST=1+QBE.EQ.id=3752192" TargetMode="External"/><Relationship Id="rId16" Type="http://schemas.openxmlformats.org/officeDocument/2006/relationships/hyperlink" Target="http://s460-helpdesk/CAisd/pdmweb.exe?OP=SEARCH+FACTORY=in+SKIPLIST=1+QBE.EQ.id=3752170" TargetMode="External"/><Relationship Id="rId11" Type="http://schemas.openxmlformats.org/officeDocument/2006/relationships/hyperlink" Target="http://s460-helpdesk/CAisd/pdmweb.exe?OP=SEARCH+FACTORY=in+SKIPLIST=1+QBE.EQ.id=3752175" TargetMode="External"/><Relationship Id="rId24" Type="http://schemas.openxmlformats.org/officeDocument/2006/relationships/hyperlink" Target="http://s460-helpdesk/CAisd/pdmweb.exe?OP=SEARCH+FACTORY=in+SKIPLIST=1+QBE.EQ.id=3752150" TargetMode="External"/><Relationship Id="rId32" Type="http://schemas.openxmlformats.org/officeDocument/2006/relationships/hyperlink" Target="http://s460-helpdesk/CAisd/pdmweb.exe?OP=SEARCH+FACTORY=in+SKIPLIST=1+QBE.EQ.id=3752130" TargetMode="External"/><Relationship Id="rId37" Type="http://schemas.openxmlformats.org/officeDocument/2006/relationships/hyperlink" Target="http://s460-helpdesk/CAisd/pdmweb.exe?OP=SEARCH+FACTORY=in+SKIPLIST=1+QBE.EQ.id=3752122" TargetMode="External"/><Relationship Id="rId40" Type="http://schemas.openxmlformats.org/officeDocument/2006/relationships/hyperlink" Target="http://s460-helpdesk/CAisd/pdmweb.exe?OP=SEARCH+FACTORY=in+SKIPLIST=1+QBE.EQ.id=3752043" TargetMode="External"/><Relationship Id="rId45" Type="http://schemas.openxmlformats.org/officeDocument/2006/relationships/hyperlink" Target="http://s460-helpdesk/CAisd/pdmweb.exe?OP=SEARCH+FACTORY=in+SKIPLIST=1+QBE.EQ.id=3751999" TargetMode="External"/><Relationship Id="rId53" Type="http://schemas.openxmlformats.org/officeDocument/2006/relationships/hyperlink" Target="http://s460-helpdesk/CAisd/pdmweb.exe?OP=SEARCH+FACTORY=in+SKIPLIST=1+QBE.EQ.id=3752208" TargetMode="External"/><Relationship Id="rId58" Type="http://schemas.openxmlformats.org/officeDocument/2006/relationships/hyperlink" Target="http://s460-helpdesk/CAisd/pdmweb.exe?OP=SEARCH+FACTORY=in+SKIPLIST=1+QBE.EQ.id=3752203" TargetMode="External"/><Relationship Id="rId66" Type="http://schemas.openxmlformats.org/officeDocument/2006/relationships/hyperlink" Target="http://s460-helpdesk/CAisd/pdmweb.exe?OP=SEARCH+FACTORY=in+SKIPLIST=1+QBE.EQ.id=3752194" TargetMode="External"/><Relationship Id="rId74" Type="http://schemas.openxmlformats.org/officeDocument/2006/relationships/hyperlink" Target="http://s460-helpdesk/CAisd/pdmweb.exe?OP=SEARCH+FACTORY=in+SKIPLIST=1+QBE.EQ.id=3752183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752199" TargetMode="External"/><Relationship Id="rId19" Type="http://schemas.openxmlformats.org/officeDocument/2006/relationships/hyperlink" Target="http://s460-helpdesk/CAisd/pdmweb.exe?OP=SEARCH+FACTORY=in+SKIPLIST=1+QBE.EQ.id=3752164" TargetMode="External"/><Relationship Id="rId14" Type="http://schemas.openxmlformats.org/officeDocument/2006/relationships/hyperlink" Target="http://s460-helpdesk/CAisd/pdmweb.exe?OP=SEARCH+FACTORY=in+SKIPLIST=1+QBE.EQ.id=3752172" TargetMode="External"/><Relationship Id="rId22" Type="http://schemas.openxmlformats.org/officeDocument/2006/relationships/hyperlink" Target="http://s460-helpdesk/CAisd/pdmweb.exe?OP=SEARCH+FACTORY=in+SKIPLIST=1+QBE.EQ.id=3752152" TargetMode="External"/><Relationship Id="rId27" Type="http://schemas.openxmlformats.org/officeDocument/2006/relationships/hyperlink" Target="http://s460-helpdesk/CAisd/pdmweb.exe?OP=SEARCH+FACTORY=in+SKIPLIST=1+QBE.EQ.id=3752143" TargetMode="External"/><Relationship Id="rId30" Type="http://schemas.openxmlformats.org/officeDocument/2006/relationships/hyperlink" Target="http://s460-helpdesk/CAisd/pdmweb.exe?OP=SEARCH+FACTORY=in+SKIPLIST=1+QBE.EQ.id=3752136" TargetMode="External"/><Relationship Id="rId35" Type="http://schemas.openxmlformats.org/officeDocument/2006/relationships/hyperlink" Target="http://s460-helpdesk/CAisd/pdmweb.exe?OP=SEARCH+FACTORY=in+SKIPLIST=1+QBE.EQ.id=3752126" TargetMode="External"/><Relationship Id="rId43" Type="http://schemas.openxmlformats.org/officeDocument/2006/relationships/hyperlink" Target="http://s460-helpdesk/CAisd/pdmweb.exe?OP=SEARCH+FACTORY=in+SKIPLIST=1+QBE.EQ.id=3752010" TargetMode="External"/><Relationship Id="rId48" Type="http://schemas.openxmlformats.org/officeDocument/2006/relationships/hyperlink" Target="http://s460-helpdesk/CAisd/pdmweb.exe?OP=SEARCH+FACTORY=in+SKIPLIST=1+QBE.EQ.id=3752213" TargetMode="External"/><Relationship Id="rId56" Type="http://schemas.openxmlformats.org/officeDocument/2006/relationships/hyperlink" Target="http://s460-helpdesk/CAisd/pdmweb.exe?OP=SEARCH+FACTORY=in+SKIPLIST=1+QBE.EQ.id=3752205" TargetMode="External"/><Relationship Id="rId64" Type="http://schemas.openxmlformats.org/officeDocument/2006/relationships/hyperlink" Target="http://s460-helpdesk/CAisd/pdmweb.exe?OP=SEARCH+FACTORY=in+SKIPLIST=1+QBE.EQ.id=3752196" TargetMode="External"/><Relationship Id="rId69" Type="http://schemas.openxmlformats.org/officeDocument/2006/relationships/hyperlink" Target="http://s460-helpdesk/CAisd/pdmweb.exe?OP=SEARCH+FACTORY=in+SKIPLIST=1+QBE.EQ.id=3752191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://s460-helpdesk/CAisd/pdmweb.exe?OP=SEARCH+FACTORY=in+SKIPLIST=1+QBE.EQ.id=3752178" TargetMode="External"/><Relationship Id="rId51" Type="http://schemas.openxmlformats.org/officeDocument/2006/relationships/hyperlink" Target="http://s460-helpdesk/CAisd/pdmweb.exe?OP=SEARCH+FACTORY=in+SKIPLIST=1+QBE.EQ.id=3752210" TargetMode="External"/><Relationship Id="rId72" Type="http://schemas.openxmlformats.org/officeDocument/2006/relationships/hyperlink" Target="http://s460-helpdesk/CAisd/pdmweb.exe?OP=SEARCH+FACTORY=in+SKIPLIST=1+QBE.EQ.id=3752187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52174" TargetMode="External"/><Relationship Id="rId17" Type="http://schemas.openxmlformats.org/officeDocument/2006/relationships/hyperlink" Target="http://s460-helpdesk/CAisd/pdmweb.exe?OP=SEARCH+FACTORY=in+SKIPLIST=1+QBE.EQ.id=3752168" TargetMode="External"/><Relationship Id="rId25" Type="http://schemas.openxmlformats.org/officeDocument/2006/relationships/hyperlink" Target="http://s460-helpdesk/CAisd/pdmweb.exe?OP=SEARCH+FACTORY=in+SKIPLIST=1+QBE.EQ.id=3752147" TargetMode="External"/><Relationship Id="rId33" Type="http://schemas.openxmlformats.org/officeDocument/2006/relationships/hyperlink" Target="http://s460-helpdesk/CAisd/pdmweb.exe?OP=SEARCH+FACTORY=in+SKIPLIST=1+QBE.EQ.id=3752129" TargetMode="External"/><Relationship Id="rId38" Type="http://schemas.openxmlformats.org/officeDocument/2006/relationships/hyperlink" Target="http://s460-helpdesk/CAisd/pdmweb.exe?OP=SEARCH+FACTORY=in+SKIPLIST=1+QBE.EQ.id=3752120" TargetMode="External"/><Relationship Id="rId46" Type="http://schemas.openxmlformats.org/officeDocument/2006/relationships/hyperlink" Target="http://s460-helpdesk/CAisd/pdmweb.exe?OP=SEARCH+FACTORY=in+SKIPLIST=1+QBE.EQ.id=3751994" TargetMode="External"/><Relationship Id="rId59" Type="http://schemas.openxmlformats.org/officeDocument/2006/relationships/hyperlink" Target="http://s460-helpdesk/CAisd/pdmweb.exe?OP=SEARCH+FACTORY=in+SKIPLIST=1+QBE.EQ.id=3752202" TargetMode="External"/><Relationship Id="rId67" Type="http://schemas.openxmlformats.org/officeDocument/2006/relationships/hyperlink" Target="http://s460-helpdesk/CAisd/pdmweb.exe?OP=SEARCH+FACTORY=in+SKIPLIST=1+QBE.EQ.id=3752193" TargetMode="External"/><Relationship Id="rId20" Type="http://schemas.openxmlformats.org/officeDocument/2006/relationships/hyperlink" Target="http://s460-helpdesk/CAisd/pdmweb.exe?OP=SEARCH+FACTORY=in+SKIPLIST=1+QBE.EQ.id=3752163" TargetMode="External"/><Relationship Id="rId41" Type="http://schemas.openxmlformats.org/officeDocument/2006/relationships/hyperlink" Target="http://s460-helpdesk/CAisd/pdmweb.exe?OP=SEARCH+FACTORY=in+SKIPLIST=1+QBE.EQ.id=3752026" TargetMode="External"/><Relationship Id="rId54" Type="http://schemas.openxmlformats.org/officeDocument/2006/relationships/hyperlink" Target="http://s460-helpdesk/CAisd/pdmweb.exe?OP=SEARCH+FACTORY=in+SKIPLIST=1+QBE.EQ.id=3752207" TargetMode="External"/><Relationship Id="rId62" Type="http://schemas.openxmlformats.org/officeDocument/2006/relationships/hyperlink" Target="http://s460-helpdesk/CAisd/pdmweb.exe?OP=SEARCH+FACTORY=in+SKIPLIST=1+QBE.EQ.id=3752198" TargetMode="External"/><Relationship Id="rId70" Type="http://schemas.openxmlformats.org/officeDocument/2006/relationships/hyperlink" Target="http://s460-helpdesk/CAisd/pdmweb.exe?OP=SEARCH+FACTORY=in+SKIPLIST=1+QBE.EQ.id=3752189" TargetMode="External"/><Relationship Id="rId75" Type="http://schemas.openxmlformats.org/officeDocument/2006/relationships/hyperlink" Target="http://s460-helpdesk/CAisd/pdmweb.exe?OP=SEARCH+FACTORY=in+SKIPLIST=1+QBE.EQ.id=375218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52171" TargetMode="External"/><Relationship Id="rId23" Type="http://schemas.openxmlformats.org/officeDocument/2006/relationships/hyperlink" Target="http://s460-helpdesk/CAisd/pdmweb.exe?OP=SEARCH+FACTORY=in+SKIPLIST=1+QBE.EQ.id=3752151" TargetMode="External"/><Relationship Id="rId28" Type="http://schemas.openxmlformats.org/officeDocument/2006/relationships/hyperlink" Target="http://s460-helpdesk/CAisd/pdmweb.exe?OP=SEARCH+FACTORY=in+SKIPLIST=1+QBE.EQ.id=3752139" TargetMode="External"/><Relationship Id="rId36" Type="http://schemas.openxmlformats.org/officeDocument/2006/relationships/hyperlink" Target="http://s460-helpdesk/CAisd/pdmweb.exe?OP=SEARCH+FACTORY=in+SKIPLIST=1+QBE.EQ.id=3752124" TargetMode="External"/><Relationship Id="rId49" Type="http://schemas.openxmlformats.org/officeDocument/2006/relationships/hyperlink" Target="http://s460-helpdesk/CAisd/pdmweb.exe?OP=SEARCH+FACTORY=in+SKIPLIST=1+QBE.EQ.id=3752212" TargetMode="External"/><Relationship Id="rId57" Type="http://schemas.openxmlformats.org/officeDocument/2006/relationships/hyperlink" Target="http://s460-helpdesk/CAisd/pdmweb.exe?OP=SEARCH+FACTORY=in+SKIPLIST=1+QBE.EQ.id=3752204" TargetMode="External"/><Relationship Id="rId10" Type="http://schemas.openxmlformats.org/officeDocument/2006/relationships/hyperlink" Target="http://s460-helpdesk/CAisd/pdmweb.exe?OP=SEARCH+FACTORY=in+SKIPLIST=1+QBE.EQ.id=3752176" TargetMode="External"/><Relationship Id="rId31" Type="http://schemas.openxmlformats.org/officeDocument/2006/relationships/hyperlink" Target="http://s460-helpdesk/CAisd/pdmweb.exe?OP=SEARCH+FACTORY=in+SKIPLIST=1+QBE.EQ.id=3752133" TargetMode="External"/><Relationship Id="rId44" Type="http://schemas.openxmlformats.org/officeDocument/2006/relationships/hyperlink" Target="http://s460-helpdesk/CAisd/pdmweb.exe?OP=SEARCH+FACTORY=in+SKIPLIST=1+QBE.EQ.id=3752001" TargetMode="External"/><Relationship Id="rId52" Type="http://schemas.openxmlformats.org/officeDocument/2006/relationships/hyperlink" Target="http://s460-helpdesk/CAisd/pdmweb.exe?OP=SEARCH+FACTORY=in+SKIPLIST=1+QBE.EQ.id=3752209" TargetMode="External"/><Relationship Id="rId60" Type="http://schemas.openxmlformats.org/officeDocument/2006/relationships/hyperlink" Target="http://s460-helpdesk/CAisd/pdmweb.exe?OP=SEARCH+FACTORY=in+SKIPLIST=1+QBE.EQ.id=3752200" TargetMode="External"/><Relationship Id="rId65" Type="http://schemas.openxmlformats.org/officeDocument/2006/relationships/hyperlink" Target="http://s460-helpdesk/CAisd/pdmweb.exe?OP=SEARCH+FACTORY=in+SKIPLIST=1+QBE.EQ.id=3752195" TargetMode="External"/><Relationship Id="rId73" Type="http://schemas.openxmlformats.org/officeDocument/2006/relationships/hyperlink" Target="http://s460-helpdesk/CAisd/pdmweb.exe?OP=SEARCH+FACTORY=in+SKIPLIST=1+QBE.EQ.id=3752186" TargetMode="External"/><Relationship Id="rId78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52177" TargetMode="External"/><Relationship Id="rId13" Type="http://schemas.openxmlformats.org/officeDocument/2006/relationships/hyperlink" Target="http://s460-helpdesk/CAisd/pdmweb.exe?OP=SEARCH+FACTORY=in+SKIPLIST=1+QBE.EQ.id=3752173" TargetMode="External"/><Relationship Id="rId18" Type="http://schemas.openxmlformats.org/officeDocument/2006/relationships/hyperlink" Target="http://s460-helpdesk/CAisd/pdmweb.exe?OP=SEARCH+FACTORY=in+SKIPLIST=1+QBE.EQ.id=3752167" TargetMode="External"/><Relationship Id="rId39" Type="http://schemas.openxmlformats.org/officeDocument/2006/relationships/hyperlink" Target="http://s460-helpdesk/CAisd/pdmweb.exe?OP=SEARCH+FACTORY=in+SKIPLIST=1+QBE.EQ.id=3752118" TargetMode="External"/><Relationship Id="rId34" Type="http://schemas.openxmlformats.org/officeDocument/2006/relationships/hyperlink" Target="http://s460-helpdesk/CAisd/pdmweb.exe?OP=SEARCH+FACTORY=in+SKIPLIST=1+QBE.EQ.id=3752128" TargetMode="External"/><Relationship Id="rId50" Type="http://schemas.openxmlformats.org/officeDocument/2006/relationships/hyperlink" Target="http://s460-helpdesk/CAisd/pdmweb.exe?OP=SEARCH+FACTORY=in+SKIPLIST=1+QBE.EQ.id=3752211" TargetMode="External"/><Relationship Id="rId55" Type="http://schemas.openxmlformats.org/officeDocument/2006/relationships/hyperlink" Target="http://s460-helpdesk/CAisd/pdmweb.exe?OP=SEARCH+FACTORY=in+SKIPLIST=1+QBE.EQ.id=3752206" TargetMode="External"/><Relationship Id="rId76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752179" TargetMode="External"/><Relationship Id="rId71" Type="http://schemas.openxmlformats.org/officeDocument/2006/relationships/hyperlink" Target="http://s460-helpdesk/CAisd/pdmweb.exe?OP=SEARCH+FACTORY=in+SKIPLIST=1+QBE.EQ.id=3752188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75213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107.49858796296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9.72986111111095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72" priority="99428"/>
  </conditionalFormatting>
  <conditionalFormatting sqref="E3">
    <cfRule type="duplicateValues" dxfId="271" priority="121791"/>
  </conditionalFormatting>
  <conditionalFormatting sqref="E3">
    <cfRule type="duplicateValues" dxfId="270" priority="121792"/>
    <cfRule type="duplicateValues" dxfId="269" priority="121793"/>
  </conditionalFormatting>
  <conditionalFormatting sqref="E3">
    <cfRule type="duplicateValues" dxfId="268" priority="121794"/>
    <cfRule type="duplicateValues" dxfId="267" priority="121795"/>
    <cfRule type="duplicateValues" dxfId="266" priority="121796"/>
    <cfRule type="duplicateValues" dxfId="265" priority="121797"/>
  </conditionalFormatting>
  <conditionalFormatting sqref="B3">
    <cfRule type="duplicateValues" dxfId="264" priority="121798"/>
  </conditionalFormatting>
  <conditionalFormatting sqref="E4">
    <cfRule type="duplicateValues" dxfId="263" priority="143"/>
  </conditionalFormatting>
  <conditionalFormatting sqref="E4">
    <cfRule type="duplicateValues" dxfId="262" priority="140"/>
    <cfRule type="duplicateValues" dxfId="261" priority="141"/>
    <cfRule type="duplicateValues" dxfId="260" priority="142"/>
  </conditionalFormatting>
  <conditionalFormatting sqref="E4">
    <cfRule type="duplicateValues" dxfId="259" priority="139"/>
  </conditionalFormatting>
  <conditionalFormatting sqref="E4">
    <cfRule type="duplicateValues" dxfId="258" priority="136"/>
    <cfRule type="duplicateValues" dxfId="257" priority="137"/>
    <cfRule type="duplicateValues" dxfId="256" priority="138"/>
  </conditionalFormatting>
  <conditionalFormatting sqref="B4">
    <cfRule type="duplicateValues" dxfId="255" priority="135"/>
  </conditionalFormatting>
  <conditionalFormatting sqref="E4">
    <cfRule type="duplicateValues" dxfId="254" priority="134"/>
  </conditionalFormatting>
  <conditionalFormatting sqref="B5">
    <cfRule type="duplicateValues" dxfId="253" priority="118"/>
  </conditionalFormatting>
  <conditionalFormatting sqref="E5">
    <cfRule type="duplicateValues" dxfId="252" priority="117"/>
  </conditionalFormatting>
  <conditionalFormatting sqref="E5">
    <cfRule type="duplicateValues" dxfId="251" priority="114"/>
    <cfRule type="duplicateValues" dxfId="250" priority="115"/>
    <cfRule type="duplicateValues" dxfId="249" priority="116"/>
  </conditionalFormatting>
  <conditionalFormatting sqref="E5">
    <cfRule type="duplicateValues" dxfId="248" priority="113"/>
  </conditionalFormatting>
  <conditionalFormatting sqref="E5">
    <cfRule type="duplicateValues" dxfId="247" priority="110"/>
    <cfRule type="duplicateValues" dxfId="246" priority="111"/>
    <cfRule type="duplicateValues" dxfId="245" priority="112"/>
  </conditionalFormatting>
  <conditionalFormatting sqref="E5">
    <cfRule type="duplicateValues" dxfId="244" priority="109"/>
  </conditionalFormatting>
  <conditionalFormatting sqref="E7">
    <cfRule type="duplicateValues" dxfId="243" priority="62"/>
  </conditionalFormatting>
  <conditionalFormatting sqref="E7">
    <cfRule type="duplicateValues" dxfId="242" priority="60"/>
    <cfRule type="duplicateValues" dxfId="241" priority="61"/>
  </conditionalFormatting>
  <conditionalFormatting sqref="E7">
    <cfRule type="duplicateValues" dxfId="240" priority="57"/>
    <cfRule type="duplicateValues" dxfId="239" priority="58"/>
    <cfRule type="duplicateValues" dxfId="238" priority="59"/>
  </conditionalFormatting>
  <conditionalFormatting sqref="E7">
    <cfRule type="duplicateValues" dxfId="237" priority="53"/>
    <cfRule type="duplicateValues" dxfId="236" priority="54"/>
    <cfRule type="duplicateValues" dxfId="235" priority="55"/>
    <cfRule type="duplicateValues" dxfId="234" priority="56"/>
  </conditionalFormatting>
  <conditionalFormatting sqref="B7">
    <cfRule type="duplicateValues" dxfId="233" priority="52"/>
  </conditionalFormatting>
  <conditionalFormatting sqref="B7">
    <cfRule type="duplicateValues" dxfId="232" priority="50"/>
    <cfRule type="duplicateValues" dxfId="231" priority="51"/>
  </conditionalFormatting>
  <conditionalFormatting sqref="E8">
    <cfRule type="duplicateValues" dxfId="230" priority="49"/>
  </conditionalFormatting>
  <conditionalFormatting sqref="E8">
    <cfRule type="duplicateValues" dxfId="229" priority="48"/>
  </conditionalFormatting>
  <conditionalFormatting sqref="B8">
    <cfRule type="duplicateValues" dxfId="228" priority="47"/>
  </conditionalFormatting>
  <conditionalFormatting sqref="E8">
    <cfRule type="duplicateValues" dxfId="227" priority="46"/>
  </conditionalFormatting>
  <conditionalFormatting sqref="B8">
    <cfRule type="duplicateValues" dxfId="226" priority="45"/>
  </conditionalFormatting>
  <conditionalFormatting sqref="E8">
    <cfRule type="duplicateValues" dxfId="225" priority="44"/>
  </conditionalFormatting>
  <conditionalFormatting sqref="E9">
    <cfRule type="duplicateValues" dxfId="224" priority="33"/>
    <cfRule type="duplicateValues" dxfId="223" priority="34"/>
    <cfRule type="duplicateValues" dxfId="222" priority="35"/>
    <cfRule type="duplicateValues" dxfId="221" priority="36"/>
  </conditionalFormatting>
  <conditionalFormatting sqref="B9">
    <cfRule type="duplicateValues" dxfId="220" priority="130254"/>
  </conditionalFormatting>
  <conditionalFormatting sqref="E6">
    <cfRule type="duplicateValues" dxfId="219" priority="130256"/>
  </conditionalFormatting>
  <conditionalFormatting sqref="B6">
    <cfRule type="duplicateValues" dxfId="218" priority="130257"/>
  </conditionalFormatting>
  <conditionalFormatting sqref="B6">
    <cfRule type="duplicateValues" dxfId="217" priority="130258"/>
    <cfRule type="duplicateValues" dxfId="216" priority="130259"/>
    <cfRule type="duplicateValues" dxfId="215" priority="130260"/>
  </conditionalFormatting>
  <conditionalFormatting sqref="E6">
    <cfRule type="duplicateValues" dxfId="214" priority="130261"/>
    <cfRule type="duplicateValues" dxfId="213" priority="130262"/>
  </conditionalFormatting>
  <conditionalFormatting sqref="E6">
    <cfRule type="duplicateValues" dxfId="212" priority="130263"/>
    <cfRule type="duplicateValues" dxfId="211" priority="130264"/>
    <cfRule type="duplicateValues" dxfId="210" priority="130265"/>
  </conditionalFormatting>
  <conditionalFormatting sqref="E6">
    <cfRule type="duplicateValues" dxfId="209" priority="130266"/>
    <cfRule type="duplicateValues" dxfId="208" priority="130267"/>
    <cfRule type="duplicateValues" dxfId="207" priority="130268"/>
    <cfRule type="duplicateValues" dxfId="206" priority="130269"/>
  </conditionalFormatting>
  <conditionalFormatting sqref="B10">
    <cfRule type="duplicateValues" dxfId="205" priority="148812"/>
  </conditionalFormatting>
  <conditionalFormatting sqref="E10">
    <cfRule type="duplicateValues" dxfId="204" priority="148813"/>
  </conditionalFormatting>
  <conditionalFormatting sqref="E11:E12">
    <cfRule type="duplicateValues" dxfId="203" priority="26"/>
  </conditionalFormatting>
  <conditionalFormatting sqref="E11:E12">
    <cfRule type="duplicateValues" dxfId="202" priority="25"/>
  </conditionalFormatting>
  <conditionalFormatting sqref="E11:E12">
    <cfRule type="duplicateValues" dxfId="201" priority="23"/>
    <cfRule type="duplicateValues" dxfId="200" priority="24"/>
  </conditionalFormatting>
  <conditionalFormatting sqref="E11:E12">
    <cfRule type="duplicateValues" dxfId="199" priority="20"/>
    <cfRule type="duplicateValues" dxfId="198" priority="21"/>
    <cfRule type="duplicateValues" dxfId="197" priority="22"/>
  </conditionalFormatting>
  <conditionalFormatting sqref="B11:B12">
    <cfRule type="duplicateValues" dxfId="196" priority="18"/>
    <cfRule type="duplicateValues" dxfId="195" priority="19"/>
  </conditionalFormatting>
  <conditionalFormatting sqref="B11:B12">
    <cfRule type="duplicateValues" dxfId="194" priority="17"/>
  </conditionalFormatting>
  <conditionalFormatting sqref="B11:B12">
    <cfRule type="duplicateValues" dxfId="193" priority="14"/>
    <cfRule type="duplicateValues" dxfId="192" priority="15"/>
    <cfRule type="duplicateValues" dxfId="191" priority="16"/>
  </conditionalFormatting>
  <conditionalFormatting sqref="E13">
    <cfRule type="duplicateValues" dxfId="190" priority="13"/>
  </conditionalFormatting>
  <conditionalFormatting sqref="E13">
    <cfRule type="duplicateValues" dxfId="189" priority="12"/>
  </conditionalFormatting>
  <conditionalFormatting sqref="E13">
    <cfRule type="duplicateValues" dxfId="188" priority="10"/>
    <cfRule type="duplicateValues" dxfId="187" priority="11"/>
  </conditionalFormatting>
  <conditionalFormatting sqref="E13">
    <cfRule type="duplicateValues" dxfId="186" priority="7"/>
    <cfRule type="duplicateValues" dxfId="185" priority="8"/>
    <cfRule type="duplicateValues" dxfId="184" priority="9"/>
  </conditionalFormatting>
  <conditionalFormatting sqref="B13">
    <cfRule type="duplicateValues" dxfId="183" priority="5"/>
    <cfRule type="duplicateValues" dxfId="182" priority="6"/>
  </conditionalFormatting>
  <conditionalFormatting sqref="B13">
    <cfRule type="duplicateValues" dxfId="181" priority="4"/>
  </conditionalFormatting>
  <conditionalFormatting sqref="B13">
    <cfRule type="duplicateValues" dxfId="180" priority="1"/>
    <cfRule type="duplicateValues" dxfId="179" priority="2"/>
    <cfRule type="duplicateValues" dxfId="178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77" priority="12"/>
  </conditionalFormatting>
  <conditionalFormatting sqref="B1:B810 B823:B1048576">
    <cfRule type="duplicateValues" dxfId="176" priority="11"/>
  </conditionalFormatting>
  <conditionalFormatting sqref="A811:A814">
    <cfRule type="duplicateValues" dxfId="175" priority="10"/>
  </conditionalFormatting>
  <conditionalFormatting sqref="B811:B814">
    <cfRule type="duplicateValues" dxfId="174" priority="9"/>
  </conditionalFormatting>
  <conditionalFormatting sqref="A823:A1048576 A1:A814">
    <cfRule type="duplicateValues" dxfId="173" priority="8"/>
  </conditionalFormatting>
  <conditionalFormatting sqref="A815:A821">
    <cfRule type="duplicateValues" dxfId="172" priority="7"/>
  </conditionalFormatting>
  <conditionalFormatting sqref="B815:B821">
    <cfRule type="duplicateValues" dxfId="171" priority="6"/>
  </conditionalFormatting>
  <conditionalFormatting sqref="A815:A821">
    <cfRule type="duplicateValues" dxfId="170" priority="5"/>
  </conditionalFormatting>
  <conditionalFormatting sqref="A822">
    <cfRule type="duplicateValues" dxfId="169" priority="4"/>
  </conditionalFormatting>
  <conditionalFormatting sqref="A822">
    <cfRule type="duplicateValues" dxfId="168" priority="2"/>
  </conditionalFormatting>
  <conditionalFormatting sqref="B822">
    <cfRule type="duplicateValues" dxfId="16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X1022165"/>
  <sheetViews>
    <sheetView tabSelected="1" topLeftCell="E1" zoomScale="80" zoomScaleNormal="80" workbookViewId="0">
      <pane ySplit="4" topLeftCell="A5" activePane="bottomLeft" state="frozen"/>
      <selection pane="bottomLeft" activeCell="B200" sqref="B200:E227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bestFit="1" customWidth="1"/>
    <col min="7" max="7" width="54.140625" style="44" bestFit="1" customWidth="1"/>
    <col min="8" max="11" width="5.7109375" style="44" bestFit="1" customWidth="1"/>
    <col min="12" max="12" width="49.85546875" style="44" bestFit="1" customWidth="1"/>
    <col min="13" max="13" width="19.85546875" style="99" bestFit="1" customWidth="1"/>
    <col min="14" max="14" width="18" style="99" bestFit="1" customWidth="1"/>
    <col min="15" max="15" width="42.85546875" style="99" bestFit="1" customWidth="1"/>
    <col min="16" max="16" width="32.42578125" style="129" bestFit="1" customWidth="1"/>
    <col min="17" max="17" width="49.85546875" style="68" bestFit="1" customWidth="1"/>
    <col min="18" max="16384" width="12.28515625" style="42"/>
  </cols>
  <sheetData>
    <row r="1" spans="1:22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22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22" ht="18.75" thickBot="1" x14ac:dyDescent="0.3">
      <c r="A3" s="170" t="s">
        <v>2670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22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22" ht="18" hidden="1" x14ac:dyDescent="0.25">
      <c r="A5" s="141" t="str">
        <f>VLOOKUP(E5,'LISTADO ATM'!$A$2:$C$901,3,0)</f>
        <v>DISTRITO NACIONAL</v>
      </c>
      <c r="B5" s="154">
        <v>3336036966</v>
      </c>
      <c r="C5" s="94">
        <v>44465.265277777777</v>
      </c>
      <c r="D5" s="94" t="s">
        <v>2174</v>
      </c>
      <c r="E5" s="156">
        <v>113</v>
      </c>
      <c r="F5" s="156" t="str">
        <f>VLOOKUP(E5,VIP!$A$2:$O16182,2,0)</f>
        <v>DRBR113</v>
      </c>
      <c r="G5" s="141" t="str">
        <f>VLOOKUP(E5,'LISTADO ATM'!$A$2:$B$900,2,0)</f>
        <v xml:space="preserve">ATM Autoservicio Atalaya del Mar </v>
      </c>
      <c r="H5" s="141" t="str">
        <f>VLOOKUP(E5,VIP!$A$2:$O21143,7,FALSE)</f>
        <v>Si</v>
      </c>
      <c r="I5" s="141" t="str">
        <f>VLOOKUP(E5,VIP!$A$2:$O13108,8,FALSE)</f>
        <v>No</v>
      </c>
      <c r="J5" s="141" t="str">
        <f>VLOOKUP(E5,VIP!$A$2:$O13058,8,FALSE)</f>
        <v>No</v>
      </c>
      <c r="K5" s="141" t="str">
        <f>VLOOKUP(E5,VIP!$A$2:$O16632,6,0)</f>
        <v>NO</v>
      </c>
      <c r="L5" s="153" t="s">
        <v>2238</v>
      </c>
      <c r="M5" s="93" t="s">
        <v>2437</v>
      </c>
      <c r="N5" s="93" t="s">
        <v>2443</v>
      </c>
      <c r="O5" s="141" t="s">
        <v>2445</v>
      </c>
      <c r="P5" s="153"/>
      <c r="Q5" s="93" t="s">
        <v>2238</v>
      </c>
      <c r="R5" s="99"/>
      <c r="S5" s="99"/>
      <c r="T5" s="99"/>
      <c r="U5" s="129"/>
      <c r="V5" s="68"/>
    </row>
    <row r="6" spans="1:22" ht="18" hidden="1" x14ac:dyDescent="0.25">
      <c r="A6" s="141" t="str">
        <f>VLOOKUP(E6,'LISTADO ATM'!$A$2:$C$901,3,0)</f>
        <v>SUR</v>
      </c>
      <c r="B6" s="154">
        <v>3336037004</v>
      </c>
      <c r="C6" s="94">
        <v>44465.693807870368</v>
      </c>
      <c r="D6" s="94" t="s">
        <v>2174</v>
      </c>
      <c r="E6" s="156">
        <v>576</v>
      </c>
      <c r="F6" s="156" t="str">
        <f>VLOOKUP(E6,VIP!$A$2:$O16264,2,0)</f>
        <v>DRBR576</v>
      </c>
      <c r="G6" s="141" t="str">
        <f>VLOOKUP(E6,'LISTADO ATM'!$A$2:$B$900,2,0)</f>
        <v>ATM Nizao</v>
      </c>
      <c r="H6" s="141">
        <f>VLOOKUP(E6,VIP!$A$2:$O21225,7,FALSE)</f>
        <v>0</v>
      </c>
      <c r="I6" s="141">
        <f>VLOOKUP(E6,VIP!$A$2:$O13190,8,FALSE)</f>
        <v>0</v>
      </c>
      <c r="J6" s="141">
        <f>VLOOKUP(E6,VIP!$A$2:$O13140,8,FALSE)</f>
        <v>0</v>
      </c>
      <c r="K6" s="141">
        <f>VLOOKUP(E6,VIP!$A$2:$O16714,6,0)</f>
        <v>0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  <c r="R6" s="99"/>
      <c r="S6" s="99"/>
      <c r="T6" s="99"/>
      <c r="U6" s="129"/>
      <c r="V6" s="68"/>
    </row>
    <row r="7" spans="1:22" ht="18" hidden="1" x14ac:dyDescent="0.25">
      <c r="A7" s="141" t="str">
        <f>VLOOKUP(E7,'LISTADO ATM'!$A$2:$C$901,3,0)</f>
        <v>ESTE</v>
      </c>
      <c r="B7" s="154">
        <v>3336038130</v>
      </c>
      <c r="C7" s="94">
        <v>44466.585763888892</v>
      </c>
      <c r="D7" s="94" t="s">
        <v>2459</v>
      </c>
      <c r="E7" s="156">
        <v>429</v>
      </c>
      <c r="F7" s="156" t="str">
        <f>VLOOKUP(E7,VIP!$A$2:$O16302,2,0)</f>
        <v>DRBR429</v>
      </c>
      <c r="G7" s="141" t="str">
        <f>VLOOKUP(E7,'LISTADO ATM'!$A$2:$B$900,2,0)</f>
        <v xml:space="preserve">ATM Oficina Jumbo La Romana </v>
      </c>
      <c r="H7" s="141" t="str">
        <f>VLOOKUP(E7,VIP!$A$2:$O21263,7,FALSE)</f>
        <v>Si</v>
      </c>
      <c r="I7" s="141" t="str">
        <f>VLOOKUP(E7,VIP!$A$2:$O13228,8,FALSE)</f>
        <v>Si</v>
      </c>
      <c r="J7" s="141" t="str">
        <f>VLOOKUP(E7,VIP!$A$2:$O13178,8,FALSE)</f>
        <v>Si</v>
      </c>
      <c r="K7" s="141" t="str">
        <f>VLOOKUP(E7,VIP!$A$2:$O16752,6,0)</f>
        <v>NO</v>
      </c>
      <c r="L7" s="153" t="s">
        <v>2409</v>
      </c>
      <c r="M7" s="93" t="s">
        <v>2437</v>
      </c>
      <c r="N7" s="93" t="s">
        <v>2443</v>
      </c>
      <c r="O7" s="141" t="s">
        <v>2612</v>
      </c>
      <c r="P7" s="153"/>
      <c r="Q7" s="93" t="s">
        <v>2409</v>
      </c>
      <c r="R7" s="99"/>
      <c r="S7" s="99"/>
      <c r="T7" s="99"/>
      <c r="U7" s="129"/>
      <c r="V7" s="68"/>
    </row>
    <row r="8" spans="1:22" ht="18" x14ac:dyDescent="0.25">
      <c r="A8" s="141" t="str">
        <f>VLOOKUP(E8,'LISTADO ATM'!$A$2:$C$901,3,0)</f>
        <v>DISTRITO NACIONAL</v>
      </c>
      <c r="B8" s="154">
        <v>3336038391</v>
      </c>
      <c r="C8" s="94">
        <v>44466.661956018521</v>
      </c>
      <c r="D8" s="94" t="s">
        <v>2174</v>
      </c>
      <c r="E8" s="156">
        <v>194</v>
      </c>
      <c r="F8" s="156" t="str">
        <f>VLOOKUP(E8,VIP!$A$2:$O16290,2,0)</f>
        <v>DRBR194</v>
      </c>
      <c r="G8" s="141" t="str">
        <f>VLOOKUP(E8,'LISTADO ATM'!$A$2:$B$900,2,0)</f>
        <v xml:space="preserve">ATM UNP Pantoja </v>
      </c>
      <c r="H8" s="141" t="str">
        <f>VLOOKUP(E8,VIP!$A$2:$O21251,7,FALSE)</f>
        <v>Si</v>
      </c>
      <c r="I8" s="141" t="str">
        <f>VLOOKUP(E8,VIP!$A$2:$O13216,8,FALSE)</f>
        <v>No</v>
      </c>
      <c r="J8" s="141" t="str">
        <f>VLOOKUP(E8,VIP!$A$2:$O13166,8,FALSE)</f>
        <v>No</v>
      </c>
      <c r="K8" s="141" t="str">
        <f>VLOOKUP(E8,VIP!$A$2:$O16740,6,0)</f>
        <v>NO</v>
      </c>
      <c r="L8" s="153" t="s">
        <v>2212</v>
      </c>
      <c r="M8" s="163" t="s">
        <v>2530</v>
      </c>
      <c r="N8" s="93" t="s">
        <v>2443</v>
      </c>
      <c r="O8" s="141" t="s">
        <v>2445</v>
      </c>
      <c r="P8" s="153"/>
      <c r="Q8" s="163" t="s">
        <v>2736</v>
      </c>
      <c r="R8" s="99"/>
      <c r="S8" s="99"/>
      <c r="T8" s="99"/>
      <c r="U8" s="129"/>
      <c r="V8" s="68"/>
    </row>
    <row r="9" spans="1:22" ht="18" x14ac:dyDescent="0.25">
      <c r="A9" s="141" t="str">
        <f>VLOOKUP(E9,'LISTADO ATM'!$A$2:$C$901,3,0)</f>
        <v>DISTRITO NACIONAL</v>
      </c>
      <c r="B9" s="154">
        <v>3336038642</v>
      </c>
      <c r="C9" s="94">
        <v>44466.790949074071</v>
      </c>
      <c r="D9" s="94" t="s">
        <v>2174</v>
      </c>
      <c r="E9" s="156">
        <v>545</v>
      </c>
      <c r="F9" s="156" t="str">
        <f>VLOOKUP(E9,VIP!$A$2:$O16305,2,0)</f>
        <v>DRBR995</v>
      </c>
      <c r="G9" s="141" t="str">
        <f>VLOOKUP(E9,'LISTADO ATM'!$A$2:$B$900,2,0)</f>
        <v xml:space="preserve">ATM Oficina Isabel La Católica II  </v>
      </c>
      <c r="H9" s="141" t="str">
        <f>VLOOKUP(E9,VIP!$A$2:$O21266,7,FALSE)</f>
        <v>Si</v>
      </c>
      <c r="I9" s="141" t="str">
        <f>VLOOKUP(E9,VIP!$A$2:$O13231,8,FALSE)</f>
        <v>Si</v>
      </c>
      <c r="J9" s="141" t="str">
        <f>VLOOKUP(E9,VIP!$A$2:$O13181,8,FALSE)</f>
        <v>Si</v>
      </c>
      <c r="K9" s="141" t="str">
        <f>VLOOKUP(E9,VIP!$A$2:$O16755,6,0)</f>
        <v>NO</v>
      </c>
      <c r="L9" s="153" t="s">
        <v>2212</v>
      </c>
      <c r="M9" s="163" t="s">
        <v>2530</v>
      </c>
      <c r="N9" s="93" t="s">
        <v>2443</v>
      </c>
      <c r="O9" s="141" t="s">
        <v>2445</v>
      </c>
      <c r="P9" s="153"/>
      <c r="Q9" s="163" t="s">
        <v>2735</v>
      </c>
      <c r="R9" s="99"/>
      <c r="S9" s="99"/>
      <c r="T9" s="99"/>
      <c r="U9" s="129"/>
      <c r="V9" s="68"/>
    </row>
    <row r="10" spans="1:22" ht="18" hidden="1" x14ac:dyDescent="0.25">
      <c r="A10" s="141" t="str">
        <f>VLOOKUP(E10,'LISTADO ATM'!$A$2:$C$901,3,0)</f>
        <v>DISTRITO NACIONAL</v>
      </c>
      <c r="B10" s="154">
        <v>3336038659</v>
      </c>
      <c r="C10" s="94">
        <v>44466.814525462964</v>
      </c>
      <c r="D10" s="94" t="s">
        <v>2440</v>
      </c>
      <c r="E10" s="156">
        <v>169</v>
      </c>
      <c r="F10" s="156" t="str">
        <f>VLOOKUP(E10,VIP!$A$2:$O16317,2,0)</f>
        <v>DRBR169</v>
      </c>
      <c r="G10" s="141" t="str">
        <f>VLOOKUP(E10,'LISTADO ATM'!$A$2:$B$900,2,0)</f>
        <v xml:space="preserve">ATM Oficina Caonabo </v>
      </c>
      <c r="H10" s="141" t="str">
        <f>VLOOKUP(E10,VIP!$A$2:$O21278,7,FALSE)</f>
        <v>Si</v>
      </c>
      <c r="I10" s="141" t="str">
        <f>VLOOKUP(E10,VIP!$A$2:$O13243,8,FALSE)</f>
        <v>Si</v>
      </c>
      <c r="J10" s="141" t="str">
        <f>VLOOKUP(E10,VIP!$A$2:$O13193,8,FALSE)</f>
        <v>Si</v>
      </c>
      <c r="K10" s="141" t="str">
        <f>VLOOKUP(E10,VIP!$A$2:$O16767,6,0)</f>
        <v>NO</v>
      </c>
      <c r="L10" s="153" t="s">
        <v>2625</v>
      </c>
      <c r="M10" s="93" t="s">
        <v>2437</v>
      </c>
      <c r="N10" s="93" t="s">
        <v>2443</v>
      </c>
      <c r="O10" s="141" t="s">
        <v>2444</v>
      </c>
      <c r="P10" s="153"/>
      <c r="Q10" s="93" t="s">
        <v>2625</v>
      </c>
      <c r="R10" s="99"/>
      <c r="S10" s="99"/>
      <c r="T10" s="99"/>
      <c r="U10" s="129"/>
      <c r="V10" s="68"/>
    </row>
    <row r="11" spans="1:22" ht="18" x14ac:dyDescent="0.25">
      <c r="A11" s="141" t="str">
        <f>VLOOKUP(E11,'LISTADO ATM'!$A$2:$C$901,3,0)</f>
        <v>DISTRITO NACIONAL</v>
      </c>
      <c r="B11" s="154">
        <v>3336039218</v>
      </c>
      <c r="C11" s="94">
        <v>44467.423472222225</v>
      </c>
      <c r="D11" s="94" t="s">
        <v>2440</v>
      </c>
      <c r="E11" s="156">
        <v>490</v>
      </c>
      <c r="F11" s="156" t="str">
        <f>VLOOKUP(E11,VIP!$A$2:$O16304,2,0)</f>
        <v>DRBR490</v>
      </c>
      <c r="G11" s="141" t="str">
        <f>VLOOKUP(E11,'LISTADO ATM'!$A$2:$B$900,2,0)</f>
        <v xml:space="preserve">ATM Hospital Ney Arias Lora </v>
      </c>
      <c r="H11" s="141" t="str">
        <f>VLOOKUP(E11,VIP!$A$2:$O21265,7,FALSE)</f>
        <v>Si</v>
      </c>
      <c r="I11" s="141" t="str">
        <f>VLOOKUP(E11,VIP!$A$2:$O13230,8,FALSE)</f>
        <v>Si</v>
      </c>
      <c r="J11" s="141" t="str">
        <f>VLOOKUP(E11,VIP!$A$2:$O13180,8,FALSE)</f>
        <v>Si</v>
      </c>
      <c r="K11" s="141" t="str">
        <f>VLOOKUP(E11,VIP!$A$2:$O16754,6,0)</f>
        <v>NO</v>
      </c>
      <c r="L11" s="153" t="s">
        <v>2433</v>
      </c>
      <c r="M11" s="163" t="s">
        <v>2530</v>
      </c>
      <c r="N11" s="93" t="s">
        <v>2443</v>
      </c>
      <c r="O11" s="141" t="s">
        <v>2444</v>
      </c>
      <c r="P11" s="153"/>
      <c r="Q11" s="163" t="s">
        <v>2818</v>
      </c>
      <c r="R11" s="99"/>
      <c r="S11" s="99"/>
      <c r="T11" s="99"/>
      <c r="U11" s="129"/>
      <c r="V11" s="68"/>
    </row>
    <row r="12" spans="1:22" ht="18" x14ac:dyDescent="0.25">
      <c r="A12" s="141" t="str">
        <f>VLOOKUP(E12,'LISTADO ATM'!$A$2:$C$901,3,0)</f>
        <v>DISTRITO NACIONAL</v>
      </c>
      <c r="B12" s="154">
        <v>3336039255</v>
      </c>
      <c r="C12" s="94">
        <v>44467.429525462961</v>
      </c>
      <c r="D12" s="94" t="s">
        <v>2440</v>
      </c>
      <c r="E12" s="156">
        <v>600</v>
      </c>
      <c r="F12" s="156" t="str">
        <f>VLOOKUP(E12,VIP!$A$2:$O16303,2,0)</f>
        <v>DRBR600</v>
      </c>
      <c r="G12" s="141" t="str">
        <f>VLOOKUP(E12,'LISTADO ATM'!$A$2:$B$900,2,0)</f>
        <v>ATM S/M Bravo Hipica</v>
      </c>
      <c r="H12" s="141" t="str">
        <f>VLOOKUP(E12,VIP!$A$2:$O21264,7,FALSE)</f>
        <v>N/A</v>
      </c>
      <c r="I12" s="141" t="str">
        <f>VLOOKUP(E12,VIP!$A$2:$O13229,8,FALSE)</f>
        <v>N/A</v>
      </c>
      <c r="J12" s="141" t="str">
        <f>VLOOKUP(E12,VIP!$A$2:$O13179,8,FALSE)</f>
        <v>N/A</v>
      </c>
      <c r="K12" s="141" t="str">
        <f>VLOOKUP(E12,VIP!$A$2:$O16753,6,0)</f>
        <v>N/A</v>
      </c>
      <c r="L12" s="153" t="s">
        <v>2433</v>
      </c>
      <c r="M12" s="163" t="s">
        <v>2530</v>
      </c>
      <c r="N12" s="93" t="s">
        <v>2443</v>
      </c>
      <c r="O12" s="141" t="s">
        <v>2444</v>
      </c>
      <c r="P12" s="153"/>
      <c r="Q12" s="163" t="s">
        <v>2743</v>
      </c>
      <c r="R12" s="99"/>
      <c r="S12" s="99"/>
      <c r="T12" s="99"/>
      <c r="U12" s="129"/>
      <c r="V12" s="68"/>
    </row>
    <row r="13" spans="1:22" ht="18" hidden="1" x14ac:dyDescent="0.25">
      <c r="A13" s="141" t="str">
        <f>VLOOKUP(E13,'LISTADO ATM'!$A$2:$C$901,3,0)</f>
        <v>DISTRITO NACIONAL</v>
      </c>
      <c r="B13" s="154">
        <v>3336039776</v>
      </c>
      <c r="C13" s="94">
        <v>44467.582442129627</v>
      </c>
      <c r="D13" s="94" t="s">
        <v>2440</v>
      </c>
      <c r="E13" s="156">
        <v>573</v>
      </c>
      <c r="F13" s="156" t="str">
        <f>VLOOKUP(E13,VIP!$A$2:$O16325,2,0)</f>
        <v>DRBR038</v>
      </c>
      <c r="G13" s="141" t="str">
        <f>VLOOKUP(E13,'LISTADO ATM'!$A$2:$B$900,2,0)</f>
        <v xml:space="preserve">ATM IDSS </v>
      </c>
      <c r="H13" s="141" t="str">
        <f>VLOOKUP(E13,VIP!$A$2:$O21286,7,FALSE)</f>
        <v>Si</v>
      </c>
      <c r="I13" s="141" t="str">
        <f>VLOOKUP(E13,VIP!$A$2:$O13251,8,FALSE)</f>
        <v>Si</v>
      </c>
      <c r="J13" s="141" t="str">
        <f>VLOOKUP(E13,VIP!$A$2:$O13201,8,FALSE)</f>
        <v>Si</v>
      </c>
      <c r="K13" s="141" t="str">
        <f>VLOOKUP(E13,VIP!$A$2:$O16775,6,0)</f>
        <v>NO</v>
      </c>
      <c r="L13" s="153" t="s">
        <v>2409</v>
      </c>
      <c r="M13" s="93" t="s">
        <v>2437</v>
      </c>
      <c r="N13" s="93" t="s">
        <v>2443</v>
      </c>
      <c r="O13" s="141" t="s">
        <v>2444</v>
      </c>
      <c r="P13" s="153"/>
      <c r="Q13" s="93" t="s">
        <v>2409</v>
      </c>
      <c r="R13" s="99"/>
      <c r="S13" s="99"/>
      <c r="T13" s="99"/>
      <c r="U13" s="129"/>
      <c r="V13" s="68"/>
    </row>
    <row r="14" spans="1:22" ht="18" hidden="1" x14ac:dyDescent="0.25">
      <c r="A14" s="141" t="str">
        <f>VLOOKUP(E14,'LISTADO ATM'!$A$2:$C$901,3,0)</f>
        <v>DISTRITO NACIONAL</v>
      </c>
      <c r="B14" s="154">
        <v>3336040019</v>
      </c>
      <c r="C14" s="94">
        <v>44467.655833333331</v>
      </c>
      <c r="D14" s="94" t="s">
        <v>2174</v>
      </c>
      <c r="E14" s="156">
        <v>224</v>
      </c>
      <c r="F14" s="139" t="str">
        <f>VLOOKUP(E14,VIP!$A$2:$O16340,2,0)</f>
        <v>DRBR224</v>
      </c>
      <c r="G14" s="141" t="str">
        <f>VLOOKUP(E14,'LISTADO ATM'!$A$2:$B$900,2,0)</f>
        <v xml:space="preserve">ATM S/M Nacional El Millón (Núñez de Cáceres) </v>
      </c>
      <c r="H14" s="141" t="str">
        <f>VLOOKUP(E14,VIP!$A$2:$O21301,7,FALSE)</f>
        <v>Si</v>
      </c>
      <c r="I14" s="141" t="str">
        <f>VLOOKUP(E14,VIP!$A$2:$O13266,8,FALSE)</f>
        <v>Si</v>
      </c>
      <c r="J14" s="141" t="str">
        <f>VLOOKUP(E14,VIP!$A$2:$O13216,8,FALSE)</f>
        <v>Si</v>
      </c>
      <c r="K14" s="141" t="str">
        <f>VLOOKUP(E14,VIP!$A$2:$O16790,6,0)</f>
        <v>SI</v>
      </c>
      <c r="L14" s="153" t="s">
        <v>2455</v>
      </c>
      <c r="M14" s="93" t="s">
        <v>2437</v>
      </c>
      <c r="N14" s="93" t="s">
        <v>2622</v>
      </c>
      <c r="O14" s="141" t="s">
        <v>2445</v>
      </c>
      <c r="P14" s="153"/>
      <c r="Q14" s="93" t="s">
        <v>2455</v>
      </c>
      <c r="R14" s="99"/>
      <c r="S14" s="99"/>
      <c r="T14" s="99"/>
      <c r="U14" s="129"/>
      <c r="V14" s="68"/>
    </row>
    <row r="15" spans="1:22" ht="18" x14ac:dyDescent="0.25">
      <c r="A15" s="141" t="str">
        <f>VLOOKUP(E15,'LISTADO ATM'!$A$2:$C$901,3,0)</f>
        <v>DISTRITO NACIONAL</v>
      </c>
      <c r="B15" s="154">
        <v>3336040251</v>
      </c>
      <c r="C15" s="94">
        <v>44467.733564814815</v>
      </c>
      <c r="D15" s="94" t="s">
        <v>2440</v>
      </c>
      <c r="E15" s="156">
        <v>12</v>
      </c>
      <c r="F15" s="139" t="str">
        <f>VLOOKUP(E15,VIP!$A$2:$O16323,2,0)</f>
        <v>DRBR012</v>
      </c>
      <c r="G15" s="141" t="str">
        <f>VLOOKUP(E15,'LISTADO ATM'!$A$2:$B$900,2,0)</f>
        <v xml:space="preserve">ATM Comercial Ganadera (San Isidro) </v>
      </c>
      <c r="H15" s="141" t="str">
        <f>VLOOKUP(E15,VIP!$A$2:$O21284,7,FALSE)</f>
        <v>Si</v>
      </c>
      <c r="I15" s="141" t="str">
        <f>VLOOKUP(E15,VIP!$A$2:$O13249,8,FALSE)</f>
        <v>No</v>
      </c>
      <c r="J15" s="141" t="str">
        <f>VLOOKUP(E15,VIP!$A$2:$O13199,8,FALSE)</f>
        <v>No</v>
      </c>
      <c r="K15" s="141" t="str">
        <f>VLOOKUP(E15,VIP!$A$2:$O16773,6,0)</f>
        <v>NO</v>
      </c>
      <c r="L15" s="153" t="s">
        <v>2409</v>
      </c>
      <c r="M15" s="163" t="s">
        <v>2530</v>
      </c>
      <c r="N15" s="93" t="s">
        <v>2443</v>
      </c>
      <c r="O15" s="141" t="s">
        <v>2444</v>
      </c>
      <c r="P15" s="153"/>
      <c r="Q15" s="163" t="s">
        <v>2746</v>
      </c>
    </row>
    <row r="16" spans="1:22" ht="18" x14ac:dyDescent="0.25">
      <c r="A16" s="141" t="str">
        <f>VLOOKUP(E16,'LISTADO ATM'!$A$2:$C$901,3,0)</f>
        <v>DISTRITO NACIONAL</v>
      </c>
      <c r="B16" s="154">
        <v>3336040356</v>
      </c>
      <c r="C16" s="94">
        <v>44468.077141203707</v>
      </c>
      <c r="D16" s="94" t="s">
        <v>2174</v>
      </c>
      <c r="E16" s="156">
        <v>761</v>
      </c>
      <c r="F16" s="139" t="str">
        <f>VLOOKUP(E16,VIP!$A$2:$O16319,2,0)</f>
        <v>DRBR761</v>
      </c>
      <c r="G16" s="141" t="str">
        <f>VLOOKUP(E16,'LISTADO ATM'!$A$2:$B$900,2,0)</f>
        <v xml:space="preserve">ATM ISSPOL </v>
      </c>
      <c r="H16" s="141" t="str">
        <f>VLOOKUP(E16,VIP!$A$2:$O21280,7,FALSE)</f>
        <v>Si</v>
      </c>
      <c r="I16" s="141" t="str">
        <f>VLOOKUP(E16,VIP!$A$2:$O13245,8,FALSE)</f>
        <v>Si</v>
      </c>
      <c r="J16" s="141" t="str">
        <f>VLOOKUP(E16,VIP!$A$2:$O13195,8,FALSE)</f>
        <v>Si</v>
      </c>
      <c r="K16" s="141" t="str">
        <f>VLOOKUP(E16,VIP!$A$2:$O16769,6,0)</f>
        <v>NO</v>
      </c>
      <c r="L16" s="153" t="s">
        <v>2455</v>
      </c>
      <c r="M16" s="163" t="s">
        <v>2530</v>
      </c>
      <c r="N16" s="93" t="s">
        <v>2443</v>
      </c>
      <c r="O16" s="141" t="s">
        <v>2445</v>
      </c>
      <c r="P16" s="153"/>
      <c r="Q16" s="163" t="s">
        <v>2675</v>
      </c>
    </row>
    <row r="17" spans="1:24" ht="18" hidden="1" x14ac:dyDescent="0.25">
      <c r="A17" s="141" t="str">
        <f>VLOOKUP(E17,'LISTADO ATM'!$A$2:$C$901,3,0)</f>
        <v>DISTRITO NACIONAL</v>
      </c>
      <c r="B17" s="154">
        <v>3336040397</v>
      </c>
      <c r="C17" s="94">
        <v>44468.329444444447</v>
      </c>
      <c r="D17" s="94" t="s">
        <v>2174</v>
      </c>
      <c r="E17" s="156">
        <v>335</v>
      </c>
      <c r="F17" s="139" t="str">
        <f>VLOOKUP(E17,VIP!$A$2:$O16324,2,0)</f>
        <v>DRBR335</v>
      </c>
      <c r="G17" s="141" t="str">
        <f>VLOOKUP(E17,'LISTADO ATM'!$A$2:$B$900,2,0)</f>
        <v>ATM Edificio Aster</v>
      </c>
      <c r="H17" s="141" t="str">
        <f>VLOOKUP(E17,VIP!$A$2:$O21285,7,FALSE)</f>
        <v>Si</v>
      </c>
      <c r="I17" s="141" t="str">
        <f>VLOOKUP(E17,VIP!$A$2:$O13250,8,FALSE)</f>
        <v>Si</v>
      </c>
      <c r="J17" s="141" t="str">
        <f>VLOOKUP(E17,VIP!$A$2:$O13200,8,FALSE)</f>
        <v>Si</v>
      </c>
      <c r="K17" s="141" t="str">
        <f>VLOOKUP(E17,VIP!$A$2:$O16774,6,0)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24" ht="18" x14ac:dyDescent="0.25">
      <c r="A18" s="141" t="str">
        <f>VLOOKUP(E18,'LISTADO ATM'!$A$2:$C$901,3,0)</f>
        <v>ESTE</v>
      </c>
      <c r="B18" s="154">
        <v>3336040400</v>
      </c>
      <c r="C18" s="94">
        <v>44468.330393518518</v>
      </c>
      <c r="D18" s="94" t="s">
        <v>2459</v>
      </c>
      <c r="E18" s="156">
        <v>608</v>
      </c>
      <c r="F18" s="139" t="str">
        <f>VLOOKUP(E18,VIP!$A$2:$O16323,2,0)</f>
        <v>DRBR305</v>
      </c>
      <c r="G18" s="141" t="str">
        <f>VLOOKUP(E18,'LISTADO ATM'!$A$2:$B$900,2,0)</f>
        <v xml:space="preserve">ATM Oficina Jumbo (San Pedro) </v>
      </c>
      <c r="H18" s="141" t="str">
        <f>VLOOKUP(E18,VIP!$A$2:$O21284,7,FALSE)</f>
        <v>Si</v>
      </c>
      <c r="I18" s="141" t="str">
        <f>VLOOKUP(E18,VIP!$A$2:$O13249,8,FALSE)</f>
        <v>Si</v>
      </c>
      <c r="J18" s="141" t="str">
        <f>VLOOKUP(E18,VIP!$A$2:$O13199,8,FALSE)</f>
        <v>Si</v>
      </c>
      <c r="K18" s="141" t="str">
        <f>VLOOKUP(E18,VIP!$A$2:$O16773,6,0)</f>
        <v>SI</v>
      </c>
      <c r="L18" s="153" t="s">
        <v>2409</v>
      </c>
      <c r="M18" s="163" t="s">
        <v>2530</v>
      </c>
      <c r="N18" s="93" t="s">
        <v>2443</v>
      </c>
      <c r="O18" s="141" t="s">
        <v>2653</v>
      </c>
      <c r="P18" s="153"/>
      <c r="Q18" s="163" t="s">
        <v>2746</v>
      </c>
    </row>
    <row r="19" spans="1:24" ht="18" x14ac:dyDescent="0.25">
      <c r="A19" s="141" t="str">
        <f>VLOOKUP(E19,'LISTADO ATM'!$A$2:$C$901,3,0)</f>
        <v>DISTRITO NACIONAL</v>
      </c>
      <c r="B19" s="154">
        <v>3336040906</v>
      </c>
      <c r="C19" s="94">
        <v>44468.435555555552</v>
      </c>
      <c r="D19" s="94" t="s">
        <v>2174</v>
      </c>
      <c r="E19" s="156">
        <v>153</v>
      </c>
      <c r="F19" s="139" t="str">
        <f>VLOOKUP(E19,VIP!$A$2:$O16331,2,0)</f>
        <v>DRBR153</v>
      </c>
      <c r="G19" s="141" t="str">
        <f>VLOOKUP(E19,'LISTADO ATM'!$A$2:$B$900,2,0)</f>
        <v xml:space="preserve">ATM Rehabilitación </v>
      </c>
      <c r="H19" s="141" t="str">
        <f>VLOOKUP(E19,VIP!$A$2:$O21292,7,FALSE)</f>
        <v>No</v>
      </c>
      <c r="I19" s="141" t="str">
        <f>VLOOKUP(E19,VIP!$A$2:$O13257,8,FALSE)</f>
        <v>No</v>
      </c>
      <c r="J19" s="141" t="str">
        <f>VLOOKUP(E19,VIP!$A$2:$O13207,8,FALSE)</f>
        <v>No</v>
      </c>
      <c r="K19" s="141" t="str">
        <f>VLOOKUP(E19,VIP!$A$2:$O16781,6,0)</f>
        <v>NO</v>
      </c>
      <c r="L19" s="153" t="s">
        <v>2455</v>
      </c>
      <c r="M19" s="163" t="s">
        <v>2530</v>
      </c>
      <c r="N19" s="93" t="s">
        <v>2443</v>
      </c>
      <c r="O19" s="141" t="s">
        <v>2445</v>
      </c>
      <c r="P19" s="153"/>
      <c r="Q19" s="163" t="s">
        <v>2744</v>
      </c>
    </row>
    <row r="20" spans="1:24" ht="18" hidden="1" x14ac:dyDescent="0.25">
      <c r="A20" s="141" t="str">
        <f>VLOOKUP(E20,'LISTADO ATM'!$A$2:$C$901,3,0)</f>
        <v>DISTRITO NACIONAL</v>
      </c>
      <c r="B20" s="154">
        <v>3336040971</v>
      </c>
      <c r="C20" s="94">
        <v>44468.453738425924</v>
      </c>
      <c r="D20" s="94" t="s">
        <v>2174</v>
      </c>
      <c r="E20" s="156">
        <v>929</v>
      </c>
      <c r="F20" s="139" t="str">
        <f>VLOOKUP(E20,VIP!$A$2:$O16327,2,0)</f>
        <v>DRBR929</v>
      </c>
      <c r="G20" s="141" t="str">
        <f>VLOOKUP(E20,'LISTADO ATM'!$A$2:$B$900,2,0)</f>
        <v>ATM Autoservicio Nacional El Conde</v>
      </c>
      <c r="H20" s="141" t="str">
        <f>VLOOKUP(E20,VIP!$A$2:$O21288,7,FALSE)</f>
        <v>Si</v>
      </c>
      <c r="I20" s="141" t="str">
        <f>VLOOKUP(E20,VIP!$A$2:$O13253,8,FALSE)</f>
        <v>Si</v>
      </c>
      <c r="J20" s="141" t="str">
        <f>VLOOKUP(E20,VIP!$A$2:$O13203,8,FALSE)</f>
        <v>Si</v>
      </c>
      <c r="K20" s="141" t="str">
        <f>VLOOKUP(E20,VIP!$A$2:$O16777,6,0)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2455</v>
      </c>
      <c r="R20" s="81"/>
      <c r="S20" s="81"/>
      <c r="T20" s="81"/>
      <c r="U20" s="81"/>
      <c r="V20" s="81"/>
      <c r="W20" s="81"/>
      <c r="X20" s="81"/>
    </row>
    <row r="21" spans="1:24" ht="18" x14ac:dyDescent="0.25">
      <c r="A21" s="141" t="str">
        <f>VLOOKUP(E21,'LISTADO ATM'!$A$2:$C$901,3,0)</f>
        <v>DISTRITO NACIONAL</v>
      </c>
      <c r="B21" s="154">
        <v>3336040987</v>
      </c>
      <c r="C21" s="94">
        <v>44468.456655092596</v>
      </c>
      <c r="D21" s="94" t="s">
        <v>2174</v>
      </c>
      <c r="E21" s="156">
        <v>149</v>
      </c>
      <c r="F21" s="139" t="str">
        <f>VLOOKUP(E21,VIP!$A$2:$O16326,2,0)</f>
        <v>DRBR149</v>
      </c>
      <c r="G21" s="141" t="str">
        <f>VLOOKUP(E21,'LISTADO ATM'!$A$2:$B$900,2,0)</f>
        <v>ATM Estación Metro Concepción</v>
      </c>
      <c r="H21" s="141" t="str">
        <f>VLOOKUP(E21,VIP!$A$2:$O21287,7,FALSE)</f>
        <v>N/A</v>
      </c>
      <c r="I21" s="141" t="str">
        <f>VLOOKUP(E21,VIP!$A$2:$O13252,8,FALSE)</f>
        <v>N/A</v>
      </c>
      <c r="J21" s="141" t="str">
        <f>VLOOKUP(E21,VIP!$A$2:$O13202,8,FALSE)</f>
        <v>N/A</v>
      </c>
      <c r="K21" s="141" t="str">
        <f>VLOOKUP(E21,VIP!$A$2:$O16776,6,0)</f>
        <v>N/A</v>
      </c>
      <c r="L21" s="153" t="s">
        <v>2212</v>
      </c>
      <c r="M21" s="163" t="s">
        <v>2530</v>
      </c>
      <c r="N21" s="93" t="s">
        <v>2443</v>
      </c>
      <c r="O21" s="141" t="s">
        <v>2445</v>
      </c>
      <c r="P21" s="153"/>
      <c r="Q21" s="163" t="s">
        <v>2680</v>
      </c>
      <c r="R21" s="81"/>
      <c r="S21" s="81"/>
      <c r="T21" s="81"/>
      <c r="U21" s="81"/>
      <c r="V21" s="81"/>
      <c r="W21" s="81"/>
      <c r="X21" s="81"/>
    </row>
    <row r="22" spans="1:24" ht="18" x14ac:dyDescent="0.25">
      <c r="A22" s="141" t="str">
        <f>VLOOKUP(E22,'LISTADO ATM'!$A$2:$C$901,3,0)</f>
        <v>DISTRITO NACIONAL</v>
      </c>
      <c r="B22" s="154">
        <v>3336040993</v>
      </c>
      <c r="C22" s="94">
        <v>44468.457905092589</v>
      </c>
      <c r="D22" s="94" t="s">
        <v>2174</v>
      </c>
      <c r="E22" s="156">
        <v>37</v>
      </c>
      <c r="F22" s="139" t="str">
        <f>VLOOKUP(E22,VIP!$A$2:$O16325,2,0)</f>
        <v>DRBR037</v>
      </c>
      <c r="G22" s="141" t="str">
        <f>VLOOKUP(E22,'LISTADO ATM'!$A$2:$B$900,2,0)</f>
        <v xml:space="preserve">ATM Oficina Villa Mella </v>
      </c>
      <c r="H22" s="141" t="str">
        <f>VLOOKUP(E22,VIP!$A$2:$O21286,7,FALSE)</f>
        <v>Si</v>
      </c>
      <c r="I22" s="141" t="str">
        <f>VLOOKUP(E22,VIP!$A$2:$O13251,8,FALSE)</f>
        <v>Si</v>
      </c>
      <c r="J22" s="141" t="str">
        <f>VLOOKUP(E22,VIP!$A$2:$O13201,8,FALSE)</f>
        <v>Si</v>
      </c>
      <c r="K22" s="141" t="str">
        <f>VLOOKUP(E22,VIP!$A$2:$O16775,6,0)</f>
        <v>SI</v>
      </c>
      <c r="L22" s="153" t="s">
        <v>2212</v>
      </c>
      <c r="M22" s="163" t="s">
        <v>2530</v>
      </c>
      <c r="N22" s="93" t="s">
        <v>2443</v>
      </c>
      <c r="O22" s="141" t="s">
        <v>2445</v>
      </c>
      <c r="P22" s="153"/>
      <c r="Q22" s="163" t="s">
        <v>2681</v>
      </c>
      <c r="R22" s="81"/>
      <c r="S22" s="81"/>
      <c r="T22" s="81"/>
      <c r="U22" s="81"/>
      <c r="V22" s="81"/>
      <c r="W22" s="81"/>
      <c r="X22" s="81"/>
    </row>
    <row r="23" spans="1:24" ht="18" hidden="1" x14ac:dyDescent="0.25">
      <c r="A23" s="141" t="str">
        <f>VLOOKUP(E23,'LISTADO ATM'!$A$2:$C$901,3,0)</f>
        <v>DISTRITO NACIONAL</v>
      </c>
      <c r="B23" s="154">
        <v>3336041011</v>
      </c>
      <c r="C23" s="94">
        <v>44468.460706018515</v>
      </c>
      <c r="D23" s="94" t="s">
        <v>2174</v>
      </c>
      <c r="E23" s="156">
        <v>336</v>
      </c>
      <c r="F23" s="139" t="str">
        <f>VLOOKUP(E23,VIP!$A$2:$O16322,2,0)</f>
        <v>DRBR336</v>
      </c>
      <c r="G23" s="141" t="str">
        <f>VLOOKUP(E23,'LISTADO ATM'!$A$2:$B$900,2,0)</f>
        <v>ATM Instituto Nacional de Cancer (incart)</v>
      </c>
      <c r="H23" s="141" t="str">
        <f>VLOOKUP(E23,VIP!$A$2:$O21283,7,FALSE)</f>
        <v>Si</v>
      </c>
      <c r="I23" s="141" t="str">
        <f>VLOOKUP(E23,VIP!$A$2:$O13248,8,FALSE)</f>
        <v>Si</v>
      </c>
      <c r="J23" s="141" t="str">
        <f>VLOOKUP(E23,VIP!$A$2:$O13198,8,FALSE)</f>
        <v>Si</v>
      </c>
      <c r="K23" s="141" t="str">
        <f>VLOOKUP(E23,VIP!$A$2:$O16772,6,0)</f>
        <v>NO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2455</v>
      </c>
    </row>
    <row r="24" spans="1:24" ht="18" x14ac:dyDescent="0.25">
      <c r="A24" s="141" t="str">
        <f>VLOOKUP(E24,'LISTADO ATM'!$A$2:$C$901,3,0)</f>
        <v>SUR</v>
      </c>
      <c r="B24" s="154">
        <v>3336041036</v>
      </c>
      <c r="C24" s="94">
        <v>44468.465405092589</v>
      </c>
      <c r="D24" s="94" t="s">
        <v>2174</v>
      </c>
      <c r="E24" s="156">
        <v>470</v>
      </c>
      <c r="F24" s="139" t="str">
        <f>VLOOKUP(E24,VIP!$A$2:$O16319,2,0)</f>
        <v>DRBR470</v>
      </c>
      <c r="G24" s="141" t="str">
        <f>VLOOKUP(E24,'LISTADO ATM'!$A$2:$B$900,2,0)</f>
        <v xml:space="preserve">ATM Hospital Taiwán (Azua) </v>
      </c>
      <c r="H24" s="141" t="str">
        <f>VLOOKUP(E24,VIP!$A$2:$O21280,7,FALSE)</f>
        <v>Si</v>
      </c>
      <c r="I24" s="141" t="str">
        <f>VLOOKUP(E24,VIP!$A$2:$O13245,8,FALSE)</f>
        <v>Si</v>
      </c>
      <c r="J24" s="141" t="str">
        <f>VLOOKUP(E24,VIP!$A$2:$O13195,8,FALSE)</f>
        <v>Si</v>
      </c>
      <c r="K24" s="141" t="str">
        <f>VLOOKUP(E24,VIP!$A$2:$O16769,6,0)</f>
        <v>NO</v>
      </c>
      <c r="L24" s="153" t="s">
        <v>2238</v>
      </c>
      <c r="M24" s="163" t="s">
        <v>2530</v>
      </c>
      <c r="N24" s="93" t="s">
        <v>2443</v>
      </c>
      <c r="O24" s="141" t="s">
        <v>2445</v>
      </c>
      <c r="P24" s="153"/>
      <c r="Q24" s="163" t="s">
        <v>2818</v>
      </c>
    </row>
    <row r="25" spans="1:24" ht="18" x14ac:dyDescent="0.25">
      <c r="A25" s="141" t="str">
        <f>VLOOKUP(E25,'LISTADO ATM'!$A$2:$C$901,3,0)</f>
        <v>ESTE</v>
      </c>
      <c r="B25" s="154">
        <v>3336041068</v>
      </c>
      <c r="C25" s="94">
        <v>44468.473530092589</v>
      </c>
      <c r="D25" s="94" t="s">
        <v>2174</v>
      </c>
      <c r="E25" s="156">
        <v>843</v>
      </c>
      <c r="F25" s="139" t="str">
        <f>VLOOKUP(E25,VIP!$A$2:$O16317,2,0)</f>
        <v>DRBR843</v>
      </c>
      <c r="G25" s="141" t="str">
        <f>VLOOKUP(E25,'LISTADO ATM'!$A$2:$B$900,2,0)</f>
        <v xml:space="preserve">ATM Oficina Romana Centro </v>
      </c>
      <c r="H25" s="141" t="str">
        <f>VLOOKUP(E25,VIP!$A$2:$O21278,7,FALSE)</f>
        <v>Si</v>
      </c>
      <c r="I25" s="141" t="str">
        <f>VLOOKUP(E25,VIP!$A$2:$O13243,8,FALSE)</f>
        <v>Si</v>
      </c>
      <c r="J25" s="141" t="str">
        <f>VLOOKUP(E25,VIP!$A$2:$O13193,8,FALSE)</f>
        <v>Si</v>
      </c>
      <c r="K25" s="141" t="str">
        <f>VLOOKUP(E25,VIP!$A$2:$O16767,6,0)</f>
        <v>NO</v>
      </c>
      <c r="L25" s="153" t="s">
        <v>2455</v>
      </c>
      <c r="M25" s="163" t="s">
        <v>2530</v>
      </c>
      <c r="N25" s="93" t="s">
        <v>2443</v>
      </c>
      <c r="O25" s="141" t="s">
        <v>2445</v>
      </c>
      <c r="P25" s="153"/>
      <c r="Q25" s="163" t="s">
        <v>2674</v>
      </c>
    </row>
    <row r="26" spans="1:24" ht="18" x14ac:dyDescent="0.25">
      <c r="A26" s="141" t="str">
        <f>VLOOKUP(E26,'LISTADO ATM'!$A$2:$C$901,3,0)</f>
        <v>DISTRITO NACIONAL</v>
      </c>
      <c r="B26" s="154">
        <v>3336041172</v>
      </c>
      <c r="C26" s="94">
        <v>44468.493530092594</v>
      </c>
      <c r="D26" s="94" t="s">
        <v>2459</v>
      </c>
      <c r="E26" s="156">
        <v>514</v>
      </c>
      <c r="F26" s="139" t="str">
        <f>VLOOKUP(E26,VIP!$A$2:$O16335,2,0)</f>
        <v>DRBR514</v>
      </c>
      <c r="G26" s="141" t="str">
        <f>VLOOKUP(E26,'LISTADO ATM'!$A$2:$B$900,2,0)</f>
        <v>ATM Autoservicio Charles de Gaulle</v>
      </c>
      <c r="H26" s="141" t="str">
        <f>VLOOKUP(E26,VIP!$A$2:$O21296,7,FALSE)</f>
        <v>Si</v>
      </c>
      <c r="I26" s="141" t="str">
        <f>VLOOKUP(E26,VIP!$A$2:$O13261,8,FALSE)</f>
        <v>No</v>
      </c>
      <c r="J26" s="141" t="str">
        <f>VLOOKUP(E26,VIP!$A$2:$O13211,8,FALSE)</f>
        <v>No</v>
      </c>
      <c r="K26" s="141" t="str">
        <f>VLOOKUP(E26,VIP!$A$2:$O16785,6,0)</f>
        <v>NO</v>
      </c>
      <c r="L26" s="153" t="s">
        <v>2409</v>
      </c>
      <c r="M26" s="163" t="s">
        <v>2530</v>
      </c>
      <c r="N26" s="93" t="s">
        <v>2443</v>
      </c>
      <c r="O26" s="141" t="s">
        <v>2612</v>
      </c>
      <c r="P26" s="153"/>
      <c r="Q26" s="163" t="s">
        <v>2677</v>
      </c>
    </row>
    <row r="27" spans="1:24" ht="18" hidden="1" x14ac:dyDescent="0.25">
      <c r="A27" s="141" t="str">
        <f>VLOOKUP(E27,'LISTADO ATM'!$A$2:$C$901,3,0)</f>
        <v>SUR</v>
      </c>
      <c r="B27" s="154">
        <v>3336041340</v>
      </c>
      <c r="C27" s="94">
        <v>44468.55364583333</v>
      </c>
      <c r="D27" s="94" t="s">
        <v>2174</v>
      </c>
      <c r="E27" s="156">
        <v>584</v>
      </c>
      <c r="F27" s="139" t="str">
        <f>VLOOKUP(E27,VIP!$A$2:$O16329,2,0)</f>
        <v>DRBR404</v>
      </c>
      <c r="G27" s="141" t="str">
        <f>VLOOKUP(E27,'LISTADO ATM'!$A$2:$B$900,2,0)</f>
        <v xml:space="preserve">ATM Oficina San Cristóbal I </v>
      </c>
      <c r="H27" s="141" t="str">
        <f>VLOOKUP(E27,VIP!$A$2:$O21290,7,FALSE)</f>
        <v>Si</v>
      </c>
      <c r="I27" s="141" t="str">
        <f>VLOOKUP(E27,VIP!$A$2:$O13255,8,FALSE)</f>
        <v>Si</v>
      </c>
      <c r="J27" s="141" t="str">
        <f>VLOOKUP(E27,VIP!$A$2:$O13205,8,FALSE)</f>
        <v>Si</v>
      </c>
      <c r="K27" s="141" t="str">
        <f>VLOOKUP(E27,VIP!$A$2:$O16779,6,0)</f>
        <v>SI</v>
      </c>
      <c r="L27" s="153" t="s">
        <v>2655</v>
      </c>
      <c r="M27" s="93" t="s">
        <v>2437</v>
      </c>
      <c r="N27" s="93" t="s">
        <v>2622</v>
      </c>
      <c r="O27" s="141" t="s">
        <v>2445</v>
      </c>
      <c r="P27" s="153"/>
      <c r="Q27" s="93" t="s">
        <v>2655</v>
      </c>
    </row>
    <row r="28" spans="1:24" ht="18" x14ac:dyDescent="0.25">
      <c r="A28" s="141" t="str">
        <f>VLOOKUP(E28,'LISTADO ATM'!$A$2:$C$901,3,0)</f>
        <v>ESTE</v>
      </c>
      <c r="B28" s="154">
        <v>3336041409</v>
      </c>
      <c r="C28" s="94">
        <v>44468.590266203704</v>
      </c>
      <c r="D28" s="94" t="s">
        <v>2174</v>
      </c>
      <c r="E28" s="156">
        <v>963</v>
      </c>
      <c r="F28" s="139" t="str">
        <f>VLOOKUP(E28,VIP!$A$2:$O16326,2,0)</f>
        <v>DRBR963</v>
      </c>
      <c r="G28" s="141" t="str">
        <f>VLOOKUP(E28,'LISTADO ATM'!$A$2:$B$900,2,0)</f>
        <v xml:space="preserve">ATM Multiplaza La Romana </v>
      </c>
      <c r="H28" s="141" t="str">
        <f>VLOOKUP(E28,VIP!$A$2:$O21287,7,FALSE)</f>
        <v>Si</v>
      </c>
      <c r="I28" s="141" t="str">
        <f>VLOOKUP(E28,VIP!$A$2:$O13252,8,FALSE)</f>
        <v>Si</v>
      </c>
      <c r="J28" s="141" t="str">
        <f>VLOOKUP(E28,VIP!$A$2:$O13202,8,FALSE)</f>
        <v>Si</v>
      </c>
      <c r="K28" s="141" t="str">
        <f>VLOOKUP(E28,VIP!$A$2:$O16776,6,0)</f>
        <v>NO</v>
      </c>
      <c r="L28" s="153" t="s">
        <v>2655</v>
      </c>
      <c r="M28" s="163" t="s">
        <v>2530</v>
      </c>
      <c r="N28" s="93" t="s">
        <v>2443</v>
      </c>
      <c r="O28" s="141" t="s">
        <v>2445</v>
      </c>
      <c r="P28" s="153"/>
      <c r="Q28" s="163" t="s">
        <v>2678</v>
      </c>
    </row>
    <row r="29" spans="1:24" s="119" customFormat="1" ht="18" x14ac:dyDescent="0.25">
      <c r="A29" s="141" t="str">
        <f>VLOOKUP(E29,'LISTADO ATM'!$A$2:$C$901,3,0)</f>
        <v>DISTRITO NACIONAL</v>
      </c>
      <c r="B29" s="154">
        <v>3336041436</v>
      </c>
      <c r="C29" s="94">
        <v>44468.600891203707</v>
      </c>
      <c r="D29" s="94" t="s">
        <v>2174</v>
      </c>
      <c r="E29" s="156">
        <v>349</v>
      </c>
      <c r="F29" s="154" t="str">
        <f>VLOOKUP(E29,VIP!$A$2:$O16324,2,0)</f>
        <v>DRBR349</v>
      </c>
      <c r="G29" s="141" t="str">
        <f>VLOOKUP(E29,'LISTADO ATM'!$A$2:$B$900,2,0)</f>
        <v>ATM SENASA</v>
      </c>
      <c r="H29" s="141" t="str">
        <f>VLOOKUP(E29,VIP!$A$2:$O21285,7,FALSE)</f>
        <v>Si</v>
      </c>
      <c r="I29" s="141" t="str">
        <f>VLOOKUP(E29,VIP!$A$2:$O13250,8,FALSE)</f>
        <v>Si</v>
      </c>
      <c r="J29" s="141" t="str">
        <f>VLOOKUP(E29,VIP!$A$2:$O13200,8,FALSE)</f>
        <v>Si</v>
      </c>
      <c r="K29" s="141" t="str">
        <f>VLOOKUP(E29,VIP!$A$2:$O16774,6,0)</f>
        <v>NO</v>
      </c>
      <c r="L29" s="153" t="s">
        <v>2655</v>
      </c>
      <c r="M29" s="163" t="s">
        <v>2530</v>
      </c>
      <c r="N29" s="93" t="s">
        <v>2443</v>
      </c>
      <c r="O29" s="141" t="s">
        <v>2445</v>
      </c>
      <c r="P29" s="153"/>
      <c r="Q29" s="163" t="s">
        <v>2739</v>
      </c>
    </row>
    <row r="30" spans="1:24" s="119" customFormat="1" ht="18" x14ac:dyDescent="0.25">
      <c r="A30" s="141" t="str">
        <f>VLOOKUP(E30,'LISTADO ATM'!$A$2:$C$901,3,0)</f>
        <v>DISTRITO NACIONAL</v>
      </c>
      <c r="B30" s="154">
        <v>3336041506</v>
      </c>
      <c r="C30" s="94">
        <v>44468.625405092593</v>
      </c>
      <c r="D30" s="94" t="s">
        <v>2174</v>
      </c>
      <c r="E30" s="156">
        <v>407</v>
      </c>
      <c r="F30" s="154" t="str">
        <f>VLOOKUP(E30,VIP!$A$2:$O16319,2,0)</f>
        <v>DRBR407</v>
      </c>
      <c r="G30" s="141" t="str">
        <f>VLOOKUP(E30,'LISTADO ATM'!$A$2:$B$900,2,0)</f>
        <v xml:space="preserve">ATM Multicentro La Sirena Villa Mella </v>
      </c>
      <c r="H30" s="141" t="str">
        <f>VLOOKUP(E30,VIP!$A$2:$O21280,7,FALSE)</f>
        <v>Si</v>
      </c>
      <c r="I30" s="141" t="str">
        <f>VLOOKUP(E30,VIP!$A$2:$O13245,8,FALSE)</f>
        <v>Si</v>
      </c>
      <c r="J30" s="141" t="str">
        <f>VLOOKUP(E30,VIP!$A$2:$O13195,8,FALSE)</f>
        <v>Si</v>
      </c>
      <c r="K30" s="141" t="str">
        <f>VLOOKUP(E30,VIP!$A$2:$O16769,6,0)</f>
        <v>NO</v>
      </c>
      <c r="L30" s="153" t="s">
        <v>2662</v>
      </c>
      <c r="M30" s="163" t="s">
        <v>2530</v>
      </c>
      <c r="N30" s="93" t="s">
        <v>2443</v>
      </c>
      <c r="O30" s="141" t="s">
        <v>2445</v>
      </c>
      <c r="P30" s="153"/>
      <c r="Q30" s="163" t="s">
        <v>2740</v>
      </c>
    </row>
    <row r="31" spans="1:24" s="119" customFormat="1" ht="18" x14ac:dyDescent="0.25">
      <c r="A31" s="141" t="str">
        <f>VLOOKUP(E31,'LISTADO ATM'!$A$2:$C$901,3,0)</f>
        <v>DISTRITO NACIONAL</v>
      </c>
      <c r="B31" s="154">
        <v>3336041511</v>
      </c>
      <c r="C31" s="94">
        <v>44468.625891203701</v>
      </c>
      <c r="D31" s="94" t="s">
        <v>2174</v>
      </c>
      <c r="E31" s="156">
        <v>744</v>
      </c>
      <c r="F31" s="154" t="str">
        <f>VLOOKUP(E31,VIP!$A$2:$O16318,2,0)</f>
        <v>DRBR289</v>
      </c>
      <c r="G31" s="141" t="str">
        <f>VLOOKUP(E31,'LISTADO ATM'!$A$2:$B$900,2,0)</f>
        <v xml:space="preserve">ATM Multicentro La Sirena Venezuela 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SI</v>
      </c>
      <c r="L31" s="153" t="s">
        <v>2662</v>
      </c>
      <c r="M31" s="163" t="s">
        <v>2530</v>
      </c>
      <c r="N31" s="93" t="s">
        <v>2443</v>
      </c>
      <c r="O31" s="141" t="s">
        <v>2445</v>
      </c>
      <c r="P31" s="153"/>
      <c r="Q31" s="163" t="s">
        <v>2679</v>
      </c>
    </row>
    <row r="32" spans="1:24" s="119" customFormat="1" ht="18" x14ac:dyDescent="0.25">
      <c r="A32" s="141" t="str">
        <f>VLOOKUP(E32,'LISTADO ATM'!$A$2:$C$901,3,0)</f>
        <v>ESTE</v>
      </c>
      <c r="B32" s="154">
        <v>3336041779</v>
      </c>
      <c r="C32" s="94">
        <v>44468.7030787037</v>
      </c>
      <c r="D32" s="94" t="s">
        <v>2459</v>
      </c>
      <c r="E32" s="156">
        <v>16</v>
      </c>
      <c r="F32" s="154" t="str">
        <f>VLOOKUP(E32,VIP!$A$2:$O16334,2,0)</f>
        <v>DRBR046</v>
      </c>
      <c r="G32" s="141" t="str">
        <f>VLOOKUP(E32,'LISTADO ATM'!$A$2:$B$900,2,0)</f>
        <v>ATM Estación Texaco Sabana de la Mar</v>
      </c>
      <c r="H32" s="141" t="str">
        <f>VLOOKUP(E32,VIP!$A$2:$O21295,7,FALSE)</f>
        <v>Si</v>
      </c>
      <c r="I32" s="141" t="str">
        <f>VLOOKUP(E32,VIP!$A$2:$O13260,8,FALSE)</f>
        <v>Si</v>
      </c>
      <c r="J32" s="141" t="str">
        <f>VLOOKUP(E32,VIP!$A$2:$O13210,8,FALSE)</f>
        <v>Si</v>
      </c>
      <c r="K32" s="141" t="str">
        <f>VLOOKUP(E32,VIP!$A$2:$O16784,6,0)</f>
        <v>NO</v>
      </c>
      <c r="L32" s="153" t="s">
        <v>2409</v>
      </c>
      <c r="M32" s="163" t="s">
        <v>2530</v>
      </c>
      <c r="N32" s="93" t="s">
        <v>2443</v>
      </c>
      <c r="O32" s="141" t="s">
        <v>2612</v>
      </c>
      <c r="P32" s="153"/>
      <c r="Q32" s="163" t="s">
        <v>2818</v>
      </c>
    </row>
    <row r="33" spans="1:17" s="119" customFormat="1" ht="18" x14ac:dyDescent="0.25">
      <c r="A33" s="141" t="str">
        <f>VLOOKUP(E33,'LISTADO ATM'!$A$2:$C$901,3,0)</f>
        <v>DISTRITO NACIONAL</v>
      </c>
      <c r="B33" s="154">
        <v>3336041788</v>
      </c>
      <c r="C33" s="94">
        <v>44468.707465277781</v>
      </c>
      <c r="D33" s="94" t="s">
        <v>2459</v>
      </c>
      <c r="E33" s="156">
        <v>516</v>
      </c>
      <c r="F33" s="154" t="str">
        <f>VLOOKUP(E33,VIP!$A$2:$O16333,2,0)</f>
        <v>DRBR516</v>
      </c>
      <c r="G33" s="141" t="str">
        <f>VLOOKUP(E33,'LISTADO ATM'!$A$2:$B$900,2,0)</f>
        <v xml:space="preserve">ATM Oficina Gascue </v>
      </c>
      <c r="H33" s="141" t="str">
        <f>VLOOKUP(E33,VIP!$A$2:$O21294,7,FALSE)</f>
        <v>Si</v>
      </c>
      <c r="I33" s="141" t="str">
        <f>VLOOKUP(E33,VIP!$A$2:$O13259,8,FALSE)</f>
        <v>Si</v>
      </c>
      <c r="J33" s="141" t="str">
        <f>VLOOKUP(E33,VIP!$A$2:$O13209,8,FALSE)</f>
        <v>Si</v>
      </c>
      <c r="K33" s="141" t="str">
        <f>VLOOKUP(E33,VIP!$A$2:$O16783,6,0)</f>
        <v>SI</v>
      </c>
      <c r="L33" s="153" t="s">
        <v>2433</v>
      </c>
      <c r="M33" s="163" t="s">
        <v>2530</v>
      </c>
      <c r="N33" s="93" t="s">
        <v>2443</v>
      </c>
      <c r="O33" s="141" t="s">
        <v>2612</v>
      </c>
      <c r="P33" s="153"/>
      <c r="Q33" s="163" t="s">
        <v>2818</v>
      </c>
    </row>
    <row r="34" spans="1:17" s="119" customFormat="1" ht="18" hidden="1" x14ac:dyDescent="0.25">
      <c r="A34" s="141" t="str">
        <f>VLOOKUP(E34,'LISTADO ATM'!$A$2:$C$901,3,0)</f>
        <v>DISTRITO NACIONAL</v>
      </c>
      <c r="B34" s="154">
        <v>3336041820</v>
      </c>
      <c r="C34" s="94">
        <v>44468.720358796294</v>
      </c>
      <c r="D34" s="94" t="s">
        <v>2174</v>
      </c>
      <c r="E34" s="156">
        <v>536</v>
      </c>
      <c r="F34" s="154" t="str">
        <f>VLOOKUP(E34,VIP!$A$2:$O16332,2,0)</f>
        <v>DRBR509</v>
      </c>
      <c r="G34" s="141" t="str">
        <f>VLOOKUP(E34,'LISTADO ATM'!$A$2:$B$900,2,0)</f>
        <v xml:space="preserve">ATM Super Lama San Isidro </v>
      </c>
      <c r="H34" s="141" t="str">
        <f>VLOOKUP(E34,VIP!$A$2:$O21293,7,FALSE)</f>
        <v>Si</v>
      </c>
      <c r="I34" s="141" t="str">
        <f>VLOOKUP(E34,VIP!$A$2:$O13258,8,FALSE)</f>
        <v>Si</v>
      </c>
      <c r="J34" s="141" t="str">
        <f>VLOOKUP(E34,VIP!$A$2:$O13208,8,FALSE)</f>
        <v>Si</v>
      </c>
      <c r="K34" s="141" t="str">
        <f>VLOOKUP(E34,VIP!$A$2:$O16782,6,0)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s="119" customFormat="1" ht="18" x14ac:dyDescent="0.25">
      <c r="A35" s="141" t="str">
        <f>VLOOKUP(E35,'LISTADO ATM'!$A$2:$C$901,3,0)</f>
        <v>NORTE</v>
      </c>
      <c r="B35" s="154">
        <v>3336041832</v>
      </c>
      <c r="C35" s="94">
        <v>44468.722638888888</v>
      </c>
      <c r="D35" s="94" t="s">
        <v>2459</v>
      </c>
      <c r="E35" s="156">
        <v>142</v>
      </c>
      <c r="F35" s="154" t="str">
        <f>VLOOKUP(E35,VIP!$A$2:$O16330,2,0)</f>
        <v>DRBR142</v>
      </c>
      <c r="G35" s="141" t="str">
        <f>VLOOKUP(E35,'LISTADO ATM'!$A$2:$B$900,2,0)</f>
        <v xml:space="preserve">ATM Centro de Caja Galerías Bonao </v>
      </c>
      <c r="H35" s="141" t="str">
        <f>VLOOKUP(E35,VIP!$A$2:$O21291,7,FALSE)</f>
        <v>Si</v>
      </c>
      <c r="I35" s="141" t="str">
        <f>VLOOKUP(E35,VIP!$A$2:$O13256,8,FALSE)</f>
        <v>Si</v>
      </c>
      <c r="J35" s="141" t="str">
        <f>VLOOKUP(E35,VIP!$A$2:$O13206,8,FALSE)</f>
        <v>Si</v>
      </c>
      <c r="K35" s="141" t="str">
        <f>VLOOKUP(E35,VIP!$A$2:$O16780,6,0)</f>
        <v>SI</v>
      </c>
      <c r="L35" s="153" t="s">
        <v>2409</v>
      </c>
      <c r="M35" s="163" t="s">
        <v>2530</v>
      </c>
      <c r="N35" s="93" t="s">
        <v>2443</v>
      </c>
      <c r="O35" s="141" t="s">
        <v>2612</v>
      </c>
      <c r="P35" s="153"/>
      <c r="Q35" s="163" t="s">
        <v>2676</v>
      </c>
    </row>
    <row r="36" spans="1:17" s="119" customFormat="1" ht="18" x14ac:dyDescent="0.25">
      <c r="A36" s="141" t="str">
        <f>VLOOKUP(E36,'LISTADO ATM'!$A$2:$C$901,3,0)</f>
        <v>ESTE</v>
      </c>
      <c r="B36" s="154">
        <v>3336041842</v>
      </c>
      <c r="C36" s="94">
        <v>44468.725775462961</v>
      </c>
      <c r="D36" s="94" t="s">
        <v>2174</v>
      </c>
      <c r="E36" s="156">
        <v>219</v>
      </c>
      <c r="F36" s="154" t="str">
        <f>VLOOKUP(E36,VIP!$A$2:$O16328,2,0)</f>
        <v>DRBR219</v>
      </c>
      <c r="G36" s="141" t="str">
        <f>VLOOKUP(E36,'LISTADO ATM'!$A$2:$B$900,2,0)</f>
        <v xml:space="preserve">ATM Oficina La Altagracia (Higuey) </v>
      </c>
      <c r="H36" s="141" t="str">
        <f>VLOOKUP(E36,VIP!$A$2:$O21289,7,FALSE)</f>
        <v>Si</v>
      </c>
      <c r="I36" s="141" t="str">
        <f>VLOOKUP(E36,VIP!$A$2:$O13254,8,FALSE)</f>
        <v>Si</v>
      </c>
      <c r="J36" s="141" t="str">
        <f>VLOOKUP(E36,VIP!$A$2:$O13204,8,FALSE)</f>
        <v>Si</v>
      </c>
      <c r="K36" s="141" t="str">
        <f>VLOOKUP(E36,VIP!$A$2:$O16778,6,0)</f>
        <v>NO</v>
      </c>
      <c r="L36" s="153" t="s">
        <v>2668</v>
      </c>
      <c r="M36" s="163" t="s">
        <v>2530</v>
      </c>
      <c r="N36" s="93" t="s">
        <v>2443</v>
      </c>
      <c r="O36" s="141" t="s">
        <v>2445</v>
      </c>
      <c r="P36" s="153"/>
      <c r="Q36" s="163" t="s">
        <v>2673</v>
      </c>
    </row>
    <row r="37" spans="1:17" s="119" customFormat="1" ht="18" x14ac:dyDescent="0.25">
      <c r="A37" s="141" t="str">
        <f>VLOOKUP(E37,'LISTADO ATM'!$A$2:$C$901,3,0)</f>
        <v>DISTRITO NACIONAL</v>
      </c>
      <c r="B37" s="154">
        <v>3336041845</v>
      </c>
      <c r="C37" s="94">
        <v>44468.726493055554</v>
      </c>
      <c r="D37" s="94" t="s">
        <v>2174</v>
      </c>
      <c r="E37" s="156">
        <v>610</v>
      </c>
      <c r="F37" s="154" t="str">
        <f>VLOOKUP(E37,VIP!$A$2:$O16326,2,0)</f>
        <v>DRBR610</v>
      </c>
      <c r="G37" s="141" t="str">
        <f>VLOOKUP(E37,'LISTADO ATM'!$A$2:$B$900,2,0)</f>
        <v xml:space="preserve">ATM EDEESTE </v>
      </c>
      <c r="H37" s="141" t="str">
        <f>VLOOKUP(E37,VIP!$A$2:$O21287,7,FALSE)</f>
        <v>Si</v>
      </c>
      <c r="I37" s="141" t="str">
        <f>VLOOKUP(E37,VIP!$A$2:$O13252,8,FALSE)</f>
        <v>Si</v>
      </c>
      <c r="J37" s="141" t="str">
        <f>VLOOKUP(E37,VIP!$A$2:$O13202,8,FALSE)</f>
        <v>Si</v>
      </c>
      <c r="K37" s="141" t="str">
        <f>VLOOKUP(E37,VIP!$A$2:$O16776,6,0)</f>
        <v>NO</v>
      </c>
      <c r="L37" s="153" t="s">
        <v>2212</v>
      </c>
      <c r="M37" s="163" t="s">
        <v>2530</v>
      </c>
      <c r="N37" s="93" t="s">
        <v>2443</v>
      </c>
      <c r="O37" s="141" t="s">
        <v>2445</v>
      </c>
      <c r="P37" s="153"/>
      <c r="Q37" s="163" t="s">
        <v>2682</v>
      </c>
    </row>
    <row r="38" spans="1:17" s="119" customFormat="1" ht="18" x14ac:dyDescent="0.25">
      <c r="A38" s="141" t="str">
        <f>VLOOKUP(E38,'LISTADO ATM'!$A$2:$C$901,3,0)</f>
        <v>ESTE</v>
      </c>
      <c r="B38" s="154">
        <v>3336041860</v>
      </c>
      <c r="C38" s="94">
        <v>44468.732511574075</v>
      </c>
      <c r="D38" s="94" t="s">
        <v>2174</v>
      </c>
      <c r="E38" s="156">
        <v>795</v>
      </c>
      <c r="F38" s="154" t="str">
        <f>VLOOKUP(E38,VIP!$A$2:$O16324,2,0)</f>
        <v>DRBR795</v>
      </c>
      <c r="G38" s="141" t="str">
        <f>VLOOKUP(E38,'LISTADO ATM'!$A$2:$B$900,2,0)</f>
        <v xml:space="preserve">ATM UNP Guaymate (La Romana) </v>
      </c>
      <c r="H38" s="141" t="str">
        <f>VLOOKUP(E38,VIP!$A$2:$O21285,7,FALSE)</f>
        <v>Si</v>
      </c>
      <c r="I38" s="141" t="str">
        <f>VLOOKUP(E38,VIP!$A$2:$O13250,8,FALSE)</f>
        <v>Si</v>
      </c>
      <c r="J38" s="141" t="str">
        <f>VLOOKUP(E38,VIP!$A$2:$O13200,8,FALSE)</f>
        <v>Si</v>
      </c>
      <c r="K38" s="141" t="str">
        <f>VLOOKUP(E38,VIP!$A$2:$O16774,6,0)</f>
        <v>NO</v>
      </c>
      <c r="L38" s="153" t="s">
        <v>2238</v>
      </c>
      <c r="M38" s="163" t="s">
        <v>2530</v>
      </c>
      <c r="N38" s="93" t="s">
        <v>2443</v>
      </c>
      <c r="O38" s="141" t="s">
        <v>2445</v>
      </c>
      <c r="P38" s="153"/>
      <c r="Q38" s="163" t="s">
        <v>2731</v>
      </c>
    </row>
    <row r="39" spans="1:17" ht="18" hidden="1" x14ac:dyDescent="0.25">
      <c r="A39" s="141" t="str">
        <f>VLOOKUP(E39,'LISTADO ATM'!$A$2:$C$901,3,0)</f>
        <v>DISTRITO NACIONAL</v>
      </c>
      <c r="B39" s="154">
        <v>3336041872</v>
      </c>
      <c r="C39" s="94">
        <v>44468.742002314815</v>
      </c>
      <c r="D39" s="94" t="s">
        <v>2174</v>
      </c>
      <c r="E39" s="156">
        <v>648</v>
      </c>
      <c r="F39" s="154" t="str">
        <f>VLOOKUP(E39,VIP!$A$2:$O16323,2,0)</f>
        <v>DRBR190</v>
      </c>
      <c r="G39" s="141" t="str">
        <f>VLOOKUP(E39,'LISTADO ATM'!$A$2:$B$900,2,0)</f>
        <v xml:space="preserve">ATM Hermandad de Pensionados </v>
      </c>
      <c r="H39" s="141" t="str">
        <f>VLOOKUP(E39,VIP!$A$2:$O21284,7,FALSE)</f>
        <v>Si</v>
      </c>
      <c r="I39" s="141" t="str">
        <f>VLOOKUP(E39,VIP!$A$2:$O13249,8,FALSE)</f>
        <v>No</v>
      </c>
      <c r="J39" s="141" t="str">
        <f>VLOOKUP(E39,VIP!$A$2:$O13199,8,FALSE)</f>
        <v>No</v>
      </c>
      <c r="K39" s="141" t="str">
        <f>VLOOKUP(E39,VIP!$A$2:$O16773,6,0)</f>
        <v>NO</v>
      </c>
      <c r="L39" s="153" t="s">
        <v>2238</v>
      </c>
      <c r="M39" s="93" t="s">
        <v>2437</v>
      </c>
      <c r="N39" s="93" t="s">
        <v>2443</v>
      </c>
      <c r="O39" s="141" t="s">
        <v>2445</v>
      </c>
      <c r="P39" s="153"/>
      <c r="Q39" s="93" t="s">
        <v>2238</v>
      </c>
    </row>
    <row r="40" spans="1:17" ht="18" x14ac:dyDescent="0.25">
      <c r="A40" s="141" t="str">
        <f>VLOOKUP(E40,'LISTADO ATM'!$A$2:$C$901,3,0)</f>
        <v>NORTE</v>
      </c>
      <c r="B40" s="154">
        <v>3336041896</v>
      </c>
      <c r="C40" s="94">
        <v>44468.760648148149</v>
      </c>
      <c r="D40" s="94" t="s">
        <v>2175</v>
      </c>
      <c r="E40" s="156">
        <v>638</v>
      </c>
      <c r="F40" s="154" t="str">
        <f>VLOOKUP(E40,VIP!$A$2:$O16322,2,0)</f>
        <v>DRBR638</v>
      </c>
      <c r="G40" s="141" t="str">
        <f>VLOOKUP(E40,'LISTADO ATM'!$A$2:$B$900,2,0)</f>
        <v xml:space="preserve">ATM S/M Yoma </v>
      </c>
      <c r="H40" s="141" t="str">
        <f>VLOOKUP(E40,VIP!$A$2:$O21283,7,FALSE)</f>
        <v>Si</v>
      </c>
      <c r="I40" s="141" t="str">
        <f>VLOOKUP(E40,VIP!$A$2:$O13248,8,FALSE)</f>
        <v>Si</v>
      </c>
      <c r="J40" s="141" t="str">
        <f>VLOOKUP(E40,VIP!$A$2:$O13198,8,FALSE)</f>
        <v>Si</v>
      </c>
      <c r="K40" s="141" t="str">
        <f>VLOOKUP(E40,VIP!$A$2:$O16772,6,0)</f>
        <v>NO</v>
      </c>
      <c r="L40" s="153" t="s">
        <v>2212</v>
      </c>
      <c r="M40" s="163" t="s">
        <v>2530</v>
      </c>
      <c r="N40" s="93" t="s">
        <v>2443</v>
      </c>
      <c r="O40" s="141" t="s">
        <v>2623</v>
      </c>
      <c r="P40" s="153"/>
      <c r="Q40" s="163" t="s">
        <v>2683</v>
      </c>
    </row>
    <row r="41" spans="1:17" ht="18" hidden="1" x14ac:dyDescent="0.25">
      <c r="A41" s="141" t="str">
        <f>VLOOKUP(E41,'LISTADO ATM'!$A$2:$C$901,3,0)</f>
        <v>ESTE</v>
      </c>
      <c r="B41" s="154">
        <v>3336041910</v>
      </c>
      <c r="C41" s="94">
        <v>44468.789189814815</v>
      </c>
      <c r="D41" s="94" t="s">
        <v>2174</v>
      </c>
      <c r="E41" s="156">
        <v>368</v>
      </c>
      <c r="F41" s="154" t="str">
        <f>VLOOKUP(E41,VIP!$A$2:$O16321,2,0)</f>
        <v xml:space="preserve">DRBR368 </v>
      </c>
      <c r="G41" s="141" t="str">
        <f>VLOOKUP(E41,'LISTADO ATM'!$A$2:$B$900,2,0)</f>
        <v>ATM Ayuntamiento Peralvillo</v>
      </c>
      <c r="H41" s="141" t="str">
        <f>VLOOKUP(E41,VIP!$A$2:$O21282,7,FALSE)</f>
        <v>N/A</v>
      </c>
      <c r="I41" s="141" t="str">
        <f>VLOOKUP(E41,VIP!$A$2:$O13247,8,FALSE)</f>
        <v>N/A</v>
      </c>
      <c r="J41" s="141" t="str">
        <f>VLOOKUP(E41,VIP!$A$2:$O13197,8,FALSE)</f>
        <v>N/A</v>
      </c>
      <c r="K41" s="141" t="str">
        <f>VLOOKUP(E41,VIP!$A$2:$O16771,6,0)</f>
        <v>N/A</v>
      </c>
      <c r="L41" s="153" t="s">
        <v>2238</v>
      </c>
      <c r="M41" s="93" t="s">
        <v>2437</v>
      </c>
      <c r="N41" s="93" t="s">
        <v>2443</v>
      </c>
      <c r="O41" s="141" t="s">
        <v>2445</v>
      </c>
      <c r="P41" s="153"/>
      <c r="Q41" s="93" t="s">
        <v>2238</v>
      </c>
    </row>
    <row r="42" spans="1:17" ht="18" x14ac:dyDescent="0.25">
      <c r="A42" s="141" t="str">
        <f>VLOOKUP(E42,'LISTADO ATM'!$A$2:$C$901,3,0)</f>
        <v>DISTRITO NACIONAL</v>
      </c>
      <c r="B42" s="154">
        <v>3336041911</v>
      </c>
      <c r="C42" s="94">
        <v>44468.790451388886</v>
      </c>
      <c r="D42" s="94" t="s">
        <v>2174</v>
      </c>
      <c r="E42" s="156">
        <v>232</v>
      </c>
      <c r="F42" s="154" t="str">
        <f>VLOOKUP(E42,VIP!$A$2:$O16320,2,0)</f>
        <v>DRBR232</v>
      </c>
      <c r="G42" s="141" t="str">
        <f>VLOOKUP(E42,'LISTADO ATM'!$A$2:$B$900,2,0)</f>
        <v xml:space="preserve">ATM S/M Nacional Charles de Gaulle </v>
      </c>
      <c r="H42" s="141" t="str">
        <f>VLOOKUP(E42,VIP!$A$2:$O21281,7,FALSE)</f>
        <v>Si</v>
      </c>
      <c r="I42" s="141" t="str">
        <f>VLOOKUP(E42,VIP!$A$2:$O13246,8,FALSE)</f>
        <v>Si</v>
      </c>
      <c r="J42" s="141" t="str">
        <f>VLOOKUP(E42,VIP!$A$2:$O13196,8,FALSE)</f>
        <v>Si</v>
      </c>
      <c r="K42" s="141" t="str">
        <f>VLOOKUP(E42,VIP!$A$2:$O16770,6,0)</f>
        <v>SI</v>
      </c>
      <c r="L42" s="153" t="s">
        <v>2212</v>
      </c>
      <c r="M42" s="163" t="s">
        <v>2530</v>
      </c>
      <c r="N42" s="93" t="s">
        <v>2443</v>
      </c>
      <c r="O42" s="141" t="s">
        <v>2445</v>
      </c>
      <c r="P42" s="153"/>
      <c r="Q42" s="163" t="s">
        <v>2818</v>
      </c>
    </row>
    <row r="43" spans="1:17" ht="18" x14ac:dyDescent="0.25">
      <c r="A43" s="141" t="str">
        <f>VLOOKUP(E43,'LISTADO ATM'!$A$2:$C$901,3,0)</f>
        <v>DISTRITO NACIONAL</v>
      </c>
      <c r="B43" s="154">
        <v>3336041917</v>
      </c>
      <c r="C43" s="94">
        <v>44468.808379629627</v>
      </c>
      <c r="D43" s="94" t="s">
        <v>2440</v>
      </c>
      <c r="E43" s="156">
        <v>884</v>
      </c>
      <c r="F43" s="154" t="str">
        <f>VLOOKUP(E43,VIP!$A$2:$O16339,2,0)</f>
        <v>DRBR884</v>
      </c>
      <c r="G43" s="141" t="str">
        <f>VLOOKUP(E43,'LISTADO ATM'!$A$2:$B$900,2,0)</f>
        <v xml:space="preserve">ATM UNP Olé Sabana Perdida </v>
      </c>
      <c r="H43" s="141" t="str">
        <f>VLOOKUP(E43,VIP!$A$2:$O21300,7,FALSE)</f>
        <v>Si</v>
      </c>
      <c r="I43" s="141" t="str">
        <f>VLOOKUP(E43,VIP!$A$2:$O13265,8,FALSE)</f>
        <v>Si</v>
      </c>
      <c r="J43" s="141" t="str">
        <f>VLOOKUP(E43,VIP!$A$2:$O13215,8,FALSE)</f>
        <v>Si</v>
      </c>
      <c r="K43" s="141" t="str">
        <f>VLOOKUP(E43,VIP!$A$2:$O16789,6,0)</f>
        <v>NO</v>
      </c>
      <c r="L43" s="153" t="s">
        <v>2409</v>
      </c>
      <c r="M43" s="163" t="s">
        <v>2530</v>
      </c>
      <c r="N43" s="93" t="s">
        <v>2443</v>
      </c>
      <c r="O43" s="141" t="s">
        <v>2444</v>
      </c>
      <c r="P43" s="153"/>
      <c r="Q43" s="163" t="s">
        <v>2746</v>
      </c>
    </row>
    <row r="44" spans="1:17" ht="18" x14ac:dyDescent="0.25">
      <c r="A44" s="141" t="str">
        <f>VLOOKUP(E44,'LISTADO ATM'!$A$2:$C$901,3,0)</f>
        <v>ESTE</v>
      </c>
      <c r="B44" s="154">
        <v>3336041919</v>
      </c>
      <c r="C44" s="94">
        <v>44468.812731481485</v>
      </c>
      <c r="D44" s="94" t="s">
        <v>2459</v>
      </c>
      <c r="E44" s="156">
        <v>824</v>
      </c>
      <c r="F44" s="154" t="str">
        <f>VLOOKUP(E44,VIP!$A$2:$O16338,2,0)</f>
        <v>DRBR824</v>
      </c>
      <c r="G44" s="141" t="str">
        <f>VLOOKUP(E44,'LISTADO ATM'!$A$2:$B$900,2,0)</f>
        <v xml:space="preserve">ATM Multiplaza (Higuey) </v>
      </c>
      <c r="H44" s="141" t="str">
        <f>VLOOKUP(E44,VIP!$A$2:$O21299,7,FALSE)</f>
        <v>Si</v>
      </c>
      <c r="I44" s="141" t="str">
        <f>VLOOKUP(E44,VIP!$A$2:$O13264,8,FALSE)</f>
        <v>Si</v>
      </c>
      <c r="J44" s="141" t="str">
        <f>VLOOKUP(E44,VIP!$A$2:$O13214,8,FALSE)</f>
        <v>Si</v>
      </c>
      <c r="K44" s="141" t="str">
        <f>VLOOKUP(E44,VIP!$A$2:$O16788,6,0)</f>
        <v>NO</v>
      </c>
      <c r="L44" s="153" t="s">
        <v>2409</v>
      </c>
      <c r="M44" s="163" t="s">
        <v>2530</v>
      </c>
      <c r="N44" s="93" t="s">
        <v>2443</v>
      </c>
      <c r="O44" s="141" t="s">
        <v>2612</v>
      </c>
      <c r="P44" s="153"/>
      <c r="Q44" s="163" t="s">
        <v>2746</v>
      </c>
    </row>
    <row r="45" spans="1:17" ht="18" x14ac:dyDescent="0.25">
      <c r="A45" s="141" t="str">
        <f>VLOOKUP(E45,'LISTADO ATM'!$A$2:$C$901,3,0)</f>
        <v>DISTRITO NACIONAL</v>
      </c>
      <c r="B45" s="154">
        <v>3336041923</v>
      </c>
      <c r="C45" s="94">
        <v>44468.882048611114</v>
      </c>
      <c r="D45" s="94" t="s">
        <v>2440</v>
      </c>
      <c r="E45" s="156">
        <v>958</v>
      </c>
      <c r="F45" s="154" t="str">
        <f>VLOOKUP(E45,VIP!$A$2:$O16337,2,0)</f>
        <v>DRBR958</v>
      </c>
      <c r="G45" s="141" t="str">
        <f>VLOOKUP(E45,'LISTADO ATM'!$A$2:$B$900,2,0)</f>
        <v xml:space="preserve">ATM Olé Aut. San Isidro </v>
      </c>
      <c r="H45" s="141" t="str">
        <f>VLOOKUP(E45,VIP!$A$2:$O21298,7,FALSE)</f>
        <v>Si</v>
      </c>
      <c r="I45" s="141" t="str">
        <f>VLOOKUP(E45,VIP!$A$2:$O13263,8,FALSE)</f>
        <v>Si</v>
      </c>
      <c r="J45" s="141" t="str">
        <f>VLOOKUP(E45,VIP!$A$2:$O13213,8,FALSE)</f>
        <v>Si</v>
      </c>
      <c r="K45" s="141" t="str">
        <f>VLOOKUP(E45,VIP!$A$2:$O16787,6,0)</f>
        <v>NO</v>
      </c>
      <c r="L45" s="153" t="s">
        <v>2433</v>
      </c>
      <c r="M45" s="163" t="s">
        <v>2530</v>
      </c>
      <c r="N45" s="93" t="s">
        <v>2443</v>
      </c>
      <c r="O45" s="141" t="s">
        <v>2444</v>
      </c>
      <c r="P45" s="153"/>
      <c r="Q45" s="163" t="s">
        <v>2742</v>
      </c>
    </row>
    <row r="46" spans="1:17" ht="18" x14ac:dyDescent="0.25">
      <c r="A46" s="141" t="str">
        <f>VLOOKUP(E46,'LISTADO ATM'!$A$2:$C$901,3,0)</f>
        <v>NORTE</v>
      </c>
      <c r="B46" s="154">
        <v>3336041926</v>
      </c>
      <c r="C46" s="94">
        <v>44468.885462962964</v>
      </c>
      <c r="D46" s="94" t="s">
        <v>2459</v>
      </c>
      <c r="E46" s="156">
        <v>728</v>
      </c>
      <c r="F46" s="154" t="str">
        <f>VLOOKUP(E46,VIP!$A$2:$O16334,2,0)</f>
        <v>DRBR051</v>
      </c>
      <c r="G46" s="141" t="str">
        <f>VLOOKUP(E46,'LISTADO ATM'!$A$2:$B$900,2,0)</f>
        <v xml:space="preserve">ATM UNP La Vega Oficina Regional Norcentral </v>
      </c>
      <c r="H46" s="141" t="str">
        <f>VLOOKUP(E46,VIP!$A$2:$O21295,7,FALSE)</f>
        <v>Si</v>
      </c>
      <c r="I46" s="141" t="str">
        <f>VLOOKUP(E46,VIP!$A$2:$O13260,8,FALSE)</f>
        <v>Si</v>
      </c>
      <c r="J46" s="141" t="str">
        <f>VLOOKUP(E46,VIP!$A$2:$O13210,8,FALSE)</f>
        <v>Si</v>
      </c>
      <c r="K46" s="141" t="str">
        <f>VLOOKUP(E46,VIP!$A$2:$O16784,6,0)</f>
        <v>SI</v>
      </c>
      <c r="L46" s="153" t="s">
        <v>2409</v>
      </c>
      <c r="M46" s="163" t="s">
        <v>2530</v>
      </c>
      <c r="N46" s="93" t="s">
        <v>2443</v>
      </c>
      <c r="O46" s="141" t="s">
        <v>2612</v>
      </c>
      <c r="P46" s="153"/>
      <c r="Q46" s="163" t="s">
        <v>2748</v>
      </c>
    </row>
    <row r="47" spans="1:17" ht="18" x14ac:dyDescent="0.25">
      <c r="A47" s="141" t="str">
        <f>VLOOKUP(E47,'LISTADO ATM'!$A$2:$C$901,3,0)</f>
        <v>NORTE</v>
      </c>
      <c r="B47" s="154">
        <v>3336041927</v>
      </c>
      <c r="C47" s="94">
        <v>44468.88721064815</v>
      </c>
      <c r="D47" s="94" t="s">
        <v>2459</v>
      </c>
      <c r="E47" s="156">
        <v>497</v>
      </c>
      <c r="F47" s="154" t="str">
        <f>VLOOKUP(E47,VIP!$A$2:$O16333,2,0)</f>
        <v>DRBR497</v>
      </c>
      <c r="G47" s="141" t="str">
        <f>VLOOKUP(E47,'LISTADO ATM'!$A$2:$B$900,2,0)</f>
        <v xml:space="preserve">ATM Oficina El Portal II (Santiago) </v>
      </c>
      <c r="H47" s="141" t="str">
        <f>VLOOKUP(E47,VIP!$A$2:$O21294,7,FALSE)</f>
        <v>Si</v>
      </c>
      <c r="I47" s="141" t="str">
        <f>VLOOKUP(E47,VIP!$A$2:$O13259,8,FALSE)</f>
        <v>Si</v>
      </c>
      <c r="J47" s="141" t="str">
        <f>VLOOKUP(E47,VIP!$A$2:$O13209,8,FALSE)</f>
        <v>Si</v>
      </c>
      <c r="K47" s="141" t="str">
        <f>VLOOKUP(E47,VIP!$A$2:$O16783,6,0)</f>
        <v>SI</v>
      </c>
      <c r="L47" s="153" t="s">
        <v>2409</v>
      </c>
      <c r="M47" s="163" t="s">
        <v>2530</v>
      </c>
      <c r="N47" s="93" t="s">
        <v>2443</v>
      </c>
      <c r="O47" s="141" t="s">
        <v>2612</v>
      </c>
      <c r="P47" s="153"/>
      <c r="Q47" s="163" t="s">
        <v>2744</v>
      </c>
    </row>
    <row r="48" spans="1:17" ht="18" x14ac:dyDescent="0.25">
      <c r="A48" s="141" t="str">
        <f>VLOOKUP(E48,'LISTADO ATM'!$A$2:$C$901,3,0)</f>
        <v>ESTE</v>
      </c>
      <c r="B48" s="154">
        <v>3336041928</v>
      </c>
      <c r="C48" s="94">
        <v>44468.890486111108</v>
      </c>
      <c r="D48" s="94" t="s">
        <v>2459</v>
      </c>
      <c r="E48" s="156">
        <v>294</v>
      </c>
      <c r="F48" s="154" t="str">
        <f>VLOOKUP(E48,VIP!$A$2:$O16332,2,0)</f>
        <v>DRBR294</v>
      </c>
      <c r="G48" s="141" t="str">
        <f>VLOOKUP(E48,'LISTADO ATM'!$A$2:$B$900,2,0)</f>
        <v xml:space="preserve">ATM Plaza Zaglul San Pedro II </v>
      </c>
      <c r="H48" s="141" t="str">
        <f>VLOOKUP(E48,VIP!$A$2:$O21293,7,FALSE)</f>
        <v>Si</v>
      </c>
      <c r="I48" s="141" t="str">
        <f>VLOOKUP(E48,VIP!$A$2:$O13258,8,FALSE)</f>
        <v>Si</v>
      </c>
      <c r="J48" s="141" t="str">
        <f>VLOOKUP(E48,VIP!$A$2:$O13208,8,FALSE)</f>
        <v>Si</v>
      </c>
      <c r="K48" s="141" t="str">
        <f>VLOOKUP(E48,VIP!$A$2:$O16782,6,0)</f>
        <v>NO</v>
      </c>
      <c r="L48" s="153" t="s">
        <v>2409</v>
      </c>
      <c r="M48" s="163" t="s">
        <v>2530</v>
      </c>
      <c r="N48" s="93" t="s">
        <v>2443</v>
      </c>
      <c r="O48" s="141" t="s">
        <v>2612</v>
      </c>
      <c r="P48" s="153"/>
      <c r="Q48" s="163" t="s">
        <v>2674</v>
      </c>
    </row>
    <row r="49" spans="1:17" ht="18" x14ac:dyDescent="0.25">
      <c r="A49" s="141" t="str">
        <f>VLOOKUP(E49,'LISTADO ATM'!$A$2:$C$901,3,0)</f>
        <v>DISTRITO NACIONAL</v>
      </c>
      <c r="B49" s="154">
        <v>3336041929</v>
      </c>
      <c r="C49" s="94">
        <v>44468.89403935185</v>
      </c>
      <c r="D49" s="94" t="s">
        <v>2459</v>
      </c>
      <c r="E49" s="156">
        <v>946</v>
      </c>
      <c r="F49" s="154" t="str">
        <f>VLOOKUP(E49,VIP!$A$2:$O16331,2,0)</f>
        <v>DRBR24R</v>
      </c>
      <c r="G49" s="141" t="str">
        <f>VLOOKUP(E49,'LISTADO ATM'!$A$2:$B$900,2,0)</f>
        <v xml:space="preserve">ATM Oficina Núñez de Cáceres I </v>
      </c>
      <c r="H49" s="141" t="str">
        <f>VLOOKUP(E49,VIP!$A$2:$O21292,7,FALSE)</f>
        <v>Si</v>
      </c>
      <c r="I49" s="141" t="str">
        <f>VLOOKUP(E49,VIP!$A$2:$O13257,8,FALSE)</f>
        <v>Si</v>
      </c>
      <c r="J49" s="141" t="str">
        <f>VLOOKUP(E49,VIP!$A$2:$O13207,8,FALSE)</f>
        <v>Si</v>
      </c>
      <c r="K49" s="141" t="str">
        <f>VLOOKUP(E49,VIP!$A$2:$O16781,6,0)</f>
        <v>NO</v>
      </c>
      <c r="L49" s="153" t="s">
        <v>2409</v>
      </c>
      <c r="M49" s="163" t="s">
        <v>2530</v>
      </c>
      <c r="N49" s="93" t="s">
        <v>2443</v>
      </c>
      <c r="O49" s="141" t="s">
        <v>2612</v>
      </c>
      <c r="P49" s="153"/>
      <c r="Q49" s="163" t="s">
        <v>2747</v>
      </c>
    </row>
    <row r="50" spans="1:17" ht="18" x14ac:dyDescent="0.25">
      <c r="A50" s="141" t="str">
        <f>VLOOKUP(E50,'LISTADO ATM'!$A$2:$C$901,3,0)</f>
        <v>ESTE</v>
      </c>
      <c r="B50" s="154">
        <v>3336041930</v>
      </c>
      <c r="C50" s="94">
        <v>44468.899814814817</v>
      </c>
      <c r="D50" s="94" t="s">
        <v>2459</v>
      </c>
      <c r="E50" s="156">
        <v>114</v>
      </c>
      <c r="F50" s="154" t="str">
        <f>VLOOKUP(E50,VIP!$A$2:$O16330,2,0)</f>
        <v>DRBR114</v>
      </c>
      <c r="G50" s="141" t="str">
        <f>VLOOKUP(E50,'LISTADO ATM'!$A$2:$B$900,2,0)</f>
        <v xml:space="preserve">ATM Oficina Hato Mayor </v>
      </c>
      <c r="H50" s="141" t="str">
        <f>VLOOKUP(E50,VIP!$A$2:$O21291,7,FALSE)</f>
        <v>Si</v>
      </c>
      <c r="I50" s="141" t="str">
        <f>VLOOKUP(E50,VIP!$A$2:$O13256,8,FALSE)</f>
        <v>Si</v>
      </c>
      <c r="J50" s="141" t="str">
        <f>VLOOKUP(E50,VIP!$A$2:$O13206,8,FALSE)</f>
        <v>Si</v>
      </c>
      <c r="K50" s="141" t="str">
        <f>VLOOKUP(E50,VIP!$A$2:$O16780,6,0)</f>
        <v>NO</v>
      </c>
      <c r="L50" s="153" t="s">
        <v>2409</v>
      </c>
      <c r="M50" s="163" t="s">
        <v>2530</v>
      </c>
      <c r="N50" s="93" t="s">
        <v>2443</v>
      </c>
      <c r="O50" s="141" t="s">
        <v>2612</v>
      </c>
      <c r="P50" s="153"/>
      <c r="Q50" s="163" t="s">
        <v>2746</v>
      </c>
    </row>
    <row r="51" spans="1:17" ht="18" x14ac:dyDescent="0.25">
      <c r="A51" s="141" t="str">
        <f>VLOOKUP(E51,'LISTADO ATM'!$A$2:$C$901,3,0)</f>
        <v>SUR</v>
      </c>
      <c r="B51" s="154">
        <v>3336041932</v>
      </c>
      <c r="C51" s="94">
        <v>44468.905266203707</v>
      </c>
      <c r="D51" s="94" t="s">
        <v>2459</v>
      </c>
      <c r="E51" s="156">
        <v>297</v>
      </c>
      <c r="F51" s="154" t="str">
        <f>VLOOKUP(E51,VIP!$A$2:$O16329,2,0)</f>
        <v>DRBR297</v>
      </c>
      <c r="G51" s="141" t="str">
        <f>VLOOKUP(E51,'LISTADO ATM'!$A$2:$B$900,2,0)</f>
        <v xml:space="preserve">ATM S/M Cadena Ocoa </v>
      </c>
      <c r="H51" s="141" t="str">
        <f>VLOOKUP(E51,VIP!$A$2:$O21290,7,FALSE)</f>
        <v>Si</v>
      </c>
      <c r="I51" s="141" t="str">
        <f>VLOOKUP(E51,VIP!$A$2:$O13255,8,FALSE)</f>
        <v>Si</v>
      </c>
      <c r="J51" s="141" t="str">
        <f>VLOOKUP(E51,VIP!$A$2:$O13205,8,FALSE)</f>
        <v>Si</v>
      </c>
      <c r="K51" s="141" t="str">
        <f>VLOOKUP(E51,VIP!$A$2:$O16779,6,0)</f>
        <v>NO</v>
      </c>
      <c r="L51" s="153" t="s">
        <v>2433</v>
      </c>
      <c r="M51" s="163" t="s">
        <v>2530</v>
      </c>
      <c r="N51" s="93" t="s">
        <v>2443</v>
      </c>
      <c r="O51" s="141" t="s">
        <v>2612</v>
      </c>
      <c r="P51" s="153"/>
      <c r="Q51" s="163" t="s">
        <v>2742</v>
      </c>
    </row>
    <row r="52" spans="1:17" ht="18" x14ac:dyDescent="0.25">
      <c r="A52" s="141" t="str">
        <f>VLOOKUP(E52,'LISTADO ATM'!$A$2:$C$901,3,0)</f>
        <v>ESTE</v>
      </c>
      <c r="B52" s="154">
        <v>3336041933</v>
      </c>
      <c r="C52" s="94">
        <v>44468.90896990741</v>
      </c>
      <c r="D52" s="94" t="s">
        <v>2459</v>
      </c>
      <c r="E52" s="156">
        <v>480</v>
      </c>
      <c r="F52" s="154" t="str">
        <f>VLOOKUP(E52,VIP!$A$2:$O16328,2,0)</f>
        <v>DRBR480</v>
      </c>
      <c r="G52" s="141" t="str">
        <f>VLOOKUP(E52,'LISTADO ATM'!$A$2:$B$900,2,0)</f>
        <v>ATM UNP Farmaconal Higuey</v>
      </c>
      <c r="H52" s="141" t="str">
        <f>VLOOKUP(E52,VIP!$A$2:$O21289,7,FALSE)</f>
        <v>N/A</v>
      </c>
      <c r="I52" s="141" t="str">
        <f>VLOOKUP(E52,VIP!$A$2:$O13254,8,FALSE)</f>
        <v>N/A</v>
      </c>
      <c r="J52" s="141" t="str">
        <f>VLOOKUP(E52,VIP!$A$2:$O13204,8,FALSE)</f>
        <v>N/A</v>
      </c>
      <c r="K52" s="141" t="str">
        <f>VLOOKUP(E52,VIP!$A$2:$O16778,6,0)</f>
        <v>N/A</v>
      </c>
      <c r="L52" s="153" t="s">
        <v>2409</v>
      </c>
      <c r="M52" s="163" t="s">
        <v>2530</v>
      </c>
      <c r="N52" s="93" t="s">
        <v>2443</v>
      </c>
      <c r="O52" s="141" t="s">
        <v>2612</v>
      </c>
      <c r="P52" s="153"/>
      <c r="Q52" s="163" t="s">
        <v>2746</v>
      </c>
    </row>
    <row r="53" spans="1:17" ht="18" x14ac:dyDescent="0.25">
      <c r="A53" s="141" t="str">
        <f>VLOOKUP(E53,'LISTADO ATM'!$A$2:$C$901,3,0)</f>
        <v>DISTRITO NACIONAL</v>
      </c>
      <c r="B53" s="154">
        <v>3336041936</v>
      </c>
      <c r="C53" s="94">
        <v>44468.919120370374</v>
      </c>
      <c r="D53" s="94" t="s">
        <v>2440</v>
      </c>
      <c r="E53" s="156">
        <v>708</v>
      </c>
      <c r="F53" s="154" t="str">
        <f>VLOOKUP(E53,VIP!$A$2:$O16327,2,0)</f>
        <v>DRBR505</v>
      </c>
      <c r="G53" s="141" t="str">
        <f>VLOOKUP(E53,'LISTADO ATM'!$A$2:$B$900,2,0)</f>
        <v xml:space="preserve">ATM El Vestir De Hoy </v>
      </c>
      <c r="H53" s="141" t="str">
        <f>VLOOKUP(E53,VIP!$A$2:$O21288,7,FALSE)</f>
        <v>Si</v>
      </c>
      <c r="I53" s="141" t="str">
        <f>VLOOKUP(E53,VIP!$A$2:$O13253,8,FALSE)</f>
        <v>Si</v>
      </c>
      <c r="J53" s="141" t="str">
        <f>VLOOKUP(E53,VIP!$A$2:$O13203,8,FALSE)</f>
        <v>Si</v>
      </c>
      <c r="K53" s="141" t="str">
        <f>VLOOKUP(E53,VIP!$A$2:$O16777,6,0)</f>
        <v>NO</v>
      </c>
      <c r="L53" s="153" t="s">
        <v>2409</v>
      </c>
      <c r="M53" s="163" t="s">
        <v>2530</v>
      </c>
      <c r="N53" s="93" t="s">
        <v>2443</v>
      </c>
      <c r="O53" s="141" t="s">
        <v>2444</v>
      </c>
      <c r="P53" s="153"/>
      <c r="Q53" s="163" t="s">
        <v>2746</v>
      </c>
    </row>
    <row r="54" spans="1:17" ht="18" x14ac:dyDescent="0.25">
      <c r="A54" s="141" t="str">
        <f>VLOOKUP(E54,'LISTADO ATM'!$A$2:$C$901,3,0)</f>
        <v>DISTRITO NACIONAL</v>
      </c>
      <c r="B54" s="154">
        <v>3336041937</v>
      </c>
      <c r="C54" s="94">
        <v>44468.924039351848</v>
      </c>
      <c r="D54" s="94" t="s">
        <v>2440</v>
      </c>
      <c r="E54" s="156">
        <v>769</v>
      </c>
      <c r="F54" s="154" t="str">
        <f>VLOOKUP(E54,VIP!$A$2:$O16326,2,0)</f>
        <v>DRBR769</v>
      </c>
      <c r="G54" s="141" t="str">
        <f>VLOOKUP(E54,'LISTADO ATM'!$A$2:$B$900,2,0)</f>
        <v>ATM UNP Pablo Mella Morales</v>
      </c>
      <c r="H54" s="141" t="str">
        <f>VLOOKUP(E54,VIP!$A$2:$O21287,7,FALSE)</f>
        <v>Si</v>
      </c>
      <c r="I54" s="141" t="str">
        <f>VLOOKUP(E54,VIP!$A$2:$O13252,8,FALSE)</f>
        <v>Si</v>
      </c>
      <c r="J54" s="141" t="str">
        <f>VLOOKUP(E54,VIP!$A$2:$O13202,8,FALSE)</f>
        <v>Si</v>
      </c>
      <c r="K54" s="141" t="str">
        <f>VLOOKUP(E54,VIP!$A$2:$O16776,6,0)</f>
        <v>NO</v>
      </c>
      <c r="L54" s="153" t="s">
        <v>2409</v>
      </c>
      <c r="M54" s="163" t="s">
        <v>2530</v>
      </c>
      <c r="N54" s="93" t="s">
        <v>2443</v>
      </c>
      <c r="O54" s="141" t="s">
        <v>2444</v>
      </c>
      <c r="P54" s="153"/>
      <c r="Q54" s="163" t="s">
        <v>2818</v>
      </c>
    </row>
    <row r="55" spans="1:17" ht="18" x14ac:dyDescent="0.25">
      <c r="A55" s="141" t="str">
        <f>VLOOKUP(E55,'LISTADO ATM'!$A$2:$C$901,3,0)</f>
        <v>DISTRITO NACIONAL</v>
      </c>
      <c r="B55" s="154">
        <v>3336041939</v>
      </c>
      <c r="C55" s="94">
        <v>44468.931273148148</v>
      </c>
      <c r="D55" s="94" t="s">
        <v>2174</v>
      </c>
      <c r="E55" s="156">
        <v>566</v>
      </c>
      <c r="F55" s="154" t="str">
        <f>VLOOKUP(E55,VIP!$A$2:$O16324,2,0)</f>
        <v>DRBR508</v>
      </c>
      <c r="G55" s="141" t="str">
        <f>VLOOKUP(E55,'LISTADO ATM'!$A$2:$B$900,2,0)</f>
        <v xml:space="preserve">ATM Hiper Olé Aut. Duarte </v>
      </c>
      <c r="H55" s="141" t="str">
        <f>VLOOKUP(E55,VIP!$A$2:$O21285,7,FALSE)</f>
        <v>Si</v>
      </c>
      <c r="I55" s="141" t="str">
        <f>VLOOKUP(E55,VIP!$A$2:$O13250,8,FALSE)</f>
        <v>Si</v>
      </c>
      <c r="J55" s="141" t="str">
        <f>VLOOKUP(E55,VIP!$A$2:$O13200,8,FALSE)</f>
        <v>Si</v>
      </c>
      <c r="K55" s="141" t="str">
        <f>VLOOKUP(E55,VIP!$A$2:$O16774,6,0)</f>
        <v>NO</v>
      </c>
      <c r="L55" s="153" t="s">
        <v>2238</v>
      </c>
      <c r="M55" s="163" t="s">
        <v>2530</v>
      </c>
      <c r="N55" s="93" t="s">
        <v>2443</v>
      </c>
      <c r="O55" s="141" t="s">
        <v>2445</v>
      </c>
      <c r="P55" s="153"/>
      <c r="Q55" s="163" t="s">
        <v>2673</v>
      </c>
    </row>
    <row r="56" spans="1:17" ht="18" x14ac:dyDescent="0.25">
      <c r="A56" s="141" t="str">
        <f>VLOOKUP(E56,'LISTADO ATM'!$A$2:$C$901,3,0)</f>
        <v>ESTE</v>
      </c>
      <c r="B56" s="154">
        <v>3336041940</v>
      </c>
      <c r="C56" s="94">
        <v>44468.931944444441</v>
      </c>
      <c r="D56" s="94" t="s">
        <v>2174</v>
      </c>
      <c r="E56" s="156">
        <v>427</v>
      </c>
      <c r="F56" s="154" t="str">
        <f>VLOOKUP(E56,VIP!$A$2:$O16323,2,0)</f>
        <v>DRBR427</v>
      </c>
      <c r="G56" s="141" t="str">
        <f>VLOOKUP(E56,'LISTADO ATM'!$A$2:$B$900,2,0)</f>
        <v xml:space="preserve">ATM Almacenes Iberia (Hato Mayor) </v>
      </c>
      <c r="H56" s="141" t="str">
        <f>VLOOKUP(E56,VIP!$A$2:$O21284,7,FALSE)</f>
        <v>Si</v>
      </c>
      <c r="I56" s="141" t="str">
        <f>VLOOKUP(E56,VIP!$A$2:$O13249,8,FALSE)</f>
        <v>Si</v>
      </c>
      <c r="J56" s="141" t="str">
        <f>VLOOKUP(E56,VIP!$A$2:$O13199,8,FALSE)</f>
        <v>Si</v>
      </c>
      <c r="K56" s="141" t="str">
        <f>VLOOKUP(E56,VIP!$A$2:$O16773,6,0)</f>
        <v>NO</v>
      </c>
      <c r="L56" s="153" t="s">
        <v>2238</v>
      </c>
      <c r="M56" s="163" t="s">
        <v>2530</v>
      </c>
      <c r="N56" s="93" t="s">
        <v>2443</v>
      </c>
      <c r="O56" s="141" t="s">
        <v>2445</v>
      </c>
      <c r="P56" s="153"/>
      <c r="Q56" s="163" t="s">
        <v>2671</v>
      </c>
    </row>
    <row r="57" spans="1:17" ht="18" x14ac:dyDescent="0.25">
      <c r="A57" s="141" t="str">
        <f>VLOOKUP(E57,'LISTADO ATM'!$A$2:$C$901,3,0)</f>
        <v>DISTRITO NACIONAL</v>
      </c>
      <c r="B57" s="154">
        <v>3336041941</v>
      </c>
      <c r="C57" s="94">
        <v>44468.932615740741</v>
      </c>
      <c r="D57" s="94" t="s">
        <v>2174</v>
      </c>
      <c r="E57" s="156">
        <v>850</v>
      </c>
      <c r="F57" s="154" t="str">
        <f>VLOOKUP(E57,VIP!$A$2:$O16322,2,0)</f>
        <v>DRBR850</v>
      </c>
      <c r="G57" s="141" t="str">
        <f>VLOOKUP(E57,'LISTADO ATM'!$A$2:$B$900,2,0)</f>
        <v xml:space="preserve">ATM Hotel Be Live Hamaca </v>
      </c>
      <c r="H57" s="141" t="str">
        <f>VLOOKUP(E57,VIP!$A$2:$O21283,7,FALSE)</f>
        <v>Si</v>
      </c>
      <c r="I57" s="141" t="str">
        <f>VLOOKUP(E57,VIP!$A$2:$O13248,8,FALSE)</f>
        <v>Si</v>
      </c>
      <c r="J57" s="141" t="str">
        <f>VLOOKUP(E57,VIP!$A$2:$O13198,8,FALSE)</f>
        <v>Si</v>
      </c>
      <c r="K57" s="141" t="str">
        <f>VLOOKUP(E57,VIP!$A$2:$O16772,6,0)</f>
        <v>NO</v>
      </c>
      <c r="L57" s="153" t="s">
        <v>2238</v>
      </c>
      <c r="M57" s="163" t="s">
        <v>2530</v>
      </c>
      <c r="N57" s="93" t="s">
        <v>2443</v>
      </c>
      <c r="O57" s="141" t="s">
        <v>2445</v>
      </c>
      <c r="P57" s="153"/>
      <c r="Q57" s="163" t="s">
        <v>2672</v>
      </c>
    </row>
    <row r="58" spans="1:17" ht="18" x14ac:dyDescent="0.25">
      <c r="A58" s="141" t="str">
        <f>VLOOKUP(E58,'LISTADO ATM'!$A$2:$C$901,3,0)</f>
        <v>DISTRITO NACIONAL</v>
      </c>
      <c r="B58" s="154">
        <v>3336041945</v>
      </c>
      <c r="C58" s="94">
        <v>44468.949502314812</v>
      </c>
      <c r="D58" s="94" t="s">
        <v>2174</v>
      </c>
      <c r="E58" s="156">
        <v>624</v>
      </c>
      <c r="F58" s="154" t="str">
        <f>VLOOKUP(E58,VIP!$A$2:$O16320,2,0)</f>
        <v>DRBR624</v>
      </c>
      <c r="G58" s="141" t="str">
        <f>VLOOKUP(E58,'LISTADO ATM'!$A$2:$B$900,2,0)</f>
        <v xml:space="preserve">ATM Policía Nacional I </v>
      </c>
      <c r="H58" s="141" t="str">
        <f>VLOOKUP(E58,VIP!$A$2:$O21281,7,FALSE)</f>
        <v>Si</v>
      </c>
      <c r="I58" s="141" t="str">
        <f>VLOOKUP(E58,VIP!$A$2:$O13246,8,FALSE)</f>
        <v>Si</v>
      </c>
      <c r="J58" s="141" t="str">
        <f>VLOOKUP(E58,VIP!$A$2:$O13196,8,FALSE)</f>
        <v>Si</v>
      </c>
      <c r="K58" s="141" t="str">
        <f>VLOOKUP(E58,VIP!$A$2:$O16770,6,0)</f>
        <v>NO</v>
      </c>
      <c r="L58" s="153" t="s">
        <v>2669</v>
      </c>
      <c r="M58" s="163" t="s">
        <v>2530</v>
      </c>
      <c r="N58" s="93" t="s">
        <v>2443</v>
      </c>
      <c r="O58" s="141" t="s">
        <v>2445</v>
      </c>
      <c r="P58" s="153"/>
      <c r="Q58" s="163" t="s">
        <v>2678</v>
      </c>
    </row>
    <row r="59" spans="1:17" ht="18" hidden="1" x14ac:dyDescent="0.25">
      <c r="A59" s="141" t="str">
        <f>VLOOKUP(E59,'LISTADO ATM'!$A$2:$C$901,3,0)</f>
        <v>ESTE</v>
      </c>
      <c r="B59" s="154">
        <v>3336041947</v>
      </c>
      <c r="C59" s="94">
        <v>44469.054270833331</v>
      </c>
      <c r="D59" s="94" t="s">
        <v>2174</v>
      </c>
      <c r="E59" s="156">
        <v>893</v>
      </c>
      <c r="F59" s="154" t="str">
        <f>VLOOKUP(E59,VIP!$A$2:$O16322,2,0)</f>
        <v>DRBR893</v>
      </c>
      <c r="G59" s="141" t="str">
        <f>VLOOKUP(E59,'LISTADO ATM'!$A$2:$B$900,2,0)</f>
        <v xml:space="preserve">ATM Hotel Be Live Canoa (Bayahibe) II </v>
      </c>
      <c r="H59" s="141" t="str">
        <f>VLOOKUP(E59,VIP!$A$2:$O21283,7,FALSE)</f>
        <v>Si</v>
      </c>
      <c r="I59" s="141" t="str">
        <f>VLOOKUP(E59,VIP!$A$2:$O13248,8,FALSE)</f>
        <v>Si</v>
      </c>
      <c r="J59" s="141" t="str">
        <f>VLOOKUP(E59,VIP!$A$2:$O13198,8,FALSE)</f>
        <v>Si</v>
      </c>
      <c r="K59" s="141" t="str">
        <f>VLOOKUP(E59,VIP!$A$2:$O16772,6,0)</f>
        <v>NO</v>
      </c>
      <c r="L59" s="153" t="s">
        <v>2238</v>
      </c>
      <c r="M59" s="93" t="s">
        <v>2437</v>
      </c>
      <c r="N59" s="93" t="s">
        <v>2443</v>
      </c>
      <c r="O59" s="141" t="s">
        <v>2445</v>
      </c>
      <c r="P59" s="153"/>
      <c r="Q59" s="93" t="s">
        <v>2238</v>
      </c>
    </row>
    <row r="60" spans="1:17" ht="18" x14ac:dyDescent="0.25">
      <c r="A60" s="141" t="str">
        <f>VLOOKUP(E60,'LISTADO ATM'!$A$2:$C$901,3,0)</f>
        <v>DISTRITO NACIONAL</v>
      </c>
      <c r="B60" s="154">
        <v>3336041950</v>
      </c>
      <c r="C60" s="94">
        <v>44469.140243055554</v>
      </c>
      <c r="D60" s="94" t="s">
        <v>2174</v>
      </c>
      <c r="E60" s="156">
        <v>568</v>
      </c>
      <c r="F60" s="154" t="str">
        <f>VLOOKUP(E60,VIP!$A$2:$O16321,2,0)</f>
        <v>DRBR01F</v>
      </c>
      <c r="G60" s="141" t="str">
        <f>VLOOKUP(E60,'LISTADO ATM'!$A$2:$B$900,2,0)</f>
        <v xml:space="preserve">ATM Ministerio de Educación </v>
      </c>
      <c r="H60" s="141" t="str">
        <f>VLOOKUP(E60,VIP!$A$2:$O21282,7,FALSE)</f>
        <v>Si</v>
      </c>
      <c r="I60" s="141" t="str">
        <f>VLOOKUP(E60,VIP!$A$2:$O13247,8,FALSE)</f>
        <v>Si</v>
      </c>
      <c r="J60" s="141" t="str">
        <f>VLOOKUP(E60,VIP!$A$2:$O13197,8,FALSE)</f>
        <v>Si</v>
      </c>
      <c r="K60" s="141" t="str">
        <f>VLOOKUP(E60,VIP!$A$2:$O16771,6,0)</f>
        <v>NO</v>
      </c>
      <c r="L60" s="153" t="s">
        <v>2238</v>
      </c>
      <c r="M60" s="163" t="s">
        <v>2530</v>
      </c>
      <c r="N60" s="93" t="s">
        <v>2443</v>
      </c>
      <c r="O60" s="141" t="s">
        <v>2445</v>
      </c>
      <c r="P60" s="153"/>
      <c r="Q60" s="163" t="s">
        <v>2671</v>
      </c>
    </row>
    <row r="61" spans="1:17" ht="18" x14ac:dyDescent="0.25">
      <c r="A61" s="141" t="str">
        <f>VLOOKUP(E61,'LISTADO ATM'!$A$2:$C$901,3,0)</f>
        <v>DISTRITO NACIONAL</v>
      </c>
      <c r="B61" s="154" t="s">
        <v>2707</v>
      </c>
      <c r="C61" s="94">
        <v>44469.31454861111</v>
      </c>
      <c r="D61" s="94" t="s">
        <v>2174</v>
      </c>
      <c r="E61" s="156">
        <v>639</v>
      </c>
      <c r="F61" s="154" t="str">
        <f>VLOOKUP(E61,VIP!$A$2:$O16345,2,0)</f>
        <v>DRBR639</v>
      </c>
      <c r="G61" s="141" t="str">
        <f>VLOOKUP(E61,'LISTADO ATM'!$A$2:$B$900,2,0)</f>
        <v xml:space="preserve">ATM Comisión Militar MOPC </v>
      </c>
      <c r="H61" s="141" t="str">
        <f>VLOOKUP(E61,VIP!$A$2:$O21306,7,FALSE)</f>
        <v>Si</v>
      </c>
      <c r="I61" s="141" t="str">
        <f>VLOOKUP(E61,VIP!$A$2:$O13271,8,FALSE)</f>
        <v>Si</v>
      </c>
      <c r="J61" s="141" t="str">
        <f>VLOOKUP(E61,VIP!$A$2:$O13221,8,FALSE)</f>
        <v>Si</v>
      </c>
      <c r="K61" s="141" t="str">
        <f>VLOOKUP(E61,VIP!$A$2:$O16795,6,0)</f>
        <v>NO</v>
      </c>
      <c r="L61" s="153" t="s">
        <v>2212</v>
      </c>
      <c r="M61" s="163" t="s">
        <v>2530</v>
      </c>
      <c r="N61" s="93" t="s">
        <v>2443</v>
      </c>
      <c r="O61" s="141" t="s">
        <v>2445</v>
      </c>
      <c r="P61" s="153"/>
      <c r="Q61" s="163" t="s">
        <v>2734</v>
      </c>
    </row>
    <row r="62" spans="1:17" ht="18" x14ac:dyDescent="0.25">
      <c r="A62" s="141" t="str">
        <f>VLOOKUP(E62,'LISTADO ATM'!$A$2:$C$901,3,0)</f>
        <v>ESTE</v>
      </c>
      <c r="B62" s="154" t="s">
        <v>2723</v>
      </c>
      <c r="C62" s="94">
        <v>44469.353738425925</v>
      </c>
      <c r="D62" s="94" t="s">
        <v>2459</v>
      </c>
      <c r="E62" s="156">
        <v>111</v>
      </c>
      <c r="F62" s="154" t="str">
        <f>VLOOKUP(E62,VIP!$A$2:$O16357,2,0)</f>
        <v>DRBR111</v>
      </c>
      <c r="G62" s="141" t="str">
        <f>VLOOKUP(E62,'LISTADO ATM'!$A$2:$B$900,2,0)</f>
        <v xml:space="preserve">ATM Oficina San Pedro </v>
      </c>
      <c r="H62" s="141" t="str">
        <f>VLOOKUP(E62,VIP!$A$2:$O21318,7,FALSE)</f>
        <v>Si</v>
      </c>
      <c r="I62" s="141" t="str">
        <f>VLOOKUP(E62,VIP!$A$2:$O13283,8,FALSE)</f>
        <v>Si</v>
      </c>
      <c r="J62" s="141" t="str">
        <f>VLOOKUP(E62,VIP!$A$2:$O13233,8,FALSE)</f>
        <v>Si</v>
      </c>
      <c r="K62" s="141" t="str">
        <f>VLOOKUP(E62,VIP!$A$2:$O16807,6,0)</f>
        <v>SI</v>
      </c>
      <c r="L62" s="153" t="s">
        <v>2669</v>
      </c>
      <c r="M62" s="163" t="s">
        <v>2530</v>
      </c>
      <c r="N62" s="163" t="s">
        <v>2727</v>
      </c>
      <c r="O62" s="141" t="s">
        <v>2653</v>
      </c>
      <c r="P62" s="153" t="s">
        <v>2725</v>
      </c>
      <c r="Q62" s="163" t="s">
        <v>2669</v>
      </c>
    </row>
    <row r="63" spans="1:17" ht="18" x14ac:dyDescent="0.25">
      <c r="A63" s="141" t="str">
        <f>VLOOKUP(E63,'LISTADO ATM'!$A$2:$C$901,3,0)</f>
        <v>NORTE</v>
      </c>
      <c r="B63" s="154" t="s">
        <v>2706</v>
      </c>
      <c r="C63" s="94">
        <v>44469.375231481485</v>
      </c>
      <c r="D63" s="94" t="s">
        <v>2175</v>
      </c>
      <c r="E63" s="156">
        <v>97</v>
      </c>
      <c r="F63" s="154" t="str">
        <f>VLOOKUP(E63,VIP!$A$2:$O16344,2,0)</f>
        <v>DRBR097</v>
      </c>
      <c r="G63" s="141" t="str">
        <f>VLOOKUP(E63,'LISTADO ATM'!$A$2:$B$900,2,0)</f>
        <v xml:space="preserve">ATM Oficina Villa Riva </v>
      </c>
      <c r="H63" s="141" t="str">
        <f>VLOOKUP(E63,VIP!$A$2:$O21305,7,FALSE)</f>
        <v>Si</v>
      </c>
      <c r="I63" s="141" t="str">
        <f>VLOOKUP(E63,VIP!$A$2:$O13270,8,FALSE)</f>
        <v>Si</v>
      </c>
      <c r="J63" s="141" t="str">
        <f>VLOOKUP(E63,VIP!$A$2:$O13220,8,FALSE)</f>
        <v>Si</v>
      </c>
      <c r="K63" s="141" t="str">
        <f>VLOOKUP(E63,VIP!$A$2:$O16794,6,0)</f>
        <v>NO</v>
      </c>
      <c r="L63" s="153" t="s">
        <v>2212</v>
      </c>
      <c r="M63" s="163" t="s">
        <v>2530</v>
      </c>
      <c r="N63" s="93" t="s">
        <v>2443</v>
      </c>
      <c r="O63" s="141" t="s">
        <v>2623</v>
      </c>
      <c r="P63" s="153"/>
      <c r="Q63" s="163" t="s">
        <v>2737</v>
      </c>
    </row>
    <row r="64" spans="1:17" ht="18" x14ac:dyDescent="0.25">
      <c r="A64" s="141" t="str">
        <f>VLOOKUP(E64,'LISTADO ATM'!$A$2:$C$901,3,0)</f>
        <v>DISTRITO NACIONAL</v>
      </c>
      <c r="B64" s="154" t="s">
        <v>2705</v>
      </c>
      <c r="C64" s="94">
        <v>44469.377442129633</v>
      </c>
      <c r="D64" s="94" t="s">
        <v>2174</v>
      </c>
      <c r="E64" s="156">
        <v>192</v>
      </c>
      <c r="F64" s="154" t="str">
        <f>VLOOKUP(E64,VIP!$A$2:$O16343,2,0)</f>
        <v>DRBR192</v>
      </c>
      <c r="G64" s="141" t="str">
        <f>VLOOKUP(E64,'LISTADO ATM'!$A$2:$B$900,2,0)</f>
        <v xml:space="preserve">ATM Autobanco Luperón II </v>
      </c>
      <c r="H64" s="141" t="str">
        <f>VLOOKUP(E64,VIP!$A$2:$O21304,7,FALSE)</f>
        <v>Si</v>
      </c>
      <c r="I64" s="141" t="str">
        <f>VLOOKUP(E64,VIP!$A$2:$O13269,8,FALSE)</f>
        <v>Si</v>
      </c>
      <c r="J64" s="141" t="str">
        <f>VLOOKUP(E64,VIP!$A$2:$O13219,8,FALSE)</f>
        <v>Si</v>
      </c>
      <c r="K64" s="141" t="str">
        <f>VLOOKUP(E64,VIP!$A$2:$O16793,6,0)</f>
        <v>NO</v>
      </c>
      <c r="L64" s="153" t="s">
        <v>2212</v>
      </c>
      <c r="M64" s="163" t="s">
        <v>2530</v>
      </c>
      <c r="N64" s="93" t="s">
        <v>2443</v>
      </c>
      <c r="O64" s="141" t="s">
        <v>2445</v>
      </c>
      <c r="P64" s="153"/>
      <c r="Q64" s="163" t="s">
        <v>2733</v>
      </c>
    </row>
    <row r="65" spans="1:17" ht="18" x14ac:dyDescent="0.25">
      <c r="A65" s="141" t="str">
        <f>VLOOKUP(E65,'LISTADO ATM'!$A$2:$C$901,3,0)</f>
        <v>DISTRITO NACIONAL</v>
      </c>
      <c r="B65" s="154" t="s">
        <v>2704</v>
      </c>
      <c r="C65" s="94">
        <v>44469.378530092596</v>
      </c>
      <c r="D65" s="94" t="s">
        <v>2174</v>
      </c>
      <c r="E65" s="156">
        <v>318</v>
      </c>
      <c r="F65" s="154" t="str">
        <f>VLOOKUP(E65,VIP!$A$2:$O16342,2,0)</f>
        <v>DRBR318</v>
      </c>
      <c r="G65" s="141" t="str">
        <f>VLOOKUP(E65,'LISTADO ATM'!$A$2:$B$900,2,0)</f>
        <v>ATM Autoservicio Lope de Vega</v>
      </c>
      <c r="H65" s="141" t="str">
        <f>VLOOKUP(E65,VIP!$A$2:$O21303,7,FALSE)</f>
        <v>Si</v>
      </c>
      <c r="I65" s="141" t="str">
        <f>VLOOKUP(E65,VIP!$A$2:$O13268,8,FALSE)</f>
        <v>Si</v>
      </c>
      <c r="J65" s="141" t="str">
        <f>VLOOKUP(E65,VIP!$A$2:$O13218,8,FALSE)</f>
        <v>Si</v>
      </c>
      <c r="K65" s="141" t="str">
        <f>VLOOKUP(E65,VIP!$A$2:$O16792,6,0)</f>
        <v>NO</v>
      </c>
      <c r="L65" s="153" t="s">
        <v>2709</v>
      </c>
      <c r="M65" s="163" t="s">
        <v>2530</v>
      </c>
      <c r="N65" s="93" t="s">
        <v>2443</v>
      </c>
      <c r="O65" s="141" t="s">
        <v>2445</v>
      </c>
      <c r="P65" s="153"/>
      <c r="Q65" s="163" t="s">
        <v>2738</v>
      </c>
    </row>
    <row r="66" spans="1:17" ht="18" x14ac:dyDescent="0.25">
      <c r="A66" s="141" t="str">
        <f>VLOOKUP(E66,'LISTADO ATM'!$A$2:$C$901,3,0)</f>
        <v>NORTE</v>
      </c>
      <c r="B66" s="154" t="s">
        <v>2703</v>
      </c>
      <c r="C66" s="94">
        <v>44469.379618055558</v>
      </c>
      <c r="D66" s="94" t="s">
        <v>2175</v>
      </c>
      <c r="E66" s="156">
        <v>602</v>
      </c>
      <c r="F66" s="154" t="str">
        <f>VLOOKUP(E66,VIP!$A$2:$O16341,2,0)</f>
        <v>DRBR122</v>
      </c>
      <c r="G66" s="141" t="str">
        <f>VLOOKUP(E66,'LISTADO ATM'!$A$2:$B$900,2,0)</f>
        <v xml:space="preserve">ATM Zona Franca (Santiago) I </v>
      </c>
      <c r="H66" s="141" t="str">
        <f>VLOOKUP(E66,VIP!$A$2:$O21302,7,FALSE)</f>
        <v>Si</v>
      </c>
      <c r="I66" s="141" t="str">
        <f>VLOOKUP(E66,VIP!$A$2:$O13267,8,FALSE)</f>
        <v>No</v>
      </c>
      <c r="J66" s="141" t="str">
        <f>VLOOKUP(E66,VIP!$A$2:$O13217,8,FALSE)</f>
        <v>No</v>
      </c>
      <c r="K66" s="141" t="str">
        <f>VLOOKUP(E66,VIP!$A$2:$O16791,6,0)</f>
        <v>NO</v>
      </c>
      <c r="L66" s="153" t="s">
        <v>2212</v>
      </c>
      <c r="M66" s="163" t="s">
        <v>2530</v>
      </c>
      <c r="N66" s="93" t="s">
        <v>2443</v>
      </c>
      <c r="O66" s="141" t="s">
        <v>2623</v>
      </c>
      <c r="P66" s="153"/>
      <c r="Q66" s="163" t="s">
        <v>2818</v>
      </c>
    </row>
    <row r="67" spans="1:17" ht="18" hidden="1" x14ac:dyDescent="0.25">
      <c r="A67" s="141" t="str">
        <f>VLOOKUP(E67,'LISTADO ATM'!$A$2:$C$901,3,0)</f>
        <v>NORTE</v>
      </c>
      <c r="B67" s="154" t="s">
        <v>2702</v>
      </c>
      <c r="C67" s="94">
        <v>44469.380752314813</v>
      </c>
      <c r="D67" s="94" t="s">
        <v>2459</v>
      </c>
      <c r="E67" s="156">
        <v>157</v>
      </c>
      <c r="F67" s="154" t="str">
        <f>VLOOKUP(E67,VIP!$A$2:$O16340,2,0)</f>
        <v>DRBR157</v>
      </c>
      <c r="G67" s="141" t="str">
        <f>VLOOKUP(E67,'LISTADO ATM'!$A$2:$B$900,2,0)</f>
        <v xml:space="preserve">ATM Oficina Samaná </v>
      </c>
      <c r="H67" s="141" t="str">
        <f>VLOOKUP(E67,VIP!$A$2:$O21301,7,FALSE)</f>
        <v>Si</v>
      </c>
      <c r="I67" s="141" t="str">
        <f>VLOOKUP(E67,VIP!$A$2:$O13266,8,FALSE)</f>
        <v>Si</v>
      </c>
      <c r="J67" s="141" t="str">
        <f>VLOOKUP(E67,VIP!$A$2:$O13216,8,FALSE)</f>
        <v>Si</v>
      </c>
      <c r="K67" s="141" t="str">
        <f>VLOOKUP(E67,VIP!$A$2:$O16790,6,0)</f>
        <v>SI</v>
      </c>
      <c r="L67" s="153" t="s">
        <v>2708</v>
      </c>
      <c r="M67" s="93" t="s">
        <v>2437</v>
      </c>
      <c r="N67" s="93" t="s">
        <v>2443</v>
      </c>
      <c r="O67" s="141" t="s">
        <v>2711</v>
      </c>
      <c r="P67" s="153"/>
      <c r="Q67" s="93" t="s">
        <v>2708</v>
      </c>
    </row>
    <row r="68" spans="1:17" ht="18" x14ac:dyDescent="0.25">
      <c r="A68" s="141" t="str">
        <f>VLOOKUP(E68,'LISTADO ATM'!$A$2:$C$901,3,0)</f>
        <v>SUR</v>
      </c>
      <c r="B68" s="154" t="s">
        <v>2701</v>
      </c>
      <c r="C68" s="94">
        <v>44469.382615740738</v>
      </c>
      <c r="D68" s="94" t="s">
        <v>2174</v>
      </c>
      <c r="E68" s="156">
        <v>311</v>
      </c>
      <c r="F68" s="154" t="str">
        <f>VLOOKUP(E68,VIP!$A$2:$O16339,2,0)</f>
        <v>DRBR381</v>
      </c>
      <c r="G68" s="141" t="str">
        <f>VLOOKUP(E68,'LISTADO ATM'!$A$2:$B$900,2,0)</f>
        <v>ATM Plaza Eroski</v>
      </c>
      <c r="H68" s="141" t="str">
        <f>VLOOKUP(E68,VIP!$A$2:$O21300,7,FALSE)</f>
        <v>Si</v>
      </c>
      <c r="I68" s="141" t="str">
        <f>VLOOKUP(E68,VIP!$A$2:$O13265,8,FALSE)</f>
        <v>Si</v>
      </c>
      <c r="J68" s="141" t="str">
        <f>VLOOKUP(E68,VIP!$A$2:$O13215,8,FALSE)</f>
        <v>Si</v>
      </c>
      <c r="K68" s="141" t="str">
        <f>VLOOKUP(E68,VIP!$A$2:$O16789,6,0)</f>
        <v>NO</v>
      </c>
      <c r="L68" s="153" t="s">
        <v>2238</v>
      </c>
      <c r="M68" s="163" t="s">
        <v>2530</v>
      </c>
      <c r="N68" s="93" t="s">
        <v>2443</v>
      </c>
      <c r="O68" s="141" t="s">
        <v>2445</v>
      </c>
      <c r="P68" s="153"/>
      <c r="Q68" s="163" t="s">
        <v>2730</v>
      </c>
    </row>
    <row r="69" spans="1:17" ht="18" x14ac:dyDescent="0.25">
      <c r="A69" s="141" t="str">
        <f>VLOOKUP(E69,'LISTADO ATM'!$A$2:$C$901,3,0)</f>
        <v>DISTRITO NACIONAL</v>
      </c>
      <c r="B69" s="154" t="s">
        <v>2700</v>
      </c>
      <c r="C69" s="94">
        <v>44469.38386574074</v>
      </c>
      <c r="D69" s="94" t="s">
        <v>2174</v>
      </c>
      <c r="E69" s="156">
        <v>575</v>
      </c>
      <c r="F69" s="154" t="str">
        <f>VLOOKUP(E69,VIP!$A$2:$O16338,2,0)</f>
        <v>DRBR16P</v>
      </c>
      <c r="G69" s="141" t="str">
        <f>VLOOKUP(E69,'LISTADO ATM'!$A$2:$B$900,2,0)</f>
        <v xml:space="preserve">ATM EDESUR Tiradentes </v>
      </c>
      <c r="H69" s="141" t="str">
        <f>VLOOKUP(E69,VIP!$A$2:$O21299,7,FALSE)</f>
        <v>Si</v>
      </c>
      <c r="I69" s="141" t="str">
        <f>VLOOKUP(E69,VIP!$A$2:$O13264,8,FALSE)</f>
        <v>Si</v>
      </c>
      <c r="J69" s="141" t="str">
        <f>VLOOKUP(E69,VIP!$A$2:$O13214,8,FALSE)</f>
        <v>Si</v>
      </c>
      <c r="K69" s="141" t="str">
        <f>VLOOKUP(E69,VIP!$A$2:$O16788,6,0)</f>
        <v>NO</v>
      </c>
      <c r="L69" s="153" t="s">
        <v>2212</v>
      </c>
      <c r="M69" s="163" t="s">
        <v>2530</v>
      </c>
      <c r="N69" s="93" t="s">
        <v>2443</v>
      </c>
      <c r="O69" s="141" t="s">
        <v>2445</v>
      </c>
      <c r="P69" s="153"/>
      <c r="Q69" s="163" t="s">
        <v>2732</v>
      </c>
    </row>
    <row r="70" spans="1:17" ht="18" x14ac:dyDescent="0.25">
      <c r="A70" s="141" t="str">
        <f>VLOOKUP(E70,'LISTADO ATM'!$A$2:$C$901,3,0)</f>
        <v>SUR</v>
      </c>
      <c r="B70" s="154" t="s">
        <v>2699</v>
      </c>
      <c r="C70" s="94">
        <v>44469.384942129633</v>
      </c>
      <c r="D70" s="94" t="s">
        <v>2440</v>
      </c>
      <c r="E70" s="156">
        <v>356</v>
      </c>
      <c r="F70" s="154" t="str">
        <f>VLOOKUP(E70,VIP!$A$2:$O16337,2,0)</f>
        <v>DRBR356</v>
      </c>
      <c r="G70" s="141" t="str">
        <f>VLOOKUP(E70,'LISTADO ATM'!$A$2:$B$900,2,0)</f>
        <v xml:space="preserve">ATM Estación Sigma (San Cristóbal) </v>
      </c>
      <c r="H70" s="141" t="str">
        <f>VLOOKUP(E70,VIP!$A$2:$O21298,7,FALSE)</f>
        <v>Si</v>
      </c>
      <c r="I70" s="141" t="str">
        <f>VLOOKUP(E70,VIP!$A$2:$O13263,8,FALSE)</f>
        <v>Si</v>
      </c>
      <c r="J70" s="141" t="str">
        <f>VLOOKUP(E70,VIP!$A$2:$O13213,8,FALSE)</f>
        <v>Si</v>
      </c>
      <c r="K70" s="141" t="str">
        <f>VLOOKUP(E70,VIP!$A$2:$O16787,6,0)</f>
        <v>NO</v>
      </c>
      <c r="L70" s="153" t="s">
        <v>2409</v>
      </c>
      <c r="M70" s="163" t="s">
        <v>2530</v>
      </c>
      <c r="N70" s="93" t="s">
        <v>2443</v>
      </c>
      <c r="O70" s="141" t="s">
        <v>2444</v>
      </c>
      <c r="P70" s="153"/>
      <c r="Q70" s="163" t="s">
        <v>2744</v>
      </c>
    </row>
    <row r="71" spans="1:17" ht="18" hidden="1" x14ac:dyDescent="0.25">
      <c r="A71" s="141" t="str">
        <f>VLOOKUP(E71,'LISTADO ATM'!$A$2:$C$901,3,0)</f>
        <v>SUR</v>
      </c>
      <c r="B71" s="154" t="s">
        <v>2698</v>
      </c>
      <c r="C71" s="94">
        <v>44469.385046296295</v>
      </c>
      <c r="D71" s="94" t="s">
        <v>2174</v>
      </c>
      <c r="E71" s="156">
        <v>48</v>
      </c>
      <c r="F71" s="154" t="str">
        <f>VLOOKUP(E71,VIP!$A$2:$O16336,2,0)</f>
        <v>DRBR048</v>
      </c>
      <c r="G71" s="141" t="str">
        <f>VLOOKUP(E71,'LISTADO ATM'!$A$2:$B$900,2,0)</f>
        <v xml:space="preserve">ATM Autoservicio Neiba I </v>
      </c>
      <c r="H71" s="141" t="str">
        <f>VLOOKUP(E71,VIP!$A$2:$O21297,7,FALSE)</f>
        <v>Si</v>
      </c>
      <c r="I71" s="141" t="str">
        <f>VLOOKUP(E71,VIP!$A$2:$O13262,8,FALSE)</f>
        <v>Si</v>
      </c>
      <c r="J71" s="141" t="str">
        <f>VLOOKUP(E71,VIP!$A$2:$O13212,8,FALSE)</f>
        <v>Si</v>
      </c>
      <c r="K71" s="141" t="str">
        <f>VLOOKUP(E71,VIP!$A$2:$O16786,6,0)</f>
        <v>SI</v>
      </c>
      <c r="L71" s="153" t="s">
        <v>2212</v>
      </c>
      <c r="M71" s="93" t="s">
        <v>2437</v>
      </c>
      <c r="N71" s="93" t="s">
        <v>2443</v>
      </c>
      <c r="O71" s="141" t="s">
        <v>2445</v>
      </c>
      <c r="P71" s="153"/>
      <c r="Q71" s="93" t="s">
        <v>2212</v>
      </c>
    </row>
    <row r="72" spans="1:17" ht="18" hidden="1" x14ac:dyDescent="0.25">
      <c r="A72" s="141" t="str">
        <f>VLOOKUP(E72,'LISTADO ATM'!$A$2:$C$901,3,0)</f>
        <v>DISTRITO NACIONAL</v>
      </c>
      <c r="B72" s="154" t="s">
        <v>2697</v>
      </c>
      <c r="C72" s="94">
        <v>44469.393310185187</v>
      </c>
      <c r="D72" s="94" t="s">
        <v>2174</v>
      </c>
      <c r="E72" s="156">
        <v>517</v>
      </c>
      <c r="F72" s="154" t="str">
        <f>VLOOKUP(E72,VIP!$A$2:$O16335,2,0)</f>
        <v>DRBR517</v>
      </c>
      <c r="G72" s="141" t="str">
        <f>VLOOKUP(E72,'LISTADO ATM'!$A$2:$B$900,2,0)</f>
        <v xml:space="preserve">ATM Autobanco Oficina Sans Soucí </v>
      </c>
      <c r="H72" s="141" t="str">
        <f>VLOOKUP(E72,VIP!$A$2:$O21296,7,FALSE)</f>
        <v>Si</v>
      </c>
      <c r="I72" s="141" t="str">
        <f>VLOOKUP(E72,VIP!$A$2:$O13261,8,FALSE)</f>
        <v>Si</v>
      </c>
      <c r="J72" s="141" t="str">
        <f>VLOOKUP(E72,VIP!$A$2:$O13211,8,FALSE)</f>
        <v>Si</v>
      </c>
      <c r="K72" s="141" t="str">
        <f>VLOOKUP(E72,VIP!$A$2:$O16785,6,0)</f>
        <v>SI</v>
      </c>
      <c r="L72" s="153" t="s">
        <v>2212</v>
      </c>
      <c r="M72" s="93" t="s">
        <v>2437</v>
      </c>
      <c r="N72" s="93" t="s">
        <v>2443</v>
      </c>
      <c r="O72" s="141" t="s">
        <v>2445</v>
      </c>
      <c r="P72" s="153"/>
      <c r="Q72" s="93" t="s">
        <v>2212</v>
      </c>
    </row>
    <row r="73" spans="1:17" ht="18" hidden="1" x14ac:dyDescent="0.25">
      <c r="A73" s="141" t="str">
        <f>VLOOKUP(E73,'LISTADO ATM'!$A$2:$C$901,3,0)</f>
        <v>SUR</v>
      </c>
      <c r="B73" s="154" t="s">
        <v>2696</v>
      </c>
      <c r="C73" s="94">
        <v>44469.413263888891</v>
      </c>
      <c r="D73" s="94" t="s">
        <v>2440</v>
      </c>
      <c r="E73" s="156">
        <v>311</v>
      </c>
      <c r="F73" s="154" t="str">
        <f>VLOOKUP(E73,VIP!$A$2:$O16334,2,0)</f>
        <v>DRBR381</v>
      </c>
      <c r="G73" s="141" t="str">
        <f>VLOOKUP(E73,'LISTADO ATM'!$A$2:$B$900,2,0)</f>
        <v>ATM Plaza Eroski</v>
      </c>
      <c r="H73" s="141" t="str">
        <f>VLOOKUP(E73,VIP!$A$2:$O21295,7,FALSE)</f>
        <v>Si</v>
      </c>
      <c r="I73" s="141" t="str">
        <f>VLOOKUP(E73,VIP!$A$2:$O13260,8,FALSE)</f>
        <v>Si</v>
      </c>
      <c r="J73" s="141" t="str">
        <f>VLOOKUP(E73,VIP!$A$2:$O13210,8,FALSE)</f>
        <v>Si</v>
      </c>
      <c r="K73" s="141" t="str">
        <f>VLOOKUP(E73,VIP!$A$2:$O16784,6,0)</f>
        <v>NO</v>
      </c>
      <c r="L73" s="153" t="s">
        <v>2433</v>
      </c>
      <c r="M73" s="93" t="s">
        <v>2437</v>
      </c>
      <c r="N73" s="93" t="s">
        <v>2443</v>
      </c>
      <c r="O73" s="141" t="s">
        <v>2444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ESTE</v>
      </c>
      <c r="B74" s="154" t="s">
        <v>2695</v>
      </c>
      <c r="C74" s="94">
        <v>44469.424699074072</v>
      </c>
      <c r="D74" s="94" t="s">
        <v>2174</v>
      </c>
      <c r="E74" s="156">
        <v>330</v>
      </c>
      <c r="F74" s="154" t="str">
        <f>VLOOKUP(E74,VIP!$A$2:$O16333,2,0)</f>
        <v>DRBR330</v>
      </c>
      <c r="G74" s="141" t="str">
        <f>VLOOKUP(E74,'LISTADO ATM'!$A$2:$B$900,2,0)</f>
        <v xml:space="preserve">ATM Oficina Boulevard (Higuey) </v>
      </c>
      <c r="H74" s="141" t="str">
        <f>VLOOKUP(E74,VIP!$A$2:$O21294,7,FALSE)</f>
        <v>Si</v>
      </c>
      <c r="I74" s="141" t="str">
        <f>VLOOKUP(E74,VIP!$A$2:$O13259,8,FALSE)</f>
        <v>Si</v>
      </c>
      <c r="J74" s="141" t="str">
        <f>VLOOKUP(E74,VIP!$A$2:$O13209,8,FALSE)</f>
        <v>Si</v>
      </c>
      <c r="K74" s="141" t="str">
        <f>VLOOKUP(E74,VIP!$A$2:$O16783,6,0)</f>
        <v>SI</v>
      </c>
      <c r="L74" s="153" t="s">
        <v>2212</v>
      </c>
      <c r="M74" s="163" t="s">
        <v>2530</v>
      </c>
      <c r="N74" s="93" t="s">
        <v>2443</v>
      </c>
      <c r="O74" s="141" t="s">
        <v>2445</v>
      </c>
      <c r="P74" s="153"/>
      <c r="Q74" s="163" t="s">
        <v>2730</v>
      </c>
    </row>
    <row r="75" spans="1:17" ht="18" x14ac:dyDescent="0.25">
      <c r="A75" s="141" t="str">
        <f>VLOOKUP(E75,'LISTADO ATM'!$A$2:$C$901,3,0)</f>
        <v>ESTE</v>
      </c>
      <c r="B75" s="154" t="s">
        <v>2694</v>
      </c>
      <c r="C75" s="94">
        <v>44469.435219907406</v>
      </c>
      <c r="D75" s="94" t="s">
        <v>2440</v>
      </c>
      <c r="E75" s="156">
        <v>630</v>
      </c>
      <c r="F75" s="154" t="str">
        <f>VLOOKUP(E75,VIP!$A$2:$O16332,2,0)</f>
        <v>DRBR112</v>
      </c>
      <c r="G75" s="141" t="str">
        <f>VLOOKUP(E75,'LISTADO ATM'!$A$2:$B$900,2,0)</f>
        <v xml:space="preserve">ATM Oficina Plaza Zaglul (SPM) </v>
      </c>
      <c r="H75" s="141" t="str">
        <f>VLOOKUP(E75,VIP!$A$2:$O21293,7,FALSE)</f>
        <v>Si</v>
      </c>
      <c r="I75" s="141" t="str">
        <f>VLOOKUP(E75,VIP!$A$2:$O13258,8,FALSE)</f>
        <v>Si</v>
      </c>
      <c r="J75" s="141" t="str">
        <f>VLOOKUP(E75,VIP!$A$2:$O13208,8,FALSE)</f>
        <v>Si</v>
      </c>
      <c r="K75" s="141" t="str">
        <f>VLOOKUP(E75,VIP!$A$2:$O16782,6,0)</f>
        <v>NO</v>
      </c>
      <c r="L75" s="153" t="s">
        <v>2409</v>
      </c>
      <c r="M75" s="163" t="s">
        <v>2530</v>
      </c>
      <c r="N75" s="93" t="s">
        <v>2443</v>
      </c>
      <c r="O75" s="141" t="s">
        <v>2444</v>
      </c>
      <c r="P75" s="153"/>
      <c r="Q75" s="163" t="s">
        <v>2745</v>
      </c>
    </row>
    <row r="76" spans="1:17" ht="18" x14ac:dyDescent="0.25">
      <c r="A76" s="141" t="str">
        <f>VLOOKUP(E76,'LISTADO ATM'!$A$2:$C$901,3,0)</f>
        <v>DISTRITO NACIONAL</v>
      </c>
      <c r="B76" s="154" t="s">
        <v>2693</v>
      </c>
      <c r="C76" s="94">
        <v>44469.436828703707</v>
      </c>
      <c r="D76" s="94" t="s">
        <v>2440</v>
      </c>
      <c r="E76" s="156">
        <v>994</v>
      </c>
      <c r="F76" s="154" t="str">
        <f>VLOOKUP(E76,VIP!$A$2:$O16331,2,0)</f>
        <v>DRBR994</v>
      </c>
      <c r="G76" s="141" t="str">
        <f>VLOOKUP(E76,'LISTADO ATM'!$A$2:$B$900,2,0)</f>
        <v>ATM Telemicro</v>
      </c>
      <c r="H76" s="141" t="str">
        <f>VLOOKUP(E76,VIP!$A$2:$O21292,7,FALSE)</f>
        <v>Si</v>
      </c>
      <c r="I76" s="141" t="str">
        <f>VLOOKUP(E76,VIP!$A$2:$O13257,8,FALSE)</f>
        <v>Si</v>
      </c>
      <c r="J76" s="141" t="str">
        <f>VLOOKUP(E76,VIP!$A$2:$O13207,8,FALSE)</f>
        <v>Si</v>
      </c>
      <c r="K76" s="141" t="str">
        <f>VLOOKUP(E76,VIP!$A$2:$O16781,6,0)</f>
        <v>NO</v>
      </c>
      <c r="L76" s="153" t="s">
        <v>2409</v>
      </c>
      <c r="M76" s="163" t="s">
        <v>2530</v>
      </c>
      <c r="N76" s="93" t="s">
        <v>2443</v>
      </c>
      <c r="O76" s="141" t="s">
        <v>2444</v>
      </c>
      <c r="P76" s="153"/>
      <c r="Q76" s="163" t="s">
        <v>2745</v>
      </c>
    </row>
    <row r="77" spans="1:17" ht="18" x14ac:dyDescent="0.25">
      <c r="A77" s="141" t="str">
        <f>VLOOKUP(E77,'LISTADO ATM'!$A$2:$C$901,3,0)</f>
        <v>NORTE</v>
      </c>
      <c r="B77" s="154" t="s">
        <v>2722</v>
      </c>
      <c r="C77" s="94">
        <v>44469.438692129632</v>
      </c>
      <c r="D77" s="94" t="s">
        <v>2459</v>
      </c>
      <c r="E77" s="156">
        <v>538</v>
      </c>
      <c r="F77" s="154" t="str">
        <f>VLOOKUP(E77,VIP!$A$2:$O16356,2,0)</f>
        <v>DRBR538</v>
      </c>
      <c r="G77" s="141" t="str">
        <f>VLOOKUP(E77,'LISTADO ATM'!$A$2:$B$900,2,0)</f>
        <v>ATM  Autoservicio San Fco. Macorís</v>
      </c>
      <c r="H77" s="141" t="str">
        <f>VLOOKUP(E77,VIP!$A$2:$O21317,7,FALSE)</f>
        <v>Si</v>
      </c>
      <c r="I77" s="141" t="str">
        <f>VLOOKUP(E77,VIP!$A$2:$O13282,8,FALSE)</f>
        <v>Si</v>
      </c>
      <c r="J77" s="141" t="str">
        <f>VLOOKUP(E77,VIP!$A$2:$O13232,8,FALSE)</f>
        <v>Si</v>
      </c>
      <c r="K77" s="141" t="str">
        <f>VLOOKUP(E77,VIP!$A$2:$O16806,6,0)</f>
        <v>NO</v>
      </c>
      <c r="L77" s="153" t="s">
        <v>2662</v>
      </c>
      <c r="M77" s="163" t="s">
        <v>2530</v>
      </c>
      <c r="N77" s="163" t="s">
        <v>2727</v>
      </c>
      <c r="O77" s="141" t="s">
        <v>2653</v>
      </c>
      <c r="P77" s="153" t="s">
        <v>2725</v>
      </c>
      <c r="Q77" s="163" t="s">
        <v>2662</v>
      </c>
    </row>
    <row r="78" spans="1:17" ht="18" hidden="1" x14ac:dyDescent="0.25">
      <c r="A78" s="141" t="str">
        <f>VLOOKUP(E78,'LISTADO ATM'!$A$2:$C$901,3,0)</f>
        <v>DISTRITO NACIONAL</v>
      </c>
      <c r="B78" s="154" t="s">
        <v>2692</v>
      </c>
      <c r="C78" s="94">
        <v>44469.43891203704</v>
      </c>
      <c r="D78" s="94" t="s">
        <v>2440</v>
      </c>
      <c r="E78" s="156">
        <v>721</v>
      </c>
      <c r="F78" s="154" t="str">
        <f>VLOOKUP(E78,VIP!$A$2:$O16330,2,0)</f>
        <v>DRBR23A</v>
      </c>
      <c r="G78" s="141" t="str">
        <f>VLOOKUP(E78,'LISTADO ATM'!$A$2:$B$900,2,0)</f>
        <v xml:space="preserve">ATM Oficina Charles de Gaulle II </v>
      </c>
      <c r="H78" s="141" t="str">
        <f>VLOOKUP(E78,VIP!$A$2:$O21291,7,FALSE)</f>
        <v>Si</v>
      </c>
      <c r="I78" s="141" t="str">
        <f>VLOOKUP(E78,VIP!$A$2:$O13256,8,FALSE)</f>
        <v>Si</v>
      </c>
      <c r="J78" s="141" t="str">
        <f>VLOOKUP(E78,VIP!$A$2:$O13206,8,FALSE)</f>
        <v>Si</v>
      </c>
      <c r="K78" s="141" t="str">
        <f>VLOOKUP(E78,VIP!$A$2:$O16780,6,0)</f>
        <v>NO</v>
      </c>
      <c r="L78" s="153" t="s">
        <v>2409</v>
      </c>
      <c r="M78" s="93" t="s">
        <v>2437</v>
      </c>
      <c r="N78" s="93" t="s">
        <v>2443</v>
      </c>
      <c r="O78" s="141" t="s">
        <v>2444</v>
      </c>
      <c r="P78" s="153"/>
      <c r="Q78" s="93" t="s">
        <v>2409</v>
      </c>
    </row>
    <row r="79" spans="1:17" ht="18" x14ac:dyDescent="0.25">
      <c r="A79" s="141" t="str">
        <f>VLOOKUP(E79,'LISTADO ATM'!$A$2:$C$901,3,0)</f>
        <v>DISTRITO NACIONAL</v>
      </c>
      <c r="B79" s="154" t="s">
        <v>2691</v>
      </c>
      <c r="C79" s="94">
        <v>44469.440011574072</v>
      </c>
      <c r="D79" s="94" t="s">
        <v>2440</v>
      </c>
      <c r="E79" s="156">
        <v>461</v>
      </c>
      <c r="F79" s="154" t="str">
        <f>VLOOKUP(E79,VIP!$A$2:$O16329,2,0)</f>
        <v>DRBR461</v>
      </c>
      <c r="G79" s="141" t="str">
        <f>VLOOKUP(E79,'LISTADO ATM'!$A$2:$B$900,2,0)</f>
        <v xml:space="preserve">ATM Autobanco Sarasota I </v>
      </c>
      <c r="H79" s="141" t="str">
        <f>VLOOKUP(E79,VIP!$A$2:$O21290,7,FALSE)</f>
        <v>Si</v>
      </c>
      <c r="I79" s="141" t="str">
        <f>VLOOKUP(E79,VIP!$A$2:$O13255,8,FALSE)</f>
        <v>Si</v>
      </c>
      <c r="J79" s="141" t="str">
        <f>VLOOKUP(E79,VIP!$A$2:$O13205,8,FALSE)</f>
        <v>Si</v>
      </c>
      <c r="K79" s="141" t="str">
        <f>VLOOKUP(E79,VIP!$A$2:$O16779,6,0)</f>
        <v>SI</v>
      </c>
      <c r="L79" s="153" t="s">
        <v>2409</v>
      </c>
      <c r="M79" s="163" t="s">
        <v>2530</v>
      </c>
      <c r="N79" s="93" t="s">
        <v>2443</v>
      </c>
      <c r="O79" s="141" t="s">
        <v>2444</v>
      </c>
      <c r="P79" s="153"/>
      <c r="Q79" s="163" t="s">
        <v>2745</v>
      </c>
    </row>
    <row r="80" spans="1:17" ht="18" x14ac:dyDescent="0.25">
      <c r="A80" s="141" t="str">
        <f>VLOOKUP(E80,'LISTADO ATM'!$A$2:$C$901,3,0)</f>
        <v>NORTE</v>
      </c>
      <c r="B80" s="154" t="s">
        <v>2690</v>
      </c>
      <c r="C80" s="94">
        <v>44469.440462962964</v>
      </c>
      <c r="D80" s="94" t="s">
        <v>2175</v>
      </c>
      <c r="E80" s="156">
        <v>687</v>
      </c>
      <c r="F80" s="154" t="str">
        <f>VLOOKUP(E80,VIP!$A$2:$O16328,2,0)</f>
        <v>DRBR687</v>
      </c>
      <c r="G80" s="141" t="str">
        <f>VLOOKUP(E80,'LISTADO ATM'!$A$2:$B$900,2,0)</f>
        <v>ATM Oficina Monterrico II</v>
      </c>
      <c r="H80" s="141" t="str">
        <f>VLOOKUP(E80,VIP!$A$2:$O21289,7,FALSE)</f>
        <v>NO</v>
      </c>
      <c r="I80" s="141" t="str">
        <f>VLOOKUP(E80,VIP!$A$2:$O13254,8,FALSE)</f>
        <v>NO</v>
      </c>
      <c r="J80" s="141" t="str">
        <f>VLOOKUP(E80,VIP!$A$2:$O13204,8,FALSE)</f>
        <v>NO</v>
      </c>
      <c r="K80" s="141" t="str">
        <f>VLOOKUP(E80,VIP!$A$2:$O16778,6,0)</f>
        <v>SI</v>
      </c>
      <c r="L80" s="153" t="s">
        <v>2708</v>
      </c>
      <c r="M80" s="163" t="s">
        <v>2530</v>
      </c>
      <c r="N80" s="93" t="s">
        <v>2443</v>
      </c>
      <c r="O80" s="141" t="s">
        <v>2710</v>
      </c>
      <c r="P80" s="153"/>
      <c r="Q80" s="163" t="s">
        <v>2740</v>
      </c>
    </row>
    <row r="81" spans="1:17" ht="18" x14ac:dyDescent="0.25">
      <c r="A81" s="141" t="str">
        <f>VLOOKUP(E81,'LISTADO ATM'!$A$2:$C$901,3,0)</f>
        <v>NORTE</v>
      </c>
      <c r="B81" s="154" t="s">
        <v>2689</v>
      </c>
      <c r="C81" s="94">
        <v>44469.440972222219</v>
      </c>
      <c r="D81" s="94" t="s">
        <v>2175</v>
      </c>
      <c r="E81" s="156">
        <v>950</v>
      </c>
      <c r="F81" s="154" t="str">
        <f>VLOOKUP(E81,VIP!$A$2:$O16327,2,0)</f>
        <v>DRBR12G</v>
      </c>
      <c r="G81" s="141" t="str">
        <f>VLOOKUP(E81,'LISTADO ATM'!$A$2:$B$900,2,0)</f>
        <v xml:space="preserve">ATM Oficina Monterrico </v>
      </c>
      <c r="H81" s="141" t="str">
        <f>VLOOKUP(E81,VIP!$A$2:$O21288,7,FALSE)</f>
        <v>Si</v>
      </c>
      <c r="I81" s="141" t="str">
        <f>VLOOKUP(E81,VIP!$A$2:$O13253,8,FALSE)</f>
        <v>Si</v>
      </c>
      <c r="J81" s="141" t="str">
        <f>VLOOKUP(E81,VIP!$A$2:$O13203,8,FALSE)</f>
        <v>Si</v>
      </c>
      <c r="K81" s="141" t="str">
        <f>VLOOKUP(E81,VIP!$A$2:$O16777,6,0)</f>
        <v>SI</v>
      </c>
      <c r="L81" s="153" t="s">
        <v>2708</v>
      </c>
      <c r="M81" s="163" t="s">
        <v>2530</v>
      </c>
      <c r="N81" s="93" t="s">
        <v>2443</v>
      </c>
      <c r="O81" s="141" t="s">
        <v>2710</v>
      </c>
      <c r="P81" s="153"/>
      <c r="Q81" s="163" t="s">
        <v>2740</v>
      </c>
    </row>
    <row r="82" spans="1:17" ht="18" x14ac:dyDescent="0.25">
      <c r="A82" s="141" t="str">
        <f>VLOOKUP(E82,'LISTADO ATM'!$A$2:$C$901,3,0)</f>
        <v>DISTRITO NACIONAL</v>
      </c>
      <c r="B82" s="154" t="s">
        <v>2688</v>
      </c>
      <c r="C82" s="94">
        <v>44469.441145833334</v>
      </c>
      <c r="D82" s="94" t="s">
        <v>2440</v>
      </c>
      <c r="E82" s="156">
        <v>235</v>
      </c>
      <c r="F82" s="154" t="str">
        <f>VLOOKUP(E82,VIP!$A$2:$O16326,2,0)</f>
        <v>DRBR235</v>
      </c>
      <c r="G82" s="141" t="str">
        <f>VLOOKUP(E82,'LISTADO ATM'!$A$2:$B$900,2,0)</f>
        <v xml:space="preserve">ATM Oficina Multicentro La Sirena San Isidro </v>
      </c>
      <c r="H82" s="141" t="str">
        <f>VLOOKUP(E82,VIP!$A$2:$O21287,7,FALSE)</f>
        <v>Si</v>
      </c>
      <c r="I82" s="141" t="str">
        <f>VLOOKUP(E82,VIP!$A$2:$O13252,8,FALSE)</f>
        <v>Si</v>
      </c>
      <c r="J82" s="141" t="str">
        <f>VLOOKUP(E82,VIP!$A$2:$O13202,8,FALSE)</f>
        <v>Si</v>
      </c>
      <c r="K82" s="141" t="str">
        <f>VLOOKUP(E82,VIP!$A$2:$O16776,6,0)</f>
        <v>SI</v>
      </c>
      <c r="L82" s="153" t="s">
        <v>2409</v>
      </c>
      <c r="M82" s="163" t="s">
        <v>2530</v>
      </c>
      <c r="N82" s="93" t="s">
        <v>2443</v>
      </c>
      <c r="O82" s="141" t="s">
        <v>2444</v>
      </c>
      <c r="P82" s="153"/>
      <c r="Q82" s="163" t="s">
        <v>2745</v>
      </c>
    </row>
    <row r="83" spans="1:17" ht="18" x14ac:dyDescent="0.25">
      <c r="A83" s="141" t="str">
        <f>VLOOKUP(E83,'LISTADO ATM'!$A$2:$C$901,3,0)</f>
        <v>SUR</v>
      </c>
      <c r="B83" s="154" t="s">
        <v>2721</v>
      </c>
      <c r="C83" s="94">
        <v>44469.441631944443</v>
      </c>
      <c r="D83" s="94" t="s">
        <v>2459</v>
      </c>
      <c r="E83" s="156">
        <v>592</v>
      </c>
      <c r="F83" s="154" t="str">
        <f>VLOOKUP(E83,VIP!$A$2:$O16355,2,0)</f>
        <v>DRBR081</v>
      </c>
      <c r="G83" s="141" t="str">
        <f>VLOOKUP(E83,'LISTADO ATM'!$A$2:$B$900,2,0)</f>
        <v xml:space="preserve">ATM Centro de Caja San Cristóbal I </v>
      </c>
      <c r="H83" s="141" t="str">
        <f>VLOOKUP(E83,VIP!$A$2:$O21316,7,FALSE)</f>
        <v>Si</v>
      </c>
      <c r="I83" s="141" t="str">
        <f>VLOOKUP(E83,VIP!$A$2:$O13281,8,FALSE)</f>
        <v>Si</v>
      </c>
      <c r="J83" s="141" t="str">
        <f>VLOOKUP(E83,VIP!$A$2:$O13231,8,FALSE)</f>
        <v>Si</v>
      </c>
      <c r="K83" s="141" t="str">
        <f>VLOOKUP(E83,VIP!$A$2:$O16805,6,0)</f>
        <v>SI</v>
      </c>
      <c r="L83" s="153" t="s">
        <v>2662</v>
      </c>
      <c r="M83" s="163" t="s">
        <v>2530</v>
      </c>
      <c r="N83" s="163" t="s">
        <v>2727</v>
      </c>
      <c r="O83" s="141" t="s">
        <v>2728</v>
      </c>
      <c r="P83" s="153" t="s">
        <v>2726</v>
      </c>
      <c r="Q83" s="163" t="s">
        <v>2662</v>
      </c>
    </row>
    <row r="84" spans="1:17" ht="18" x14ac:dyDescent="0.25">
      <c r="A84" s="141" t="str">
        <f>VLOOKUP(E84,'LISTADO ATM'!$A$2:$C$901,3,0)</f>
        <v>DISTRITO NACIONAL</v>
      </c>
      <c r="B84" s="154" t="s">
        <v>2687</v>
      </c>
      <c r="C84" s="94">
        <v>44469.44226851852</v>
      </c>
      <c r="D84" s="94" t="s">
        <v>2459</v>
      </c>
      <c r="E84" s="156">
        <v>347</v>
      </c>
      <c r="F84" s="154" t="str">
        <f>VLOOKUP(E84,VIP!$A$2:$O16325,2,0)</f>
        <v>DRBR347</v>
      </c>
      <c r="G84" s="141" t="str">
        <f>VLOOKUP(E84,'LISTADO ATM'!$A$2:$B$900,2,0)</f>
        <v>ATM Patio de Colombia</v>
      </c>
      <c r="H84" s="141" t="str">
        <f>VLOOKUP(E84,VIP!$A$2:$O21286,7,FALSE)</f>
        <v>N/A</v>
      </c>
      <c r="I84" s="141" t="str">
        <f>VLOOKUP(E84,VIP!$A$2:$O13251,8,FALSE)</f>
        <v>N/A</v>
      </c>
      <c r="J84" s="141" t="str">
        <f>VLOOKUP(E84,VIP!$A$2:$O13201,8,FALSE)</f>
        <v>N/A</v>
      </c>
      <c r="K84" s="141" t="str">
        <f>VLOOKUP(E84,VIP!$A$2:$O16775,6,0)</f>
        <v>N/A</v>
      </c>
      <c r="L84" s="153" t="s">
        <v>2409</v>
      </c>
      <c r="M84" s="163" t="s">
        <v>2530</v>
      </c>
      <c r="N84" s="93" t="s">
        <v>2443</v>
      </c>
      <c r="O84" s="141" t="s">
        <v>2612</v>
      </c>
      <c r="P84" s="153"/>
      <c r="Q84" s="163" t="s">
        <v>2744</v>
      </c>
    </row>
    <row r="85" spans="1:17" ht="18" x14ac:dyDescent="0.25">
      <c r="A85" s="141" t="str">
        <f>VLOOKUP(E85,'LISTADO ATM'!$A$2:$C$901,3,0)</f>
        <v>NORTE</v>
      </c>
      <c r="B85" s="154" t="s">
        <v>2720</v>
      </c>
      <c r="C85" s="94">
        <v>44469.442303240743</v>
      </c>
      <c r="D85" s="94" t="s">
        <v>2459</v>
      </c>
      <c r="E85" s="156">
        <v>290</v>
      </c>
      <c r="F85" s="154" t="str">
        <f>VLOOKUP(E85,VIP!$A$2:$O16354,2,0)</f>
        <v>DRBR290</v>
      </c>
      <c r="G85" s="141" t="str">
        <f>VLOOKUP(E85,'LISTADO ATM'!$A$2:$B$900,2,0)</f>
        <v xml:space="preserve">ATM Oficina San Francisco de Macorís </v>
      </c>
      <c r="H85" s="141" t="str">
        <f>VLOOKUP(E85,VIP!$A$2:$O21315,7,FALSE)</f>
        <v>Si</v>
      </c>
      <c r="I85" s="141" t="str">
        <f>VLOOKUP(E85,VIP!$A$2:$O13280,8,FALSE)</f>
        <v>Si</v>
      </c>
      <c r="J85" s="141" t="str">
        <f>VLOOKUP(E85,VIP!$A$2:$O13230,8,FALSE)</f>
        <v>Si</v>
      </c>
      <c r="K85" s="141" t="str">
        <f>VLOOKUP(E85,VIP!$A$2:$O16804,6,0)</f>
        <v>NO</v>
      </c>
      <c r="L85" s="153" t="s">
        <v>2724</v>
      </c>
      <c r="M85" s="163" t="s">
        <v>2530</v>
      </c>
      <c r="N85" s="163" t="s">
        <v>2727</v>
      </c>
      <c r="O85" s="141" t="s">
        <v>2728</v>
      </c>
      <c r="P85" s="153" t="s">
        <v>2725</v>
      </c>
      <c r="Q85" s="163" t="s">
        <v>2724</v>
      </c>
    </row>
    <row r="86" spans="1:17" ht="18" x14ac:dyDescent="0.25">
      <c r="A86" s="141" t="str">
        <f>VLOOKUP(E86,'LISTADO ATM'!$A$2:$C$901,3,0)</f>
        <v>DISTRITO NACIONAL</v>
      </c>
      <c r="B86" s="154" t="s">
        <v>2686</v>
      </c>
      <c r="C86" s="94">
        <v>44469.44494212963</v>
      </c>
      <c r="D86" s="94" t="s">
        <v>2440</v>
      </c>
      <c r="E86" s="156">
        <v>438</v>
      </c>
      <c r="F86" s="154" t="str">
        <f>VLOOKUP(E86,VIP!$A$2:$O16324,2,0)</f>
        <v>DRBR438</v>
      </c>
      <c r="G86" s="141" t="str">
        <f>VLOOKUP(E86,'LISTADO ATM'!$A$2:$B$900,2,0)</f>
        <v xml:space="preserve">ATM Autobanco Torre IV </v>
      </c>
      <c r="H86" s="141" t="str">
        <f>VLOOKUP(E86,VIP!$A$2:$O21285,7,FALSE)</f>
        <v>Si</v>
      </c>
      <c r="I86" s="141" t="str">
        <f>VLOOKUP(E86,VIP!$A$2:$O13250,8,FALSE)</f>
        <v>Si</v>
      </c>
      <c r="J86" s="141" t="str">
        <f>VLOOKUP(E86,VIP!$A$2:$O13200,8,FALSE)</f>
        <v>Si</v>
      </c>
      <c r="K86" s="141" t="str">
        <f>VLOOKUP(E86,VIP!$A$2:$O16774,6,0)</f>
        <v>SI</v>
      </c>
      <c r="L86" s="153" t="s">
        <v>2433</v>
      </c>
      <c r="M86" s="163" t="s">
        <v>2530</v>
      </c>
      <c r="N86" s="93" t="s">
        <v>2443</v>
      </c>
      <c r="O86" s="141" t="s">
        <v>2444</v>
      </c>
      <c r="P86" s="153"/>
      <c r="Q86" s="163" t="s">
        <v>2741</v>
      </c>
    </row>
    <row r="87" spans="1:17" ht="18" x14ac:dyDescent="0.25">
      <c r="A87" s="141" t="str">
        <f>VLOOKUP(E87,'LISTADO ATM'!$A$2:$C$901,3,0)</f>
        <v>NORTE</v>
      </c>
      <c r="B87" s="154" t="s">
        <v>2719</v>
      </c>
      <c r="C87" s="94">
        <v>44469.446250000001</v>
      </c>
      <c r="D87" s="94" t="s">
        <v>2459</v>
      </c>
      <c r="E87" s="156">
        <v>538</v>
      </c>
      <c r="F87" s="154" t="str">
        <f>VLOOKUP(E87,VIP!$A$2:$O16353,2,0)</f>
        <v>DRBR538</v>
      </c>
      <c r="G87" s="141" t="str">
        <f>VLOOKUP(E87,'LISTADO ATM'!$A$2:$B$900,2,0)</f>
        <v>ATM  Autoservicio San Fco. Macorís</v>
      </c>
      <c r="H87" s="141" t="str">
        <f>VLOOKUP(E87,VIP!$A$2:$O21314,7,FALSE)</f>
        <v>Si</v>
      </c>
      <c r="I87" s="141" t="str">
        <f>VLOOKUP(E87,VIP!$A$2:$O13279,8,FALSE)</f>
        <v>Si</v>
      </c>
      <c r="J87" s="141" t="str">
        <f>VLOOKUP(E87,VIP!$A$2:$O13229,8,FALSE)</f>
        <v>Si</v>
      </c>
      <c r="K87" s="141" t="str">
        <f>VLOOKUP(E87,VIP!$A$2:$O16803,6,0)</f>
        <v>NO</v>
      </c>
      <c r="L87" s="153" t="s">
        <v>2724</v>
      </c>
      <c r="M87" s="163" t="s">
        <v>2530</v>
      </c>
      <c r="N87" s="163" t="s">
        <v>2727</v>
      </c>
      <c r="O87" s="141" t="s">
        <v>2728</v>
      </c>
      <c r="P87" s="153" t="s">
        <v>2725</v>
      </c>
      <c r="Q87" s="163" t="s">
        <v>2724</v>
      </c>
    </row>
    <row r="88" spans="1:17" ht="18" x14ac:dyDescent="0.25">
      <c r="A88" s="141" t="str">
        <f>VLOOKUP(E88,'LISTADO ATM'!$A$2:$C$901,3,0)</f>
        <v>NORTE</v>
      </c>
      <c r="B88" s="154" t="s">
        <v>2718</v>
      </c>
      <c r="C88" s="94">
        <v>44469.447650462964</v>
      </c>
      <c r="D88" s="94" t="s">
        <v>2459</v>
      </c>
      <c r="E88" s="156">
        <v>638</v>
      </c>
      <c r="F88" s="154" t="str">
        <f>VLOOKUP(E88,VIP!$A$2:$O16352,2,0)</f>
        <v>DRBR638</v>
      </c>
      <c r="G88" s="141" t="str">
        <f>VLOOKUP(E88,'LISTADO ATM'!$A$2:$B$900,2,0)</f>
        <v xml:space="preserve">ATM S/M Yoma </v>
      </c>
      <c r="H88" s="141" t="str">
        <f>VLOOKUP(E88,VIP!$A$2:$O21313,7,FALSE)</f>
        <v>Si</v>
      </c>
      <c r="I88" s="141" t="str">
        <f>VLOOKUP(E88,VIP!$A$2:$O13278,8,FALSE)</f>
        <v>Si</v>
      </c>
      <c r="J88" s="141" t="str">
        <f>VLOOKUP(E88,VIP!$A$2:$O13228,8,FALSE)</f>
        <v>Si</v>
      </c>
      <c r="K88" s="141" t="str">
        <f>VLOOKUP(E88,VIP!$A$2:$O16802,6,0)</f>
        <v>NO</v>
      </c>
      <c r="L88" s="153" t="s">
        <v>2724</v>
      </c>
      <c r="M88" s="163" t="s">
        <v>2530</v>
      </c>
      <c r="N88" s="163" t="s">
        <v>2727</v>
      </c>
      <c r="O88" s="141" t="s">
        <v>2728</v>
      </c>
      <c r="P88" s="153" t="s">
        <v>2725</v>
      </c>
      <c r="Q88" s="163" t="s">
        <v>2724</v>
      </c>
    </row>
    <row r="89" spans="1:17" ht="18" x14ac:dyDescent="0.25">
      <c r="A89" s="141" t="str">
        <f>VLOOKUP(E89,'LISTADO ATM'!$A$2:$C$901,3,0)</f>
        <v>DISTRITO NACIONAL</v>
      </c>
      <c r="B89" s="154" t="s">
        <v>2717</v>
      </c>
      <c r="C89" s="94">
        <v>44469.448182870372</v>
      </c>
      <c r="D89" s="94" t="s">
        <v>2459</v>
      </c>
      <c r="E89" s="156">
        <v>567</v>
      </c>
      <c r="F89" s="154" t="str">
        <f>VLOOKUP(E89,VIP!$A$2:$O16351,2,0)</f>
        <v>DRBR015</v>
      </c>
      <c r="G89" s="141" t="str">
        <f>VLOOKUP(E89,'LISTADO ATM'!$A$2:$B$900,2,0)</f>
        <v xml:space="preserve">ATM Oficina Máximo Gómez </v>
      </c>
      <c r="H89" s="141" t="str">
        <f>VLOOKUP(E89,VIP!$A$2:$O21312,7,FALSE)</f>
        <v>Si</v>
      </c>
      <c r="I89" s="141" t="str">
        <f>VLOOKUP(E89,VIP!$A$2:$O13277,8,FALSE)</f>
        <v>Si</v>
      </c>
      <c r="J89" s="141" t="str">
        <f>VLOOKUP(E89,VIP!$A$2:$O13227,8,FALSE)</f>
        <v>Si</v>
      </c>
      <c r="K89" s="141" t="str">
        <f>VLOOKUP(E89,VIP!$A$2:$O16801,6,0)</f>
        <v>NO</v>
      </c>
      <c r="L89" s="153" t="s">
        <v>2724</v>
      </c>
      <c r="M89" s="163" t="s">
        <v>2530</v>
      </c>
      <c r="N89" s="163" t="s">
        <v>2727</v>
      </c>
      <c r="O89" s="141" t="s">
        <v>2728</v>
      </c>
      <c r="P89" s="153" t="s">
        <v>2725</v>
      </c>
      <c r="Q89" s="163" t="s">
        <v>2724</v>
      </c>
    </row>
    <row r="90" spans="1:17" ht="18" x14ac:dyDescent="0.25">
      <c r="A90" s="141" t="str">
        <f>VLOOKUP(E90,'LISTADO ATM'!$A$2:$C$901,3,0)</f>
        <v>DISTRITO NACIONAL</v>
      </c>
      <c r="B90" s="154" t="s">
        <v>2716</v>
      </c>
      <c r="C90" s="94">
        <v>44469.448553240742</v>
      </c>
      <c r="D90" s="94" t="s">
        <v>2459</v>
      </c>
      <c r="E90" s="156">
        <v>955</v>
      </c>
      <c r="F90" s="154" t="str">
        <f>VLOOKUP(E90,VIP!$A$2:$O16350,2,0)</f>
        <v>DRBR955</v>
      </c>
      <c r="G90" s="141" t="str">
        <f>VLOOKUP(E90,'LISTADO ATM'!$A$2:$B$900,2,0)</f>
        <v xml:space="preserve">ATM Oficina Americana Independencia II </v>
      </c>
      <c r="H90" s="141" t="str">
        <f>VLOOKUP(E90,VIP!$A$2:$O21311,7,FALSE)</f>
        <v>Si</v>
      </c>
      <c r="I90" s="141" t="str">
        <f>VLOOKUP(E90,VIP!$A$2:$O13276,8,FALSE)</f>
        <v>Si</v>
      </c>
      <c r="J90" s="141" t="str">
        <f>VLOOKUP(E90,VIP!$A$2:$O13226,8,FALSE)</f>
        <v>Si</v>
      </c>
      <c r="K90" s="141" t="str">
        <f>VLOOKUP(E90,VIP!$A$2:$O16800,6,0)</f>
        <v>NO</v>
      </c>
      <c r="L90" s="153" t="s">
        <v>2724</v>
      </c>
      <c r="M90" s="163" t="s">
        <v>2530</v>
      </c>
      <c r="N90" s="163" t="s">
        <v>2727</v>
      </c>
      <c r="O90" s="141" t="s">
        <v>2728</v>
      </c>
      <c r="P90" s="153" t="s">
        <v>2725</v>
      </c>
      <c r="Q90" s="163" t="s">
        <v>2724</v>
      </c>
    </row>
    <row r="91" spans="1:17" ht="18" x14ac:dyDescent="0.25">
      <c r="A91" s="141" t="str">
        <f>VLOOKUP(E91,'LISTADO ATM'!$A$2:$C$901,3,0)</f>
        <v>DISTRITO NACIONAL</v>
      </c>
      <c r="B91" s="154" t="s">
        <v>2715</v>
      </c>
      <c r="C91" s="94">
        <v>44469.449236111112</v>
      </c>
      <c r="D91" s="94" t="s">
        <v>2459</v>
      </c>
      <c r="E91" s="156">
        <v>569</v>
      </c>
      <c r="F91" s="154" t="str">
        <f>VLOOKUP(E91,VIP!$A$2:$O16349,2,0)</f>
        <v>DRBR03B</v>
      </c>
      <c r="G91" s="141" t="str">
        <f>VLOOKUP(E91,'LISTADO ATM'!$A$2:$B$900,2,0)</f>
        <v xml:space="preserve">ATM Superintendencia de Seguros </v>
      </c>
      <c r="H91" s="141" t="str">
        <f>VLOOKUP(E91,VIP!$A$2:$O21310,7,FALSE)</f>
        <v>Si</v>
      </c>
      <c r="I91" s="141" t="str">
        <f>VLOOKUP(E91,VIP!$A$2:$O13275,8,FALSE)</f>
        <v>Si</v>
      </c>
      <c r="J91" s="141" t="str">
        <f>VLOOKUP(E91,VIP!$A$2:$O13225,8,FALSE)</f>
        <v>Si</v>
      </c>
      <c r="K91" s="141" t="str">
        <f>VLOOKUP(E91,VIP!$A$2:$O16799,6,0)</f>
        <v>NO</v>
      </c>
      <c r="L91" s="153" t="s">
        <v>2724</v>
      </c>
      <c r="M91" s="163" t="s">
        <v>2530</v>
      </c>
      <c r="N91" s="163" t="s">
        <v>2727</v>
      </c>
      <c r="O91" s="141" t="s">
        <v>2728</v>
      </c>
      <c r="P91" s="153" t="s">
        <v>2725</v>
      </c>
      <c r="Q91" s="163" t="s">
        <v>2724</v>
      </c>
    </row>
    <row r="92" spans="1:17" ht="18" x14ac:dyDescent="0.25">
      <c r="A92" s="141" t="str">
        <f>VLOOKUP(E92,'LISTADO ATM'!$A$2:$C$901,3,0)</f>
        <v>NORTE</v>
      </c>
      <c r="B92" s="154" t="s">
        <v>2714</v>
      </c>
      <c r="C92" s="94">
        <v>44469.449699074074</v>
      </c>
      <c r="D92" s="94" t="s">
        <v>2459</v>
      </c>
      <c r="E92" s="156">
        <v>732</v>
      </c>
      <c r="F92" s="154" t="str">
        <f>VLOOKUP(E92,VIP!$A$2:$O16348,2,0)</f>
        <v>DRBR12H</v>
      </c>
      <c r="G92" s="141" t="str">
        <f>VLOOKUP(E92,'LISTADO ATM'!$A$2:$B$900,2,0)</f>
        <v xml:space="preserve">ATM Molino del Valle (Santiago) </v>
      </c>
      <c r="H92" s="141" t="str">
        <f>VLOOKUP(E92,VIP!$A$2:$O21309,7,FALSE)</f>
        <v>Si</v>
      </c>
      <c r="I92" s="141" t="str">
        <f>VLOOKUP(E92,VIP!$A$2:$O13274,8,FALSE)</f>
        <v>Si</v>
      </c>
      <c r="J92" s="141" t="str">
        <f>VLOOKUP(E92,VIP!$A$2:$O13224,8,FALSE)</f>
        <v>Si</v>
      </c>
      <c r="K92" s="141" t="str">
        <f>VLOOKUP(E92,VIP!$A$2:$O16798,6,0)</f>
        <v>NO</v>
      </c>
      <c r="L92" s="153" t="s">
        <v>2662</v>
      </c>
      <c r="M92" s="163" t="s">
        <v>2530</v>
      </c>
      <c r="N92" s="163" t="s">
        <v>2727</v>
      </c>
      <c r="O92" s="141" t="s">
        <v>2728</v>
      </c>
      <c r="P92" s="153" t="s">
        <v>2726</v>
      </c>
      <c r="Q92" s="163" t="s">
        <v>2662</v>
      </c>
    </row>
    <row r="93" spans="1:17" ht="18" x14ac:dyDescent="0.25">
      <c r="A93" s="141" t="str">
        <f>VLOOKUP(E93,'LISTADO ATM'!$A$2:$C$901,3,0)</f>
        <v>DISTRITO NACIONAL</v>
      </c>
      <c r="B93" s="154" t="s">
        <v>2713</v>
      </c>
      <c r="C93" s="94">
        <v>44469.450358796297</v>
      </c>
      <c r="D93" s="94" t="s">
        <v>2459</v>
      </c>
      <c r="E93" s="156">
        <v>438</v>
      </c>
      <c r="F93" s="154" t="str">
        <f>VLOOKUP(E93,VIP!$A$2:$O16347,2,0)</f>
        <v>DRBR438</v>
      </c>
      <c r="G93" s="141" t="str">
        <f>VLOOKUP(E93,'LISTADO ATM'!$A$2:$B$900,2,0)</f>
        <v xml:space="preserve">ATM Autobanco Torre IV </v>
      </c>
      <c r="H93" s="141" t="str">
        <f>VLOOKUP(E93,VIP!$A$2:$O21308,7,FALSE)</f>
        <v>Si</v>
      </c>
      <c r="I93" s="141" t="str">
        <f>VLOOKUP(E93,VIP!$A$2:$O13273,8,FALSE)</f>
        <v>Si</v>
      </c>
      <c r="J93" s="141" t="str">
        <f>VLOOKUP(E93,VIP!$A$2:$O13223,8,FALSE)</f>
        <v>Si</v>
      </c>
      <c r="K93" s="141" t="str">
        <f>VLOOKUP(E93,VIP!$A$2:$O16797,6,0)</f>
        <v>SI</v>
      </c>
      <c r="L93" s="153" t="s">
        <v>2724</v>
      </c>
      <c r="M93" s="163" t="s">
        <v>2530</v>
      </c>
      <c r="N93" s="163" t="s">
        <v>2727</v>
      </c>
      <c r="O93" s="141" t="s">
        <v>2728</v>
      </c>
      <c r="P93" s="153" t="s">
        <v>2725</v>
      </c>
      <c r="Q93" s="163" t="s">
        <v>2724</v>
      </c>
    </row>
    <row r="94" spans="1:17" ht="18" hidden="1" x14ac:dyDescent="0.25">
      <c r="A94" s="141" t="str">
        <f>VLOOKUP(E94,'LISTADO ATM'!$A$2:$C$901,3,0)</f>
        <v>DISTRITO NACIONAL</v>
      </c>
      <c r="B94" s="154" t="s">
        <v>2685</v>
      </c>
      <c r="C94" s="94">
        <v>44469.468206018515</v>
      </c>
      <c r="D94" s="94" t="s">
        <v>2174</v>
      </c>
      <c r="E94" s="156">
        <v>574</v>
      </c>
      <c r="F94" s="154" t="str">
        <f>VLOOKUP(E94,VIP!$A$2:$O16323,2,0)</f>
        <v>DRBR080</v>
      </c>
      <c r="G94" s="141" t="str">
        <f>VLOOKUP(E94,'LISTADO ATM'!$A$2:$B$900,2,0)</f>
        <v xml:space="preserve">ATM Club Obras Públicas </v>
      </c>
      <c r="H94" s="141" t="str">
        <f>VLOOKUP(E94,VIP!$A$2:$O21284,7,FALSE)</f>
        <v>Si</v>
      </c>
      <c r="I94" s="141" t="str">
        <f>VLOOKUP(E94,VIP!$A$2:$O13249,8,FALSE)</f>
        <v>Si</v>
      </c>
      <c r="J94" s="141" t="str">
        <f>VLOOKUP(E94,VIP!$A$2:$O13199,8,FALSE)</f>
        <v>Si</v>
      </c>
      <c r="K94" s="141" t="str">
        <f>VLOOKUP(E94,VIP!$A$2:$O16773,6,0)</f>
        <v>NO</v>
      </c>
      <c r="L94" s="153" t="s">
        <v>2238</v>
      </c>
      <c r="M94" s="93" t="s">
        <v>2437</v>
      </c>
      <c r="N94" s="93" t="s">
        <v>2443</v>
      </c>
      <c r="O94" s="141" t="s">
        <v>2445</v>
      </c>
      <c r="P94" s="153"/>
      <c r="Q94" s="93" t="s">
        <v>2238</v>
      </c>
    </row>
    <row r="95" spans="1:17" ht="18" x14ac:dyDescent="0.25">
      <c r="A95" s="141" t="str">
        <f>VLOOKUP(E95,'LISTADO ATM'!$A$2:$C$901,3,0)</f>
        <v>DISTRITO NACIONAL</v>
      </c>
      <c r="B95" s="154" t="s">
        <v>2684</v>
      </c>
      <c r="C95" s="94">
        <v>44469.470057870371</v>
      </c>
      <c r="D95" s="94" t="s">
        <v>2174</v>
      </c>
      <c r="E95" s="156">
        <v>577</v>
      </c>
      <c r="F95" s="154" t="str">
        <f>VLOOKUP(E95,VIP!$A$2:$O16322,2,0)</f>
        <v>DRBR173</v>
      </c>
      <c r="G95" s="141" t="str">
        <f>VLOOKUP(E95,'LISTADO ATM'!$A$2:$B$900,2,0)</f>
        <v xml:space="preserve">ATM Olé Ave. Duarte </v>
      </c>
      <c r="H95" s="141" t="str">
        <f>VLOOKUP(E95,VIP!$A$2:$O21283,7,FALSE)</f>
        <v>Si</v>
      </c>
      <c r="I95" s="141" t="str">
        <f>VLOOKUP(E95,VIP!$A$2:$O13248,8,FALSE)</f>
        <v>Si</v>
      </c>
      <c r="J95" s="141" t="str">
        <f>VLOOKUP(E95,VIP!$A$2:$O13198,8,FALSE)</f>
        <v>Si</v>
      </c>
      <c r="K95" s="141" t="str">
        <f>VLOOKUP(E95,VIP!$A$2:$O16772,6,0)</f>
        <v>SI</v>
      </c>
      <c r="L95" s="153" t="s">
        <v>2238</v>
      </c>
      <c r="M95" s="163" t="s">
        <v>2530</v>
      </c>
      <c r="N95" s="93" t="s">
        <v>2443</v>
      </c>
      <c r="O95" s="141" t="s">
        <v>2445</v>
      </c>
      <c r="P95" s="153"/>
      <c r="Q95" s="163" t="s">
        <v>2729</v>
      </c>
    </row>
    <row r="96" spans="1:17" ht="18" x14ac:dyDescent="0.25">
      <c r="A96" s="141" t="str">
        <f>VLOOKUP(E96,'LISTADO ATM'!$A$2:$C$901,3,0)</f>
        <v>SUR</v>
      </c>
      <c r="B96" s="154" t="s">
        <v>2712</v>
      </c>
      <c r="C96" s="94">
        <v>44469.472696759258</v>
      </c>
      <c r="D96" s="94" t="s">
        <v>2459</v>
      </c>
      <c r="E96" s="156">
        <v>764</v>
      </c>
      <c r="F96" s="154" t="str">
        <f>VLOOKUP(E96,VIP!$A$2:$O16377,2,0)</f>
        <v>DRBR451</v>
      </c>
      <c r="G96" s="141" t="str">
        <f>VLOOKUP(E96,'LISTADO ATM'!$A$2:$B$900,2,0)</f>
        <v xml:space="preserve">ATM Oficina Elías Piña </v>
      </c>
      <c r="H96" s="141" t="str">
        <f>VLOOKUP(E96,VIP!$A$2:$O21338,7,FALSE)</f>
        <v>Si</v>
      </c>
      <c r="I96" s="141" t="str">
        <f>VLOOKUP(E96,VIP!$A$2:$O13303,8,FALSE)</f>
        <v>Si</v>
      </c>
      <c r="J96" s="141" t="str">
        <f>VLOOKUP(E96,VIP!$A$2:$O13253,8,FALSE)</f>
        <v>Si</v>
      </c>
      <c r="K96" s="141" t="str">
        <f>VLOOKUP(E96,VIP!$A$2:$O16827,6,0)</f>
        <v>NO</v>
      </c>
      <c r="L96" s="153" t="s">
        <v>2816</v>
      </c>
      <c r="M96" s="163" t="s">
        <v>2530</v>
      </c>
      <c r="N96" s="163" t="s">
        <v>2727</v>
      </c>
      <c r="O96" s="141" t="s">
        <v>2653</v>
      </c>
      <c r="P96" s="153" t="s">
        <v>2725</v>
      </c>
      <c r="Q96" s="163" t="s">
        <v>2816</v>
      </c>
    </row>
    <row r="97" spans="1:17" ht="18" x14ac:dyDescent="0.25">
      <c r="A97" s="141" t="str">
        <f>VLOOKUP(E97,'LISTADO ATM'!$A$2:$C$901,3,0)</f>
        <v>SUR</v>
      </c>
      <c r="B97" s="154" t="s">
        <v>2712</v>
      </c>
      <c r="C97" s="94">
        <v>44469.472696759258</v>
      </c>
      <c r="D97" s="94" t="s">
        <v>2459</v>
      </c>
      <c r="E97" s="156">
        <v>764</v>
      </c>
      <c r="F97" s="154" t="str">
        <f>VLOOKUP(E97,VIP!$A$2:$O16346,2,0)</f>
        <v>DRBR451</v>
      </c>
      <c r="G97" s="141" t="str">
        <f>VLOOKUP(E97,'LISTADO ATM'!$A$2:$B$900,2,0)</f>
        <v xml:space="preserve">ATM Oficina Elías Piña </v>
      </c>
      <c r="H97" s="141" t="str">
        <f>VLOOKUP(E97,VIP!$A$2:$O21307,7,FALSE)</f>
        <v>Si</v>
      </c>
      <c r="I97" s="141" t="str">
        <f>VLOOKUP(E97,VIP!$A$2:$O13272,8,FALSE)</f>
        <v>Si</v>
      </c>
      <c r="J97" s="141" t="str">
        <f>VLOOKUP(E97,VIP!$A$2:$O13222,8,FALSE)</f>
        <v>Si</v>
      </c>
      <c r="K97" s="141" t="str">
        <f>VLOOKUP(E97,VIP!$A$2:$O16796,6,0)</f>
        <v>NO</v>
      </c>
      <c r="L97" s="153" t="s">
        <v>2724</v>
      </c>
      <c r="M97" s="163" t="s">
        <v>2530</v>
      </c>
      <c r="N97" s="163" t="s">
        <v>2727</v>
      </c>
      <c r="O97" s="141" t="s">
        <v>2653</v>
      </c>
      <c r="P97" s="153" t="s">
        <v>2725</v>
      </c>
      <c r="Q97" s="163" t="s">
        <v>2724</v>
      </c>
    </row>
    <row r="98" spans="1:17" ht="18" x14ac:dyDescent="0.25">
      <c r="A98" s="141" t="str">
        <f>VLOOKUP(E98,'LISTADO ATM'!$A$2:$C$901,3,0)</f>
        <v>NORTE</v>
      </c>
      <c r="B98" s="154" t="s">
        <v>2791</v>
      </c>
      <c r="C98" s="94">
        <v>44469.476990740739</v>
      </c>
      <c r="D98" s="94" t="s">
        <v>2798</v>
      </c>
      <c r="E98" s="156">
        <v>4</v>
      </c>
      <c r="F98" s="154" t="str">
        <f>VLOOKUP(E98,VIP!$A$2:$O16389,2,0)</f>
        <v>DRBR004</v>
      </c>
      <c r="G98" s="141" t="str">
        <f>VLOOKUP(E98,'LISTADO ATM'!$A$2:$B$900,2,0)</f>
        <v>ATM Avenida Rivas</v>
      </c>
      <c r="H98" s="141" t="str">
        <f>VLOOKUP(E98,VIP!$A$2:$O21350,7,FALSE)</f>
        <v>Si</v>
      </c>
      <c r="I98" s="141" t="str">
        <f>VLOOKUP(E98,VIP!$A$2:$O13315,8,FALSE)</f>
        <v>Si</v>
      </c>
      <c r="J98" s="141" t="str">
        <f>VLOOKUP(E98,VIP!$A$2:$O13265,8,FALSE)</f>
        <v>Si</v>
      </c>
      <c r="K98" s="141" t="str">
        <f>VLOOKUP(E98,VIP!$A$2:$O16839,6,0)</f>
        <v>NO</v>
      </c>
      <c r="L98" s="153" t="s">
        <v>2433</v>
      </c>
      <c r="M98" s="163" t="s">
        <v>2530</v>
      </c>
      <c r="N98" s="93" t="s">
        <v>2443</v>
      </c>
      <c r="O98" s="141" t="s">
        <v>2796</v>
      </c>
      <c r="P98" s="153"/>
      <c r="Q98" s="163" t="s">
        <v>2818</v>
      </c>
    </row>
    <row r="99" spans="1:17" ht="18" x14ac:dyDescent="0.25">
      <c r="A99" s="141" t="str">
        <f>VLOOKUP(E99,'LISTADO ATM'!$A$2:$C$901,3,0)</f>
        <v>DISTRITO NACIONAL</v>
      </c>
      <c r="B99" s="154" t="s">
        <v>2790</v>
      </c>
      <c r="C99" s="94">
        <v>44469.478437500002</v>
      </c>
      <c r="D99" s="94" t="s">
        <v>2440</v>
      </c>
      <c r="E99" s="156">
        <v>54</v>
      </c>
      <c r="F99" s="154" t="str">
        <f>VLOOKUP(E99,VIP!$A$2:$O16388,2,0)</f>
        <v>DRBR054</v>
      </c>
      <c r="G99" s="141" t="str">
        <f>VLOOKUP(E99,'LISTADO ATM'!$A$2:$B$900,2,0)</f>
        <v xml:space="preserve">ATM Autoservicio Galería 360 </v>
      </c>
      <c r="H99" s="141" t="str">
        <f>VLOOKUP(E99,VIP!$A$2:$O21349,7,FALSE)</f>
        <v>Si</v>
      </c>
      <c r="I99" s="141" t="str">
        <f>VLOOKUP(E99,VIP!$A$2:$O13314,8,FALSE)</f>
        <v>Si</v>
      </c>
      <c r="J99" s="141" t="str">
        <f>VLOOKUP(E99,VIP!$A$2:$O13264,8,FALSE)</f>
        <v>Si</v>
      </c>
      <c r="K99" s="141" t="str">
        <f>VLOOKUP(E99,VIP!$A$2:$O16838,6,0)</f>
        <v>NO</v>
      </c>
      <c r="L99" s="153" t="s">
        <v>2409</v>
      </c>
      <c r="M99" s="163" t="s">
        <v>2530</v>
      </c>
      <c r="N99" s="93" t="s">
        <v>2443</v>
      </c>
      <c r="O99" s="141" t="s">
        <v>2444</v>
      </c>
      <c r="P99" s="153"/>
      <c r="Q99" s="163" t="s">
        <v>2818</v>
      </c>
    </row>
    <row r="100" spans="1:17" ht="18" hidden="1" x14ac:dyDescent="0.25">
      <c r="A100" s="141" t="str">
        <f>VLOOKUP(E100,'LISTADO ATM'!$A$2:$C$901,3,0)</f>
        <v>DISTRITO NACIONAL</v>
      </c>
      <c r="B100" s="154" t="s">
        <v>2789</v>
      </c>
      <c r="C100" s="94">
        <v>44469.516168981485</v>
      </c>
      <c r="D100" s="94" t="s">
        <v>2174</v>
      </c>
      <c r="E100" s="156">
        <v>696</v>
      </c>
      <c r="F100" s="154" t="str">
        <f>VLOOKUP(E100,VIP!$A$2:$O16387,2,0)</f>
        <v>DRBR696</v>
      </c>
      <c r="G100" s="141" t="str">
        <f>VLOOKUP(E100,'LISTADO ATM'!$A$2:$B$900,2,0)</f>
        <v>ATM Olé Jacobo Majluta</v>
      </c>
      <c r="H100" s="141" t="str">
        <f>VLOOKUP(E100,VIP!$A$2:$O21348,7,FALSE)</f>
        <v>Si</v>
      </c>
      <c r="I100" s="141" t="str">
        <f>VLOOKUP(E100,VIP!$A$2:$O13313,8,FALSE)</f>
        <v>Si</v>
      </c>
      <c r="J100" s="141" t="str">
        <f>VLOOKUP(E100,VIP!$A$2:$O13263,8,FALSE)</f>
        <v>Si</v>
      </c>
      <c r="K100" s="141" t="str">
        <f>VLOOKUP(E100,VIP!$A$2:$O16837,6,0)</f>
        <v>NO</v>
      </c>
      <c r="L100" s="153" t="s">
        <v>2212</v>
      </c>
      <c r="M100" s="93" t="s">
        <v>2437</v>
      </c>
      <c r="N100" s="93" t="s">
        <v>2622</v>
      </c>
      <c r="O100" s="141" t="s">
        <v>2445</v>
      </c>
      <c r="P100" s="153"/>
      <c r="Q100" s="93" t="s">
        <v>2212</v>
      </c>
    </row>
    <row r="101" spans="1:17" ht="18" hidden="1" x14ac:dyDescent="0.25">
      <c r="A101" s="141" t="str">
        <f>VLOOKUP(E101,'LISTADO ATM'!$A$2:$C$901,3,0)</f>
        <v>DISTRITO NACIONAL</v>
      </c>
      <c r="B101" s="154" t="s">
        <v>2788</v>
      </c>
      <c r="C101" s="94">
        <v>44469.520833333336</v>
      </c>
      <c r="D101" s="94" t="s">
        <v>2174</v>
      </c>
      <c r="E101" s="156">
        <v>224</v>
      </c>
      <c r="F101" s="154" t="str">
        <f>VLOOKUP(E101,VIP!$A$2:$O16386,2,0)</f>
        <v>DRBR224</v>
      </c>
      <c r="G101" s="141" t="str">
        <f>VLOOKUP(E101,'LISTADO ATM'!$A$2:$B$900,2,0)</f>
        <v xml:space="preserve">ATM S/M Nacional El Millón (Núñez de Cáceres) </v>
      </c>
      <c r="H101" s="141" t="str">
        <f>VLOOKUP(E101,VIP!$A$2:$O21347,7,FALSE)</f>
        <v>Si</v>
      </c>
      <c r="I101" s="141" t="str">
        <f>VLOOKUP(E101,VIP!$A$2:$O13312,8,FALSE)</f>
        <v>Si</v>
      </c>
      <c r="J101" s="141" t="str">
        <f>VLOOKUP(E101,VIP!$A$2:$O13262,8,FALSE)</f>
        <v>Si</v>
      </c>
      <c r="K101" s="141" t="str">
        <f>VLOOKUP(E101,VIP!$A$2:$O16836,6,0)</f>
        <v>SI</v>
      </c>
      <c r="L101" s="153" t="s">
        <v>2212</v>
      </c>
      <c r="M101" s="93" t="s">
        <v>2437</v>
      </c>
      <c r="N101" s="93" t="s">
        <v>2622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NORTE</v>
      </c>
      <c r="B102" s="154" t="s">
        <v>2787</v>
      </c>
      <c r="C102" s="94">
        <v>44469.524918981479</v>
      </c>
      <c r="D102" s="94" t="s">
        <v>2174</v>
      </c>
      <c r="E102" s="156">
        <v>886</v>
      </c>
      <c r="F102" s="154" t="str">
        <f>VLOOKUP(E102,VIP!$A$2:$O16385,2,0)</f>
        <v>DRBR886</v>
      </c>
      <c r="G102" s="141" t="str">
        <f>VLOOKUP(E102,'LISTADO ATM'!$A$2:$B$900,2,0)</f>
        <v xml:space="preserve">ATM Oficina Guayubín </v>
      </c>
      <c r="H102" s="141" t="str">
        <f>VLOOKUP(E102,VIP!$A$2:$O21346,7,FALSE)</f>
        <v>Si</v>
      </c>
      <c r="I102" s="141" t="str">
        <f>VLOOKUP(E102,VIP!$A$2:$O13311,8,FALSE)</f>
        <v>Si</v>
      </c>
      <c r="J102" s="141" t="str">
        <f>VLOOKUP(E102,VIP!$A$2:$O13261,8,FALSE)</f>
        <v>Si</v>
      </c>
      <c r="K102" s="141" t="str">
        <f>VLOOKUP(E102,VIP!$A$2:$O16835,6,0)</f>
        <v>NO</v>
      </c>
      <c r="L102" s="153" t="s">
        <v>2212</v>
      </c>
      <c r="M102" s="163" t="s">
        <v>2530</v>
      </c>
      <c r="N102" s="93" t="s">
        <v>2443</v>
      </c>
      <c r="O102" s="141" t="s">
        <v>2623</v>
      </c>
      <c r="P102" s="153"/>
      <c r="Q102" s="163" t="s">
        <v>2818</v>
      </c>
    </row>
    <row r="103" spans="1:17" ht="18" x14ac:dyDescent="0.25">
      <c r="A103" s="141" t="str">
        <f>VLOOKUP(E103,'LISTADO ATM'!$A$2:$C$901,3,0)</f>
        <v>NORTE</v>
      </c>
      <c r="B103" s="154" t="s">
        <v>2786</v>
      </c>
      <c r="C103" s="94">
        <v>44469.525833333333</v>
      </c>
      <c r="D103" s="94" t="s">
        <v>2175</v>
      </c>
      <c r="E103" s="156">
        <v>292</v>
      </c>
      <c r="F103" s="154" t="str">
        <f>VLOOKUP(E103,VIP!$A$2:$O16384,2,0)</f>
        <v>DRBR292</v>
      </c>
      <c r="G103" s="141" t="str">
        <f>VLOOKUP(E103,'LISTADO ATM'!$A$2:$B$900,2,0)</f>
        <v xml:space="preserve">ATM UNP Castañuelas (Montecristi) </v>
      </c>
      <c r="H103" s="141" t="str">
        <f>VLOOKUP(E103,VIP!$A$2:$O21345,7,FALSE)</f>
        <v>Si</v>
      </c>
      <c r="I103" s="141" t="str">
        <f>VLOOKUP(E103,VIP!$A$2:$O13310,8,FALSE)</f>
        <v>Si</v>
      </c>
      <c r="J103" s="141" t="str">
        <f>VLOOKUP(E103,VIP!$A$2:$O13260,8,FALSE)</f>
        <v>Si</v>
      </c>
      <c r="K103" s="141" t="str">
        <f>VLOOKUP(E103,VIP!$A$2:$O16834,6,0)</f>
        <v>NO</v>
      </c>
      <c r="L103" s="153" t="s">
        <v>2212</v>
      </c>
      <c r="M103" s="163" t="s">
        <v>2530</v>
      </c>
      <c r="N103" s="93" t="s">
        <v>2443</v>
      </c>
      <c r="O103" s="141" t="s">
        <v>2623</v>
      </c>
      <c r="P103" s="153"/>
      <c r="Q103" s="163" t="s">
        <v>2818</v>
      </c>
    </row>
    <row r="104" spans="1:17" ht="18" hidden="1" x14ac:dyDescent="0.25">
      <c r="A104" s="141" t="str">
        <f>VLOOKUP(E104,'LISTADO ATM'!$A$2:$C$901,3,0)</f>
        <v>DISTRITO NACIONAL</v>
      </c>
      <c r="B104" s="154" t="s">
        <v>2785</v>
      </c>
      <c r="C104" s="94">
        <v>44469.526446759257</v>
      </c>
      <c r="D104" s="94" t="s">
        <v>2174</v>
      </c>
      <c r="E104" s="156">
        <v>435</v>
      </c>
      <c r="F104" s="154" t="str">
        <f>VLOOKUP(E104,VIP!$A$2:$O16383,2,0)</f>
        <v>DRBR435</v>
      </c>
      <c r="G104" s="141" t="str">
        <f>VLOOKUP(E104,'LISTADO ATM'!$A$2:$B$900,2,0)</f>
        <v xml:space="preserve">ATM Autobanco Torre I </v>
      </c>
      <c r="H104" s="141" t="str">
        <f>VLOOKUP(E104,VIP!$A$2:$O21344,7,FALSE)</f>
        <v>Si</v>
      </c>
      <c r="I104" s="141" t="str">
        <f>VLOOKUP(E104,VIP!$A$2:$O13309,8,FALSE)</f>
        <v>Si</v>
      </c>
      <c r="J104" s="141" t="str">
        <f>VLOOKUP(E104,VIP!$A$2:$O13259,8,FALSE)</f>
        <v>Si</v>
      </c>
      <c r="K104" s="141" t="str">
        <f>VLOOKUP(E104,VIP!$A$2:$O16833,6,0)</f>
        <v>SI</v>
      </c>
      <c r="L104" s="153" t="s">
        <v>2212</v>
      </c>
      <c r="M104" s="93" t="s">
        <v>2437</v>
      </c>
      <c r="N104" s="93" t="s">
        <v>2622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DISTRITO NACIONAL</v>
      </c>
      <c r="B105" s="154" t="s">
        <v>2784</v>
      </c>
      <c r="C105" s="94">
        <v>44469.532430555555</v>
      </c>
      <c r="D105" s="94" t="s">
        <v>2440</v>
      </c>
      <c r="E105" s="156">
        <v>327</v>
      </c>
      <c r="F105" s="154" t="str">
        <f>VLOOKUP(E105,VIP!$A$2:$O16382,2,0)</f>
        <v>DRBR327</v>
      </c>
      <c r="G105" s="141" t="str">
        <f>VLOOKUP(E105,'LISTADO ATM'!$A$2:$B$900,2,0)</f>
        <v xml:space="preserve">ATM UNP CCN (Nacional 27 de Febrero) </v>
      </c>
      <c r="H105" s="141" t="str">
        <f>VLOOKUP(E105,VIP!$A$2:$O21343,7,FALSE)</f>
        <v>Si</v>
      </c>
      <c r="I105" s="141" t="str">
        <f>VLOOKUP(E105,VIP!$A$2:$O13308,8,FALSE)</f>
        <v>Si</v>
      </c>
      <c r="J105" s="141" t="str">
        <f>VLOOKUP(E105,VIP!$A$2:$O13258,8,FALSE)</f>
        <v>Si</v>
      </c>
      <c r="K105" s="141" t="str">
        <f>VLOOKUP(E105,VIP!$A$2:$O16832,6,0)</f>
        <v>NO</v>
      </c>
      <c r="L105" s="153" t="s">
        <v>2433</v>
      </c>
      <c r="M105" s="163" t="s">
        <v>2530</v>
      </c>
      <c r="N105" s="93" t="s">
        <v>2443</v>
      </c>
      <c r="O105" s="141" t="s">
        <v>2444</v>
      </c>
      <c r="P105" s="153"/>
      <c r="Q105" s="163" t="s">
        <v>2818</v>
      </c>
    </row>
    <row r="106" spans="1:17" ht="18" hidden="1" x14ac:dyDescent="0.25">
      <c r="A106" s="141" t="str">
        <f>VLOOKUP(E106,'LISTADO ATM'!$A$2:$C$901,3,0)</f>
        <v>DISTRITO NACIONAL</v>
      </c>
      <c r="B106" s="154" t="s">
        <v>2783</v>
      </c>
      <c r="C106" s="94">
        <v>44469.591469907406</v>
      </c>
      <c r="D106" s="94" t="s">
        <v>2440</v>
      </c>
      <c r="E106" s="156">
        <v>570</v>
      </c>
      <c r="F106" s="154" t="str">
        <f>VLOOKUP(E106,VIP!$A$2:$O16381,2,0)</f>
        <v>DRBR478</v>
      </c>
      <c r="G106" s="141" t="str">
        <f>VLOOKUP(E106,'LISTADO ATM'!$A$2:$B$900,2,0)</f>
        <v xml:space="preserve">ATM S/M Liverpool Villa Mella </v>
      </c>
      <c r="H106" s="141" t="str">
        <f>VLOOKUP(E106,VIP!$A$2:$O21342,7,FALSE)</f>
        <v>Si</v>
      </c>
      <c r="I106" s="141" t="str">
        <f>VLOOKUP(E106,VIP!$A$2:$O13307,8,FALSE)</f>
        <v>Si</v>
      </c>
      <c r="J106" s="141" t="str">
        <f>VLOOKUP(E106,VIP!$A$2:$O13257,8,FALSE)</f>
        <v>Si</v>
      </c>
      <c r="K106" s="141" t="str">
        <f>VLOOKUP(E106,VIP!$A$2:$O16831,6,0)</f>
        <v>NO</v>
      </c>
      <c r="L106" s="153" t="s">
        <v>2433</v>
      </c>
      <c r="M106" s="93" t="s">
        <v>2437</v>
      </c>
      <c r="N106" s="93" t="s">
        <v>2443</v>
      </c>
      <c r="O106" s="141" t="s">
        <v>2444</v>
      </c>
      <c r="P106" s="153"/>
      <c r="Q106" s="93" t="s">
        <v>2433</v>
      </c>
    </row>
    <row r="107" spans="1:17" ht="18" hidden="1" x14ac:dyDescent="0.25">
      <c r="A107" s="141" t="str">
        <f>VLOOKUP(E107,'LISTADO ATM'!$A$2:$C$901,3,0)</f>
        <v>DISTRITO NACIONAL</v>
      </c>
      <c r="B107" s="154" t="s">
        <v>2782</v>
      </c>
      <c r="C107" s="94">
        <v>44469.591585648152</v>
      </c>
      <c r="D107" s="94" t="s">
        <v>2174</v>
      </c>
      <c r="E107" s="156">
        <v>744</v>
      </c>
      <c r="F107" s="154" t="str">
        <f>VLOOKUP(E107,VIP!$A$2:$O16380,2,0)</f>
        <v>DRBR289</v>
      </c>
      <c r="G107" s="141" t="str">
        <f>VLOOKUP(E107,'LISTADO ATM'!$A$2:$B$900,2,0)</f>
        <v xml:space="preserve">ATM Multicentro La Sirena Venezuela </v>
      </c>
      <c r="H107" s="141" t="str">
        <f>VLOOKUP(E107,VIP!$A$2:$O21341,7,FALSE)</f>
        <v>Si</v>
      </c>
      <c r="I107" s="141" t="str">
        <f>VLOOKUP(E107,VIP!$A$2:$O13306,8,FALSE)</f>
        <v>Si</v>
      </c>
      <c r="J107" s="141" t="str">
        <f>VLOOKUP(E107,VIP!$A$2:$O13256,8,FALSE)</f>
        <v>Si</v>
      </c>
      <c r="K107" s="141" t="str">
        <f>VLOOKUP(E107,VIP!$A$2:$O16830,6,0)</f>
        <v>SI</v>
      </c>
      <c r="L107" s="153" t="s">
        <v>2795</v>
      </c>
      <c r="M107" s="93" t="s">
        <v>2437</v>
      </c>
      <c r="N107" s="93" t="s">
        <v>2622</v>
      </c>
      <c r="O107" s="141" t="s">
        <v>2445</v>
      </c>
      <c r="P107" s="153"/>
      <c r="Q107" s="93" t="s">
        <v>2795</v>
      </c>
    </row>
    <row r="108" spans="1:17" ht="18" x14ac:dyDescent="0.25">
      <c r="A108" s="141" t="str">
        <f>VLOOKUP(E108,'LISTADO ATM'!$A$2:$C$901,3,0)</f>
        <v>NORTE</v>
      </c>
      <c r="B108" s="154" t="s">
        <v>2781</v>
      </c>
      <c r="C108" s="94">
        <v>44469.595069444447</v>
      </c>
      <c r="D108" s="94" t="s">
        <v>2175</v>
      </c>
      <c r="E108" s="156">
        <v>357</v>
      </c>
      <c r="F108" s="154" t="str">
        <f>VLOOKUP(E108,VIP!$A$2:$O16379,2,0)</f>
        <v>DRBR357</v>
      </c>
      <c r="G108" s="141" t="str">
        <f>VLOOKUP(E108,'LISTADO ATM'!$A$2:$B$900,2,0)</f>
        <v xml:space="preserve">ATM Universidad Nacional Evangélica (Santiago) </v>
      </c>
      <c r="H108" s="141" t="str">
        <f>VLOOKUP(E108,VIP!$A$2:$O21340,7,FALSE)</f>
        <v>Si</v>
      </c>
      <c r="I108" s="141" t="str">
        <f>VLOOKUP(E108,VIP!$A$2:$O13305,8,FALSE)</f>
        <v>Si</v>
      </c>
      <c r="J108" s="141" t="str">
        <f>VLOOKUP(E108,VIP!$A$2:$O13255,8,FALSE)</f>
        <v>Si</v>
      </c>
      <c r="K108" s="141" t="str">
        <f>VLOOKUP(E108,VIP!$A$2:$O16829,6,0)</f>
        <v>NO</v>
      </c>
      <c r="L108" s="153" t="s">
        <v>2212</v>
      </c>
      <c r="M108" s="163" t="s">
        <v>2530</v>
      </c>
      <c r="N108" s="93" t="s">
        <v>2443</v>
      </c>
      <c r="O108" s="141" t="s">
        <v>2623</v>
      </c>
      <c r="P108" s="153"/>
      <c r="Q108" s="163" t="s">
        <v>2818</v>
      </c>
    </row>
    <row r="109" spans="1:17" ht="18" hidden="1" x14ac:dyDescent="0.25">
      <c r="A109" s="141" t="str">
        <f>VLOOKUP(E109,'LISTADO ATM'!$A$2:$C$901,3,0)</f>
        <v>DISTRITO NACIONAL</v>
      </c>
      <c r="B109" s="154" t="s">
        <v>2780</v>
      </c>
      <c r="C109" s="94">
        <v>44469.595659722225</v>
      </c>
      <c r="D109" s="94" t="s">
        <v>2174</v>
      </c>
      <c r="E109" s="156">
        <v>363</v>
      </c>
      <c r="F109" s="154" t="str">
        <f>VLOOKUP(E109,VIP!$A$2:$O16378,2,0)</f>
        <v>DRBR363</v>
      </c>
      <c r="G109" s="141" t="str">
        <f>VLOOKUP(E109,'LISTADO ATM'!$A$2:$B$900,2,0)</f>
        <v>ATM Sirena Villa Mella</v>
      </c>
      <c r="H109" s="141" t="str">
        <f>VLOOKUP(E109,VIP!$A$2:$O21339,7,FALSE)</f>
        <v>N/A</v>
      </c>
      <c r="I109" s="141" t="str">
        <f>VLOOKUP(E109,VIP!$A$2:$O13304,8,FALSE)</f>
        <v>N/A</v>
      </c>
      <c r="J109" s="141" t="str">
        <f>VLOOKUP(E109,VIP!$A$2:$O13254,8,FALSE)</f>
        <v>N/A</v>
      </c>
      <c r="K109" s="141" t="str">
        <f>VLOOKUP(E109,VIP!$A$2:$O16828,6,0)</f>
        <v>N/A</v>
      </c>
      <c r="L109" s="153" t="s">
        <v>2212</v>
      </c>
      <c r="M109" s="93" t="s">
        <v>2437</v>
      </c>
      <c r="N109" s="93" t="s">
        <v>2622</v>
      </c>
      <c r="O109" s="141" t="s">
        <v>2445</v>
      </c>
      <c r="P109" s="153"/>
      <c r="Q109" s="93" t="s">
        <v>2212</v>
      </c>
    </row>
    <row r="110" spans="1:17" ht="18" hidden="1" x14ac:dyDescent="0.25">
      <c r="A110" s="141" t="str">
        <f>VLOOKUP(E110,'LISTADO ATM'!$A$2:$C$901,3,0)</f>
        <v>DISTRITO NACIONAL</v>
      </c>
      <c r="B110" s="154" t="s">
        <v>2779</v>
      </c>
      <c r="C110" s="94">
        <v>44469.596782407411</v>
      </c>
      <c r="D110" s="94" t="s">
        <v>2174</v>
      </c>
      <c r="E110" s="156">
        <v>325</v>
      </c>
      <c r="F110" s="154" t="str">
        <f>VLOOKUP(E110,VIP!$A$2:$O16377,2,0)</f>
        <v>DRBR325</v>
      </c>
      <c r="G110" s="141" t="str">
        <f>VLOOKUP(E110,'LISTADO ATM'!$A$2:$B$900,2,0)</f>
        <v>ATM Casa Edwin</v>
      </c>
      <c r="H110" s="141" t="str">
        <f>VLOOKUP(E110,VIP!$A$2:$O21338,7,FALSE)</f>
        <v>Si</v>
      </c>
      <c r="I110" s="141" t="str">
        <f>VLOOKUP(E110,VIP!$A$2:$O13303,8,FALSE)</f>
        <v>Si</v>
      </c>
      <c r="J110" s="141" t="str">
        <f>VLOOKUP(E110,VIP!$A$2:$O13253,8,FALSE)</f>
        <v>Si</v>
      </c>
      <c r="K110" s="141" t="str">
        <f>VLOOKUP(E110,VIP!$A$2:$O16827,6,0)</f>
        <v>NO</v>
      </c>
      <c r="L110" s="153" t="s">
        <v>2212</v>
      </c>
      <c r="M110" s="93" t="s">
        <v>2437</v>
      </c>
      <c r="N110" s="93" t="s">
        <v>2622</v>
      </c>
      <c r="O110" s="141" t="s">
        <v>2445</v>
      </c>
      <c r="P110" s="153"/>
      <c r="Q110" s="93" t="s">
        <v>2212</v>
      </c>
    </row>
    <row r="111" spans="1:17" ht="18" hidden="1" x14ac:dyDescent="0.25">
      <c r="A111" s="141" t="str">
        <f>VLOOKUP(E111,'LISTADO ATM'!$A$2:$C$901,3,0)</f>
        <v>NORTE</v>
      </c>
      <c r="B111" s="154" t="s">
        <v>2778</v>
      </c>
      <c r="C111" s="94">
        <v>44469.597743055558</v>
      </c>
      <c r="D111" s="94" t="s">
        <v>2175</v>
      </c>
      <c r="E111" s="156">
        <v>290</v>
      </c>
      <c r="F111" s="154" t="str">
        <f>VLOOKUP(E111,VIP!$A$2:$O16376,2,0)</f>
        <v>DRBR290</v>
      </c>
      <c r="G111" s="141" t="str">
        <f>VLOOKUP(E111,'LISTADO ATM'!$A$2:$B$900,2,0)</f>
        <v xml:space="preserve">ATM Oficina San Francisco de Macorís </v>
      </c>
      <c r="H111" s="141" t="str">
        <f>VLOOKUP(E111,VIP!$A$2:$O21337,7,FALSE)</f>
        <v>Si</v>
      </c>
      <c r="I111" s="141" t="str">
        <f>VLOOKUP(E111,VIP!$A$2:$O13302,8,FALSE)</f>
        <v>Si</v>
      </c>
      <c r="J111" s="141" t="str">
        <f>VLOOKUP(E111,VIP!$A$2:$O13252,8,FALSE)</f>
        <v>Si</v>
      </c>
      <c r="K111" s="141" t="str">
        <f>VLOOKUP(E111,VIP!$A$2:$O16826,6,0)</f>
        <v>NO</v>
      </c>
      <c r="L111" s="153" t="s">
        <v>2212</v>
      </c>
      <c r="M111" s="93" t="s">
        <v>2437</v>
      </c>
      <c r="N111" s="93" t="s">
        <v>2443</v>
      </c>
      <c r="O111" s="141" t="s">
        <v>2623</v>
      </c>
      <c r="P111" s="153"/>
      <c r="Q111" s="93" t="s">
        <v>2212</v>
      </c>
    </row>
    <row r="112" spans="1:17" ht="18" hidden="1" x14ac:dyDescent="0.25">
      <c r="A112" s="141" t="str">
        <f>VLOOKUP(E112,'LISTADO ATM'!$A$2:$C$901,3,0)</f>
        <v>DISTRITO NACIONAL</v>
      </c>
      <c r="B112" s="154" t="s">
        <v>2777</v>
      </c>
      <c r="C112" s="94">
        <v>44469.599282407406</v>
      </c>
      <c r="D112" s="94" t="s">
        <v>2174</v>
      </c>
      <c r="E112" s="156">
        <v>281</v>
      </c>
      <c r="F112" s="154" t="str">
        <f>VLOOKUP(E112,VIP!$A$2:$O16375,2,0)</f>
        <v>DRBR737</v>
      </c>
      <c r="G112" s="141" t="str">
        <f>VLOOKUP(E112,'LISTADO ATM'!$A$2:$B$900,2,0)</f>
        <v xml:space="preserve">ATM S/M Pola Independencia </v>
      </c>
      <c r="H112" s="141" t="str">
        <f>VLOOKUP(E112,VIP!$A$2:$O21336,7,FALSE)</f>
        <v>Si</v>
      </c>
      <c r="I112" s="141" t="str">
        <f>VLOOKUP(E112,VIP!$A$2:$O13301,8,FALSE)</f>
        <v>Si</v>
      </c>
      <c r="J112" s="141" t="str">
        <f>VLOOKUP(E112,VIP!$A$2:$O13251,8,FALSE)</f>
        <v>Si</v>
      </c>
      <c r="K112" s="141" t="str">
        <f>VLOOKUP(E112,VIP!$A$2:$O16825,6,0)</f>
        <v>NO</v>
      </c>
      <c r="L112" s="153" t="s">
        <v>2795</v>
      </c>
      <c r="M112" s="93" t="s">
        <v>2437</v>
      </c>
      <c r="N112" s="93" t="s">
        <v>2622</v>
      </c>
      <c r="O112" s="141" t="s">
        <v>2445</v>
      </c>
      <c r="P112" s="153"/>
      <c r="Q112" s="93" t="s">
        <v>2795</v>
      </c>
    </row>
    <row r="113" spans="1:17" ht="18" hidden="1" x14ac:dyDescent="0.25">
      <c r="A113" s="141" t="str">
        <f>VLOOKUP(E113,'LISTADO ATM'!$A$2:$C$901,3,0)</f>
        <v>DISTRITO NACIONAL</v>
      </c>
      <c r="B113" s="154" t="s">
        <v>2776</v>
      </c>
      <c r="C113" s="94">
        <v>44469.599548611113</v>
      </c>
      <c r="D113" s="94" t="s">
        <v>2174</v>
      </c>
      <c r="E113" s="156">
        <v>359</v>
      </c>
      <c r="F113" s="154" t="str">
        <f>VLOOKUP(E113,VIP!$A$2:$O16374,2,0)</f>
        <v>DRBR359</v>
      </c>
      <c r="G113" s="141" t="str">
        <f>VLOOKUP(E113,'LISTADO ATM'!$A$2:$B$900,2,0)</f>
        <v>ATM S/M Bravo Ozama</v>
      </c>
      <c r="H113" s="141" t="str">
        <f>VLOOKUP(E113,VIP!$A$2:$O21335,7,FALSE)</f>
        <v>N/A</v>
      </c>
      <c r="I113" s="141" t="str">
        <f>VLOOKUP(E113,VIP!$A$2:$O13300,8,FALSE)</f>
        <v>N/A</v>
      </c>
      <c r="J113" s="141" t="str">
        <f>VLOOKUP(E113,VIP!$A$2:$O13250,8,FALSE)</f>
        <v>N/A</v>
      </c>
      <c r="K113" s="141" t="str">
        <f>VLOOKUP(E113,VIP!$A$2:$O16824,6,0)</f>
        <v>N/A</v>
      </c>
      <c r="L113" s="153" t="s">
        <v>2795</v>
      </c>
      <c r="M113" s="93" t="s">
        <v>2437</v>
      </c>
      <c r="N113" s="93" t="s">
        <v>2622</v>
      </c>
      <c r="O113" s="141" t="s">
        <v>2445</v>
      </c>
      <c r="P113" s="153"/>
      <c r="Q113" s="93" t="s">
        <v>2795</v>
      </c>
    </row>
    <row r="114" spans="1:17" ht="18" hidden="1" x14ac:dyDescent="0.25">
      <c r="A114" s="141" t="str">
        <f>VLOOKUP(E114,'LISTADO ATM'!$A$2:$C$901,3,0)</f>
        <v>DISTRITO NACIONAL</v>
      </c>
      <c r="B114" s="154" t="s">
        <v>2775</v>
      </c>
      <c r="C114" s="94">
        <v>44469.601053240738</v>
      </c>
      <c r="D114" s="94" t="s">
        <v>2174</v>
      </c>
      <c r="E114" s="156">
        <v>10</v>
      </c>
      <c r="F114" s="154" t="str">
        <f>VLOOKUP(E114,VIP!$A$2:$O16373,2,0)</f>
        <v>DRBR010</v>
      </c>
      <c r="G114" s="141" t="str">
        <f>VLOOKUP(E114,'LISTADO ATM'!$A$2:$B$900,2,0)</f>
        <v xml:space="preserve">ATM Ministerio Salud Pública </v>
      </c>
      <c r="H114" s="141" t="str">
        <f>VLOOKUP(E114,VIP!$A$2:$O21334,7,FALSE)</f>
        <v>Si</v>
      </c>
      <c r="I114" s="141" t="str">
        <f>VLOOKUP(E114,VIP!$A$2:$O13299,8,FALSE)</f>
        <v>Si</v>
      </c>
      <c r="J114" s="141" t="str">
        <f>VLOOKUP(E114,VIP!$A$2:$O13249,8,FALSE)</f>
        <v>Si</v>
      </c>
      <c r="K114" s="141" t="str">
        <f>VLOOKUP(E114,VIP!$A$2:$O16823,6,0)</f>
        <v>NO</v>
      </c>
      <c r="L114" s="153" t="s">
        <v>2212</v>
      </c>
      <c r="M114" s="93" t="s">
        <v>2437</v>
      </c>
      <c r="N114" s="93" t="s">
        <v>2622</v>
      </c>
      <c r="O114" s="141" t="s">
        <v>2445</v>
      </c>
      <c r="P114" s="153"/>
      <c r="Q114" s="93" t="s">
        <v>2212</v>
      </c>
    </row>
    <row r="115" spans="1:17" ht="18" x14ac:dyDescent="0.25">
      <c r="A115" s="141" t="str">
        <f>VLOOKUP(E115,'LISTADO ATM'!$A$2:$C$901,3,0)</f>
        <v>NORTE</v>
      </c>
      <c r="B115" s="154" t="s">
        <v>2815</v>
      </c>
      <c r="C115" s="94">
        <v>44469.601504629631</v>
      </c>
      <c r="D115" s="94" t="s">
        <v>2459</v>
      </c>
      <c r="E115" s="156">
        <v>75</v>
      </c>
      <c r="F115" s="154" t="str">
        <f>VLOOKUP(E115,VIP!$A$2:$O16376,2,0)</f>
        <v>DRBR075</v>
      </c>
      <c r="G115" s="141" t="str">
        <f>VLOOKUP(E115,'LISTADO ATM'!$A$2:$B$900,2,0)</f>
        <v xml:space="preserve">ATM Oficina Gaspar Hernández </v>
      </c>
      <c r="H115" s="141" t="str">
        <f>VLOOKUP(E115,VIP!$A$2:$O21337,7,FALSE)</f>
        <v>Si</v>
      </c>
      <c r="I115" s="141" t="str">
        <f>VLOOKUP(E115,VIP!$A$2:$O13302,8,FALSE)</f>
        <v>Si</v>
      </c>
      <c r="J115" s="141" t="str">
        <f>VLOOKUP(E115,VIP!$A$2:$O13252,8,FALSE)</f>
        <v>Si</v>
      </c>
      <c r="K115" s="141" t="str">
        <f>VLOOKUP(E115,VIP!$A$2:$O16826,6,0)</f>
        <v>NO</v>
      </c>
      <c r="L115" s="153" t="s">
        <v>2662</v>
      </c>
      <c r="M115" s="163" t="s">
        <v>2530</v>
      </c>
      <c r="N115" s="163" t="s">
        <v>2727</v>
      </c>
      <c r="O115" s="141" t="s">
        <v>2728</v>
      </c>
      <c r="P115" s="153" t="s">
        <v>2726</v>
      </c>
      <c r="Q115" s="163" t="s">
        <v>2662</v>
      </c>
    </row>
    <row r="116" spans="1:17" ht="18" x14ac:dyDescent="0.25">
      <c r="A116" s="141" t="str">
        <f>VLOOKUP(E116,'LISTADO ATM'!$A$2:$C$901,3,0)</f>
        <v>DISTRITO NACIONAL</v>
      </c>
      <c r="B116" s="154" t="s">
        <v>2814</v>
      </c>
      <c r="C116" s="94">
        <v>44469.602025462962</v>
      </c>
      <c r="D116" s="94" t="s">
        <v>2459</v>
      </c>
      <c r="E116" s="156">
        <v>43</v>
      </c>
      <c r="F116" s="154" t="str">
        <f>VLOOKUP(E116,VIP!$A$2:$O16375,2,0)</f>
        <v>DRBR043</v>
      </c>
      <c r="G116" s="141" t="str">
        <f>VLOOKUP(E116,'LISTADO ATM'!$A$2:$B$900,2,0)</f>
        <v xml:space="preserve">ATM Zona Franca San Isidro </v>
      </c>
      <c r="H116" s="141" t="str">
        <f>VLOOKUP(E116,VIP!$A$2:$O21336,7,FALSE)</f>
        <v>Si</v>
      </c>
      <c r="I116" s="141" t="str">
        <f>VLOOKUP(E116,VIP!$A$2:$O13301,8,FALSE)</f>
        <v>No</v>
      </c>
      <c r="J116" s="141" t="str">
        <f>VLOOKUP(E116,VIP!$A$2:$O13251,8,FALSE)</f>
        <v>No</v>
      </c>
      <c r="K116" s="141" t="str">
        <f>VLOOKUP(E116,VIP!$A$2:$O16825,6,0)</f>
        <v>NO</v>
      </c>
      <c r="L116" s="153" t="s">
        <v>2662</v>
      </c>
      <c r="M116" s="163" t="s">
        <v>2530</v>
      </c>
      <c r="N116" s="163" t="s">
        <v>2727</v>
      </c>
      <c r="O116" s="141" t="s">
        <v>2728</v>
      </c>
      <c r="P116" s="153" t="s">
        <v>2726</v>
      </c>
      <c r="Q116" s="163" t="s">
        <v>2662</v>
      </c>
    </row>
    <row r="117" spans="1:17" ht="18" hidden="1" x14ac:dyDescent="0.25">
      <c r="A117" s="141" t="str">
        <f>VLOOKUP(E117,'LISTADO ATM'!$A$2:$C$901,3,0)</f>
        <v>DISTRITO NACIONAL</v>
      </c>
      <c r="B117" s="154" t="s">
        <v>2774</v>
      </c>
      <c r="C117" s="94">
        <v>44469.602395833332</v>
      </c>
      <c r="D117" s="94" t="s">
        <v>2174</v>
      </c>
      <c r="E117" s="156">
        <v>37</v>
      </c>
      <c r="F117" s="154" t="str">
        <f>VLOOKUP(E117,VIP!$A$2:$O16372,2,0)</f>
        <v>DRBR037</v>
      </c>
      <c r="G117" s="141" t="str">
        <f>VLOOKUP(E117,'LISTADO ATM'!$A$2:$B$900,2,0)</f>
        <v xml:space="preserve">ATM Oficina Villa Mella </v>
      </c>
      <c r="H117" s="141" t="str">
        <f>VLOOKUP(E117,VIP!$A$2:$O21333,7,FALSE)</f>
        <v>Si</v>
      </c>
      <c r="I117" s="141" t="str">
        <f>VLOOKUP(E117,VIP!$A$2:$O13298,8,FALSE)</f>
        <v>Si</v>
      </c>
      <c r="J117" s="141" t="str">
        <f>VLOOKUP(E117,VIP!$A$2:$O13248,8,FALSE)</f>
        <v>Si</v>
      </c>
      <c r="K117" s="141" t="str">
        <f>VLOOKUP(E117,VIP!$A$2:$O16822,6,0)</f>
        <v>SI</v>
      </c>
      <c r="L117" s="153" t="s">
        <v>2212</v>
      </c>
      <c r="M117" s="93" t="s">
        <v>2437</v>
      </c>
      <c r="N117" s="93" t="s">
        <v>2622</v>
      </c>
      <c r="O117" s="141" t="s">
        <v>2445</v>
      </c>
      <c r="P117" s="153"/>
      <c r="Q117" s="93" t="s">
        <v>2212</v>
      </c>
    </row>
    <row r="118" spans="1:17" ht="18" x14ac:dyDescent="0.25">
      <c r="A118" s="141" t="str">
        <f>VLOOKUP(E118,'LISTADO ATM'!$A$2:$C$901,3,0)</f>
        <v>NORTE</v>
      </c>
      <c r="B118" s="154" t="s">
        <v>2813</v>
      </c>
      <c r="C118" s="94">
        <v>44469.60260416667</v>
      </c>
      <c r="D118" s="94" t="s">
        <v>2459</v>
      </c>
      <c r="E118" s="156">
        <v>91</v>
      </c>
      <c r="F118" s="154" t="str">
        <f>VLOOKUP(E118,VIP!$A$2:$O16374,2,0)</f>
        <v>DRBR091</v>
      </c>
      <c r="G118" s="141" t="str">
        <f>VLOOKUP(E118,'LISTADO ATM'!$A$2:$B$900,2,0)</f>
        <v xml:space="preserve">ATM UNP Villa Isabela </v>
      </c>
      <c r="H118" s="141" t="str">
        <f>VLOOKUP(E118,VIP!$A$2:$O21335,7,FALSE)</f>
        <v>Si</v>
      </c>
      <c r="I118" s="141" t="str">
        <f>VLOOKUP(E118,VIP!$A$2:$O13300,8,FALSE)</f>
        <v>Si</v>
      </c>
      <c r="J118" s="141" t="str">
        <f>VLOOKUP(E118,VIP!$A$2:$O13250,8,FALSE)</f>
        <v>Si</v>
      </c>
      <c r="K118" s="141" t="str">
        <f>VLOOKUP(E118,VIP!$A$2:$O16824,6,0)</f>
        <v>NO</v>
      </c>
      <c r="L118" s="153" t="s">
        <v>2662</v>
      </c>
      <c r="M118" s="163" t="s">
        <v>2530</v>
      </c>
      <c r="N118" s="163" t="s">
        <v>2727</v>
      </c>
      <c r="O118" s="141" t="s">
        <v>2728</v>
      </c>
      <c r="P118" s="153" t="s">
        <v>2726</v>
      </c>
      <c r="Q118" s="163" t="s">
        <v>2662</v>
      </c>
    </row>
    <row r="119" spans="1:17" ht="18" hidden="1" x14ac:dyDescent="0.25">
      <c r="A119" s="141" t="str">
        <f>VLOOKUP(E119,'LISTADO ATM'!$A$2:$C$901,3,0)</f>
        <v>DISTRITO NACIONAL</v>
      </c>
      <c r="B119" s="154" t="s">
        <v>2773</v>
      </c>
      <c r="C119" s="94">
        <v>44469.602916666663</v>
      </c>
      <c r="D119" s="94" t="s">
        <v>2174</v>
      </c>
      <c r="E119" s="156">
        <v>902</v>
      </c>
      <c r="F119" s="154" t="str">
        <f>VLOOKUP(E119,VIP!$A$2:$O16371,2,0)</f>
        <v>DRBR16A</v>
      </c>
      <c r="G119" s="141" t="str">
        <f>VLOOKUP(E119,'LISTADO ATM'!$A$2:$B$900,2,0)</f>
        <v xml:space="preserve">ATM Oficina Plaza Florida </v>
      </c>
      <c r="H119" s="141" t="str">
        <f>VLOOKUP(E119,VIP!$A$2:$O21332,7,FALSE)</f>
        <v>Si</v>
      </c>
      <c r="I119" s="141" t="str">
        <f>VLOOKUP(E119,VIP!$A$2:$O13297,8,FALSE)</f>
        <v>Si</v>
      </c>
      <c r="J119" s="141" t="str">
        <f>VLOOKUP(E119,VIP!$A$2:$O13247,8,FALSE)</f>
        <v>Si</v>
      </c>
      <c r="K119" s="141" t="str">
        <f>VLOOKUP(E119,VIP!$A$2:$O16821,6,0)</f>
        <v>NO</v>
      </c>
      <c r="L119" s="153" t="s">
        <v>2212</v>
      </c>
      <c r="M119" s="93" t="s">
        <v>2437</v>
      </c>
      <c r="N119" s="93" t="s">
        <v>2622</v>
      </c>
      <c r="O119" s="141" t="s">
        <v>2445</v>
      </c>
      <c r="P119" s="153"/>
      <c r="Q119" s="93" t="s">
        <v>2212</v>
      </c>
    </row>
    <row r="120" spans="1:17" ht="18" x14ac:dyDescent="0.25">
      <c r="A120" s="141" t="str">
        <f>VLOOKUP(E120,'LISTADO ATM'!$A$2:$C$901,3,0)</f>
        <v>DISTRITO NACIONAL</v>
      </c>
      <c r="B120" s="154" t="s">
        <v>2812</v>
      </c>
      <c r="C120" s="94">
        <v>44469.603148148148</v>
      </c>
      <c r="D120" s="94" t="s">
        <v>2459</v>
      </c>
      <c r="E120" s="156">
        <v>690</v>
      </c>
      <c r="F120" s="154" t="str">
        <f>VLOOKUP(E120,VIP!$A$2:$O16373,2,0)</f>
        <v>DRBR690</v>
      </c>
      <c r="G120" s="141" t="str">
        <f>VLOOKUP(E120,'LISTADO ATM'!$A$2:$B$900,2,0)</f>
        <v>ATM Eco Petroleo Esperanza</v>
      </c>
      <c r="H120" s="141" t="str">
        <f>VLOOKUP(E120,VIP!$A$2:$O21334,7,FALSE)</f>
        <v>Si</v>
      </c>
      <c r="I120" s="141" t="str">
        <f>VLOOKUP(E120,VIP!$A$2:$O13299,8,FALSE)</f>
        <v>Si</v>
      </c>
      <c r="J120" s="141" t="str">
        <f>VLOOKUP(E120,VIP!$A$2:$O13249,8,FALSE)</f>
        <v>Si</v>
      </c>
      <c r="K120" s="141" t="str">
        <f>VLOOKUP(E120,VIP!$A$2:$O16823,6,0)</f>
        <v>NO</v>
      </c>
      <c r="L120" s="153" t="s">
        <v>2662</v>
      </c>
      <c r="M120" s="163" t="s">
        <v>2530</v>
      </c>
      <c r="N120" s="163" t="s">
        <v>2727</v>
      </c>
      <c r="O120" s="141" t="s">
        <v>2728</v>
      </c>
      <c r="P120" s="153" t="s">
        <v>2726</v>
      </c>
      <c r="Q120" s="163" t="s">
        <v>2662</v>
      </c>
    </row>
    <row r="121" spans="1:17" ht="18" hidden="1" x14ac:dyDescent="0.25">
      <c r="A121" s="141" t="str">
        <f>VLOOKUP(E121,'LISTADO ATM'!$A$2:$C$901,3,0)</f>
        <v>DISTRITO NACIONAL</v>
      </c>
      <c r="B121" s="154" t="s">
        <v>2772</v>
      </c>
      <c r="C121" s="94">
        <v>44469.603495370371</v>
      </c>
      <c r="D121" s="94" t="s">
        <v>2174</v>
      </c>
      <c r="E121" s="156">
        <v>943</v>
      </c>
      <c r="F121" s="154" t="str">
        <f>VLOOKUP(E121,VIP!$A$2:$O16370,2,0)</f>
        <v>DRBR16K</v>
      </c>
      <c r="G121" s="141" t="str">
        <f>VLOOKUP(E121,'LISTADO ATM'!$A$2:$B$900,2,0)</f>
        <v xml:space="preserve">ATM Oficina Tránsito Terreste </v>
      </c>
      <c r="H121" s="141" t="str">
        <f>VLOOKUP(E121,VIP!$A$2:$O21331,7,FALSE)</f>
        <v>Si</v>
      </c>
      <c r="I121" s="141" t="str">
        <f>VLOOKUP(E121,VIP!$A$2:$O13296,8,FALSE)</f>
        <v>Si</v>
      </c>
      <c r="J121" s="141" t="str">
        <f>VLOOKUP(E121,VIP!$A$2:$O13246,8,FALSE)</f>
        <v>Si</v>
      </c>
      <c r="K121" s="141" t="str">
        <f>VLOOKUP(E121,VIP!$A$2:$O16820,6,0)</f>
        <v>NO</v>
      </c>
      <c r="L121" s="153" t="s">
        <v>2212</v>
      </c>
      <c r="M121" s="93" t="s">
        <v>2437</v>
      </c>
      <c r="N121" s="93" t="s">
        <v>2622</v>
      </c>
      <c r="O121" s="141" t="s">
        <v>2445</v>
      </c>
      <c r="P121" s="153"/>
      <c r="Q121" s="93" t="s">
        <v>2212</v>
      </c>
    </row>
    <row r="122" spans="1:17" ht="18" x14ac:dyDescent="0.25">
      <c r="A122" s="141" t="str">
        <f>VLOOKUP(E122,'LISTADO ATM'!$A$2:$C$901,3,0)</f>
        <v>SUR</v>
      </c>
      <c r="B122" s="154" t="s">
        <v>2811</v>
      </c>
      <c r="C122" s="94">
        <v>44469.603935185187</v>
      </c>
      <c r="D122" s="94" t="s">
        <v>2459</v>
      </c>
      <c r="E122" s="156">
        <v>871</v>
      </c>
      <c r="F122" s="154" t="str">
        <f>VLOOKUP(E122,VIP!$A$2:$O16372,2,0)</f>
        <v>DRBR871</v>
      </c>
      <c r="G122" s="141" t="str">
        <f>VLOOKUP(E122,'LISTADO ATM'!$A$2:$B$900,2,0)</f>
        <v>ATM Plaza Cultural San Juan</v>
      </c>
      <c r="H122" s="141" t="str">
        <f>VLOOKUP(E122,VIP!$A$2:$O21333,7,FALSE)</f>
        <v>N/A</v>
      </c>
      <c r="I122" s="141" t="str">
        <f>VLOOKUP(E122,VIP!$A$2:$O13298,8,FALSE)</f>
        <v>N/A</v>
      </c>
      <c r="J122" s="141" t="str">
        <f>VLOOKUP(E122,VIP!$A$2:$O13248,8,FALSE)</f>
        <v>N/A</v>
      </c>
      <c r="K122" s="141" t="str">
        <f>VLOOKUP(E122,VIP!$A$2:$O16822,6,0)</f>
        <v>N/A</v>
      </c>
      <c r="L122" s="153" t="s">
        <v>2662</v>
      </c>
      <c r="M122" s="163" t="s">
        <v>2530</v>
      </c>
      <c r="N122" s="163" t="s">
        <v>2727</v>
      </c>
      <c r="O122" s="141" t="s">
        <v>2728</v>
      </c>
      <c r="P122" s="153" t="s">
        <v>2726</v>
      </c>
      <c r="Q122" s="163" t="s">
        <v>2662</v>
      </c>
    </row>
    <row r="123" spans="1:17" ht="18" x14ac:dyDescent="0.25">
      <c r="A123" s="141" t="str">
        <f>VLOOKUP(E123,'LISTADO ATM'!$A$2:$C$901,3,0)</f>
        <v>DISTRITO NACIONAL</v>
      </c>
      <c r="B123" s="154" t="s">
        <v>2810</v>
      </c>
      <c r="C123" s="94">
        <v>44469.604722222219</v>
      </c>
      <c r="D123" s="94" t="s">
        <v>2459</v>
      </c>
      <c r="E123" s="156">
        <v>547</v>
      </c>
      <c r="F123" s="154" t="str">
        <f>VLOOKUP(E123,VIP!$A$2:$O16371,2,0)</f>
        <v>DRBR16B</v>
      </c>
      <c r="G123" s="141" t="str">
        <f>VLOOKUP(E123,'LISTADO ATM'!$A$2:$B$900,2,0)</f>
        <v xml:space="preserve">ATM Plaza Lama Herrera </v>
      </c>
      <c r="H123" s="141" t="str">
        <f>VLOOKUP(E123,VIP!$A$2:$O21332,7,FALSE)</f>
        <v>Si</v>
      </c>
      <c r="I123" s="141" t="str">
        <f>VLOOKUP(E123,VIP!$A$2:$O13297,8,FALSE)</f>
        <v>Si</v>
      </c>
      <c r="J123" s="141" t="str">
        <f>VLOOKUP(E123,VIP!$A$2:$O13247,8,FALSE)</f>
        <v>Si</v>
      </c>
      <c r="K123" s="141" t="str">
        <f>VLOOKUP(E123,VIP!$A$2:$O16821,6,0)</f>
        <v>NO</v>
      </c>
      <c r="L123" s="153" t="s">
        <v>2662</v>
      </c>
      <c r="M123" s="163" t="s">
        <v>2530</v>
      </c>
      <c r="N123" s="163" t="s">
        <v>2727</v>
      </c>
      <c r="O123" s="141" t="s">
        <v>2728</v>
      </c>
      <c r="P123" s="153" t="s">
        <v>2726</v>
      </c>
      <c r="Q123" s="163" t="s">
        <v>2662</v>
      </c>
    </row>
    <row r="124" spans="1:17" ht="18" x14ac:dyDescent="0.25">
      <c r="A124" s="141" t="str">
        <f>VLOOKUP(E124,'LISTADO ATM'!$A$2:$C$901,3,0)</f>
        <v>DISTRITO NACIONAL</v>
      </c>
      <c r="B124" s="154" t="s">
        <v>2809</v>
      </c>
      <c r="C124" s="94">
        <v>44469.605231481481</v>
      </c>
      <c r="D124" s="94" t="s">
        <v>2459</v>
      </c>
      <c r="E124" s="156">
        <v>557</v>
      </c>
      <c r="F124" s="154" t="str">
        <f>VLOOKUP(E124,VIP!$A$2:$O16370,2,0)</f>
        <v>DRBR022</v>
      </c>
      <c r="G124" s="141" t="str">
        <f>VLOOKUP(E124,'LISTADO ATM'!$A$2:$B$900,2,0)</f>
        <v xml:space="preserve">ATM Multicentro La Sirena Ave. Mella </v>
      </c>
      <c r="H124" s="141" t="str">
        <f>VLOOKUP(E124,VIP!$A$2:$O21331,7,FALSE)</f>
        <v>Si</v>
      </c>
      <c r="I124" s="141" t="str">
        <f>VLOOKUP(E124,VIP!$A$2:$O13296,8,FALSE)</f>
        <v>Si</v>
      </c>
      <c r="J124" s="141" t="str">
        <f>VLOOKUP(E124,VIP!$A$2:$O13246,8,FALSE)</f>
        <v>Si</v>
      </c>
      <c r="K124" s="141" t="str">
        <f>VLOOKUP(E124,VIP!$A$2:$O16820,6,0)</f>
        <v>SI</v>
      </c>
      <c r="L124" s="153" t="s">
        <v>2816</v>
      </c>
      <c r="M124" s="163" t="s">
        <v>2530</v>
      </c>
      <c r="N124" s="163" t="s">
        <v>2727</v>
      </c>
      <c r="O124" s="141" t="s">
        <v>2728</v>
      </c>
      <c r="P124" s="153" t="s">
        <v>2725</v>
      </c>
      <c r="Q124" s="163" t="s">
        <v>2816</v>
      </c>
    </row>
    <row r="125" spans="1:17" ht="18" x14ac:dyDescent="0.25">
      <c r="A125" s="141" t="str">
        <f>VLOOKUP(E125,'LISTADO ATM'!$A$2:$C$901,3,0)</f>
        <v>SUR</v>
      </c>
      <c r="B125" s="154" t="s">
        <v>2808</v>
      </c>
      <c r="C125" s="94">
        <v>44469.606273148151</v>
      </c>
      <c r="D125" s="94" t="s">
        <v>2459</v>
      </c>
      <c r="E125" s="156">
        <v>764</v>
      </c>
      <c r="F125" s="154" t="str">
        <f>VLOOKUP(E125,VIP!$A$2:$O16369,2,0)</f>
        <v>DRBR451</v>
      </c>
      <c r="G125" s="141" t="str">
        <f>VLOOKUP(E125,'LISTADO ATM'!$A$2:$B$900,2,0)</f>
        <v xml:space="preserve">ATM Oficina Elías Piña </v>
      </c>
      <c r="H125" s="141" t="str">
        <f>VLOOKUP(E125,VIP!$A$2:$O21330,7,FALSE)</f>
        <v>Si</v>
      </c>
      <c r="I125" s="141" t="str">
        <f>VLOOKUP(E125,VIP!$A$2:$O13295,8,FALSE)</f>
        <v>Si</v>
      </c>
      <c r="J125" s="141" t="str">
        <f>VLOOKUP(E125,VIP!$A$2:$O13245,8,FALSE)</f>
        <v>Si</v>
      </c>
      <c r="K125" s="141" t="str">
        <f>VLOOKUP(E125,VIP!$A$2:$O16819,6,0)</f>
        <v>NO</v>
      </c>
      <c r="L125" s="153" t="s">
        <v>2816</v>
      </c>
      <c r="M125" s="163" t="s">
        <v>2530</v>
      </c>
      <c r="N125" s="163" t="s">
        <v>2727</v>
      </c>
      <c r="O125" s="141" t="s">
        <v>2728</v>
      </c>
      <c r="P125" s="153" t="s">
        <v>2725</v>
      </c>
      <c r="Q125" s="163" t="s">
        <v>2816</v>
      </c>
    </row>
    <row r="126" spans="1:17" ht="18" hidden="1" x14ac:dyDescent="0.25">
      <c r="A126" s="141" t="str">
        <f>VLOOKUP(E126,'LISTADO ATM'!$A$2:$C$901,3,0)</f>
        <v>DISTRITO NACIONAL</v>
      </c>
      <c r="B126" s="154" t="s">
        <v>2771</v>
      </c>
      <c r="C126" s="94">
        <v>44469.609467592592</v>
      </c>
      <c r="D126" s="94" t="s">
        <v>2174</v>
      </c>
      <c r="E126" s="156">
        <v>35</v>
      </c>
      <c r="F126" s="154" t="str">
        <f>VLOOKUP(E126,VIP!$A$2:$O16369,2,0)</f>
        <v>DRBR035</v>
      </c>
      <c r="G126" s="141" t="str">
        <f>VLOOKUP(E126,'LISTADO ATM'!$A$2:$B$900,2,0)</f>
        <v xml:space="preserve">ATM Dirección General de Aduanas I </v>
      </c>
      <c r="H126" s="141" t="str">
        <f>VLOOKUP(E126,VIP!$A$2:$O21330,7,FALSE)</f>
        <v>Si</v>
      </c>
      <c r="I126" s="141" t="str">
        <f>VLOOKUP(E126,VIP!$A$2:$O13295,8,FALSE)</f>
        <v>Si</v>
      </c>
      <c r="J126" s="141" t="str">
        <f>VLOOKUP(E126,VIP!$A$2:$O13245,8,FALSE)</f>
        <v>Si</v>
      </c>
      <c r="K126" s="141" t="str">
        <f>VLOOKUP(E126,VIP!$A$2:$O16819,6,0)</f>
        <v>NO</v>
      </c>
      <c r="L126" s="153" t="s">
        <v>2212</v>
      </c>
      <c r="M126" s="93" t="s">
        <v>2437</v>
      </c>
      <c r="N126" s="93" t="s">
        <v>2622</v>
      </c>
      <c r="O126" s="141" t="s">
        <v>2445</v>
      </c>
      <c r="P126" s="153"/>
      <c r="Q126" s="93" t="s">
        <v>2212</v>
      </c>
    </row>
    <row r="127" spans="1:17" ht="18" x14ac:dyDescent="0.25">
      <c r="A127" s="141" t="str">
        <f>VLOOKUP(E127,'LISTADO ATM'!$A$2:$C$901,3,0)</f>
        <v>ESTE</v>
      </c>
      <c r="B127" s="154" t="s">
        <v>2770</v>
      </c>
      <c r="C127" s="94">
        <v>44469.610648148147</v>
      </c>
      <c r="D127" s="94" t="s">
        <v>2174</v>
      </c>
      <c r="E127" s="156">
        <v>188</v>
      </c>
      <c r="F127" s="154" t="str">
        <f>VLOOKUP(E127,VIP!$A$2:$O16368,2,0)</f>
        <v>DRBR188</v>
      </c>
      <c r="G127" s="141" t="str">
        <f>VLOOKUP(E127,'LISTADO ATM'!$A$2:$B$900,2,0)</f>
        <v xml:space="preserve">ATM UNP Miches </v>
      </c>
      <c r="H127" s="141" t="str">
        <f>VLOOKUP(E127,VIP!$A$2:$O21329,7,FALSE)</f>
        <v>Si</v>
      </c>
      <c r="I127" s="141" t="str">
        <f>VLOOKUP(E127,VIP!$A$2:$O13294,8,FALSE)</f>
        <v>Si</v>
      </c>
      <c r="J127" s="141" t="str">
        <f>VLOOKUP(E127,VIP!$A$2:$O13244,8,FALSE)</f>
        <v>Si</v>
      </c>
      <c r="K127" s="141" t="str">
        <f>VLOOKUP(E127,VIP!$A$2:$O16818,6,0)</f>
        <v>NO</v>
      </c>
      <c r="L127" s="153" t="s">
        <v>2212</v>
      </c>
      <c r="M127" s="163" t="s">
        <v>2530</v>
      </c>
      <c r="N127" s="93" t="s">
        <v>2622</v>
      </c>
      <c r="O127" s="141" t="s">
        <v>2445</v>
      </c>
      <c r="P127" s="153"/>
      <c r="Q127" s="163" t="s">
        <v>2818</v>
      </c>
    </row>
    <row r="128" spans="1:17" ht="18" hidden="1" x14ac:dyDescent="0.25">
      <c r="A128" s="141" t="str">
        <f>VLOOKUP(E128,'LISTADO ATM'!$A$2:$C$901,3,0)</f>
        <v>DISTRITO NACIONAL</v>
      </c>
      <c r="B128" s="154" t="s">
        <v>2769</v>
      </c>
      <c r="C128" s="94">
        <v>44469.611296296294</v>
      </c>
      <c r="D128" s="94" t="s">
        <v>2174</v>
      </c>
      <c r="E128" s="156">
        <v>239</v>
      </c>
      <c r="F128" s="154" t="str">
        <f>VLOOKUP(E128,VIP!$A$2:$O16367,2,0)</f>
        <v>DRBR239</v>
      </c>
      <c r="G128" s="141" t="str">
        <f>VLOOKUP(E128,'LISTADO ATM'!$A$2:$B$900,2,0)</f>
        <v xml:space="preserve">ATM Autobanco Charles de Gaulle </v>
      </c>
      <c r="H128" s="141" t="str">
        <f>VLOOKUP(E128,VIP!$A$2:$O21328,7,FALSE)</f>
        <v>Si</v>
      </c>
      <c r="I128" s="141" t="str">
        <f>VLOOKUP(E128,VIP!$A$2:$O13293,8,FALSE)</f>
        <v>Si</v>
      </c>
      <c r="J128" s="141" t="str">
        <f>VLOOKUP(E128,VIP!$A$2:$O13243,8,FALSE)</f>
        <v>Si</v>
      </c>
      <c r="K128" s="141" t="str">
        <f>VLOOKUP(E128,VIP!$A$2:$O16817,6,0)</f>
        <v>SI</v>
      </c>
      <c r="L128" s="153" t="s">
        <v>2212</v>
      </c>
      <c r="M128" s="93" t="s">
        <v>2437</v>
      </c>
      <c r="N128" s="93" t="s">
        <v>2622</v>
      </c>
      <c r="O128" s="141" t="s">
        <v>2445</v>
      </c>
      <c r="P128" s="153"/>
      <c r="Q128" s="93" t="s">
        <v>2212</v>
      </c>
    </row>
    <row r="129" spans="1:17" ht="18" x14ac:dyDescent="0.25">
      <c r="A129" s="141" t="str">
        <f>VLOOKUP(E129,'LISTADO ATM'!$A$2:$C$901,3,0)</f>
        <v>NORTE</v>
      </c>
      <c r="B129" s="154" t="s">
        <v>2807</v>
      </c>
      <c r="C129" s="94">
        <v>44469.611562500002</v>
      </c>
      <c r="D129" s="94" t="s">
        <v>2459</v>
      </c>
      <c r="E129" s="156">
        <v>855</v>
      </c>
      <c r="F129" s="154" t="str">
        <f>VLOOKUP(E129,VIP!$A$2:$O16368,2,0)</f>
        <v>DRBR855</v>
      </c>
      <c r="G129" s="141" t="str">
        <f>VLOOKUP(E129,'LISTADO ATM'!$A$2:$B$900,2,0)</f>
        <v xml:space="preserve">ATM Palacio de Justicia La Vega </v>
      </c>
      <c r="H129" s="141" t="str">
        <f>VLOOKUP(E129,VIP!$A$2:$O21329,7,FALSE)</f>
        <v>Si</v>
      </c>
      <c r="I129" s="141" t="str">
        <f>VLOOKUP(E129,VIP!$A$2:$O13294,8,FALSE)</f>
        <v>Si</v>
      </c>
      <c r="J129" s="141" t="str">
        <f>VLOOKUP(E129,VIP!$A$2:$O13244,8,FALSE)</f>
        <v>Si</v>
      </c>
      <c r="K129" s="141" t="str">
        <f>VLOOKUP(E129,VIP!$A$2:$O16818,6,0)</f>
        <v>NO</v>
      </c>
      <c r="L129" s="153" t="s">
        <v>2662</v>
      </c>
      <c r="M129" s="163" t="s">
        <v>2530</v>
      </c>
      <c r="N129" s="163" t="s">
        <v>2727</v>
      </c>
      <c r="O129" s="141" t="s">
        <v>2728</v>
      </c>
      <c r="P129" s="153" t="s">
        <v>2726</v>
      </c>
      <c r="Q129" s="163" t="s">
        <v>2662</v>
      </c>
    </row>
    <row r="130" spans="1:17" ht="18" x14ac:dyDescent="0.25">
      <c r="A130" s="141" t="str">
        <f>VLOOKUP(E130,'LISTADO ATM'!$A$2:$C$901,3,0)</f>
        <v>DISTRITO NACIONAL</v>
      </c>
      <c r="B130" s="154" t="s">
        <v>2768</v>
      </c>
      <c r="C130" s="94">
        <v>44469.61204861111</v>
      </c>
      <c r="D130" s="94" t="s">
        <v>2440</v>
      </c>
      <c r="E130" s="156">
        <v>983</v>
      </c>
      <c r="F130" s="154" t="str">
        <f>VLOOKUP(E130,VIP!$A$2:$O16366,2,0)</f>
        <v>DRBR983</v>
      </c>
      <c r="G130" s="141" t="str">
        <f>VLOOKUP(E130,'LISTADO ATM'!$A$2:$B$900,2,0)</f>
        <v xml:space="preserve">ATM Bravo República de Colombia </v>
      </c>
      <c r="H130" s="141" t="str">
        <f>VLOOKUP(E130,VIP!$A$2:$O21327,7,FALSE)</f>
        <v>Si</v>
      </c>
      <c r="I130" s="141" t="str">
        <f>VLOOKUP(E130,VIP!$A$2:$O13292,8,FALSE)</f>
        <v>No</v>
      </c>
      <c r="J130" s="141" t="str">
        <f>VLOOKUP(E130,VIP!$A$2:$O13242,8,FALSE)</f>
        <v>No</v>
      </c>
      <c r="K130" s="141" t="str">
        <f>VLOOKUP(E130,VIP!$A$2:$O16816,6,0)</f>
        <v>NO</v>
      </c>
      <c r="L130" s="153" t="s">
        <v>2409</v>
      </c>
      <c r="M130" s="163" t="s">
        <v>2530</v>
      </c>
      <c r="N130" s="93" t="s">
        <v>2443</v>
      </c>
      <c r="O130" s="141" t="s">
        <v>2444</v>
      </c>
      <c r="P130" s="153"/>
      <c r="Q130" s="163" t="s">
        <v>2818</v>
      </c>
    </row>
    <row r="131" spans="1:17" ht="18" x14ac:dyDescent="0.25">
      <c r="A131" s="141" t="str">
        <f>VLOOKUP(E131,'LISTADO ATM'!$A$2:$C$901,3,0)</f>
        <v>NORTE</v>
      </c>
      <c r="B131" s="154" t="s">
        <v>2806</v>
      </c>
      <c r="C131" s="94">
        <v>44469.612175925926</v>
      </c>
      <c r="D131" s="94" t="s">
        <v>2459</v>
      </c>
      <c r="E131" s="156">
        <v>315</v>
      </c>
      <c r="F131" s="154" t="str">
        <f>VLOOKUP(E131,VIP!$A$2:$O16367,2,0)</f>
        <v>DRBR315</v>
      </c>
      <c r="G131" s="141" t="str">
        <f>VLOOKUP(E131,'LISTADO ATM'!$A$2:$B$900,2,0)</f>
        <v xml:space="preserve">ATM Oficina Estrella Sadalá </v>
      </c>
      <c r="H131" s="141" t="str">
        <f>VLOOKUP(E131,VIP!$A$2:$O21328,7,FALSE)</f>
        <v>Si</v>
      </c>
      <c r="I131" s="141" t="str">
        <f>VLOOKUP(E131,VIP!$A$2:$O13293,8,FALSE)</f>
        <v>Si</v>
      </c>
      <c r="J131" s="141" t="str">
        <f>VLOOKUP(E131,VIP!$A$2:$O13243,8,FALSE)</f>
        <v>Si</v>
      </c>
      <c r="K131" s="141" t="str">
        <f>VLOOKUP(E131,VIP!$A$2:$O16817,6,0)</f>
        <v>NO</v>
      </c>
      <c r="L131" s="153" t="s">
        <v>2816</v>
      </c>
      <c r="M131" s="163" t="s">
        <v>2530</v>
      </c>
      <c r="N131" s="163" t="s">
        <v>2727</v>
      </c>
      <c r="O131" s="141" t="s">
        <v>2728</v>
      </c>
      <c r="P131" s="153" t="s">
        <v>2725</v>
      </c>
      <c r="Q131" s="163" t="s">
        <v>2816</v>
      </c>
    </row>
    <row r="132" spans="1:17" ht="18" hidden="1" x14ac:dyDescent="0.25">
      <c r="A132" s="141" t="str">
        <f>VLOOKUP(E132,'LISTADO ATM'!$A$2:$C$901,3,0)</f>
        <v>DISTRITO NACIONAL</v>
      </c>
      <c r="B132" s="154" t="s">
        <v>2767</v>
      </c>
      <c r="C132" s="94">
        <v>44469.613437499997</v>
      </c>
      <c r="D132" s="94" t="s">
        <v>2174</v>
      </c>
      <c r="E132" s="156">
        <v>517</v>
      </c>
      <c r="F132" s="154" t="str">
        <f>VLOOKUP(E132,VIP!$A$2:$O16365,2,0)</f>
        <v>DRBR517</v>
      </c>
      <c r="G132" s="141" t="str">
        <f>VLOOKUP(E132,'LISTADO ATM'!$A$2:$B$900,2,0)</f>
        <v xml:space="preserve">ATM Autobanco Oficina Sans Soucí </v>
      </c>
      <c r="H132" s="141" t="str">
        <f>VLOOKUP(E132,VIP!$A$2:$O21326,7,FALSE)</f>
        <v>Si</v>
      </c>
      <c r="I132" s="141" t="str">
        <f>VLOOKUP(E132,VIP!$A$2:$O13291,8,FALSE)</f>
        <v>Si</v>
      </c>
      <c r="J132" s="141" t="str">
        <f>VLOOKUP(E132,VIP!$A$2:$O13241,8,FALSE)</f>
        <v>Si</v>
      </c>
      <c r="K132" s="141" t="str">
        <f>VLOOKUP(E132,VIP!$A$2:$O16815,6,0)</f>
        <v>SI</v>
      </c>
      <c r="L132" s="153" t="s">
        <v>2212</v>
      </c>
      <c r="M132" s="93" t="s">
        <v>2437</v>
      </c>
      <c r="N132" s="93" t="s">
        <v>2622</v>
      </c>
      <c r="O132" s="141" t="s">
        <v>2445</v>
      </c>
      <c r="P132" s="153"/>
      <c r="Q132" s="93" t="s">
        <v>2212</v>
      </c>
    </row>
    <row r="133" spans="1:17" ht="18" hidden="1" x14ac:dyDescent="0.25">
      <c r="A133" s="141" t="str">
        <f>VLOOKUP(E133,'LISTADO ATM'!$A$2:$C$901,3,0)</f>
        <v>DISTRITO NACIONAL</v>
      </c>
      <c r="B133" s="154" t="s">
        <v>2766</v>
      </c>
      <c r="C133" s="94">
        <v>44469.613865740743</v>
      </c>
      <c r="D133" s="94" t="s">
        <v>2174</v>
      </c>
      <c r="E133" s="156">
        <v>952</v>
      </c>
      <c r="F133" s="154" t="str">
        <f>VLOOKUP(E133,VIP!$A$2:$O16364,2,0)</f>
        <v>DRBR16L</v>
      </c>
      <c r="G133" s="141" t="str">
        <f>VLOOKUP(E133,'LISTADO ATM'!$A$2:$B$900,2,0)</f>
        <v xml:space="preserve">ATM Alvarez Rivas </v>
      </c>
      <c r="H133" s="141" t="str">
        <f>VLOOKUP(E133,VIP!$A$2:$O21325,7,FALSE)</f>
        <v>Si</v>
      </c>
      <c r="I133" s="141" t="str">
        <f>VLOOKUP(E133,VIP!$A$2:$O13290,8,FALSE)</f>
        <v>Si</v>
      </c>
      <c r="J133" s="141" t="str">
        <f>VLOOKUP(E133,VIP!$A$2:$O13240,8,FALSE)</f>
        <v>Si</v>
      </c>
      <c r="K133" s="141" t="str">
        <f>VLOOKUP(E133,VIP!$A$2:$O16814,6,0)</f>
        <v>NO</v>
      </c>
      <c r="L133" s="153" t="s">
        <v>2212</v>
      </c>
      <c r="M133" s="93" t="s">
        <v>2437</v>
      </c>
      <c r="N133" s="93" t="s">
        <v>2622</v>
      </c>
      <c r="O133" s="141" t="s">
        <v>2445</v>
      </c>
      <c r="P133" s="153"/>
      <c r="Q133" s="93" t="s">
        <v>2212</v>
      </c>
    </row>
    <row r="134" spans="1:17" ht="18" hidden="1" x14ac:dyDescent="0.25">
      <c r="A134" s="141" t="str">
        <f>VLOOKUP(E134,'LISTADO ATM'!$A$2:$C$901,3,0)</f>
        <v>DISTRITO NACIONAL</v>
      </c>
      <c r="B134" s="154" t="s">
        <v>2765</v>
      </c>
      <c r="C134" s="94">
        <v>44469.614502314813</v>
      </c>
      <c r="D134" s="94" t="s">
        <v>2174</v>
      </c>
      <c r="E134" s="156">
        <v>567</v>
      </c>
      <c r="F134" s="154" t="str">
        <f>VLOOKUP(E134,VIP!$A$2:$O16363,2,0)</f>
        <v>DRBR015</v>
      </c>
      <c r="G134" s="141" t="str">
        <f>VLOOKUP(E134,'LISTADO ATM'!$A$2:$B$900,2,0)</f>
        <v xml:space="preserve">ATM Oficina Máximo Gómez </v>
      </c>
      <c r="H134" s="141" t="str">
        <f>VLOOKUP(E134,VIP!$A$2:$O21324,7,FALSE)</f>
        <v>Si</v>
      </c>
      <c r="I134" s="141" t="str">
        <f>VLOOKUP(E134,VIP!$A$2:$O13289,8,FALSE)</f>
        <v>Si</v>
      </c>
      <c r="J134" s="141" t="str">
        <f>VLOOKUP(E134,VIP!$A$2:$O13239,8,FALSE)</f>
        <v>Si</v>
      </c>
      <c r="K134" s="141" t="str">
        <f>VLOOKUP(E134,VIP!$A$2:$O16813,6,0)</f>
        <v>NO</v>
      </c>
      <c r="L134" s="153" t="s">
        <v>2212</v>
      </c>
      <c r="M134" s="93" t="s">
        <v>2437</v>
      </c>
      <c r="N134" s="93" t="s">
        <v>2622</v>
      </c>
      <c r="O134" s="141" t="s">
        <v>2445</v>
      </c>
      <c r="P134" s="153"/>
      <c r="Q134" s="93" t="s">
        <v>2212</v>
      </c>
    </row>
    <row r="135" spans="1:17" ht="18" x14ac:dyDescent="0.25">
      <c r="A135" s="141" t="str">
        <f>VLOOKUP(E135,'LISTADO ATM'!$A$2:$C$901,3,0)</f>
        <v>DISTRITO NACIONAL</v>
      </c>
      <c r="B135" s="154" t="s">
        <v>2805</v>
      </c>
      <c r="C135" s="94">
        <v>44469.616412037038</v>
      </c>
      <c r="D135" s="94" t="s">
        <v>2459</v>
      </c>
      <c r="E135" s="156">
        <v>554</v>
      </c>
      <c r="F135" s="154" t="str">
        <f>VLOOKUP(E135,VIP!$A$2:$O16366,2,0)</f>
        <v>DRBR011</v>
      </c>
      <c r="G135" s="141" t="str">
        <f>VLOOKUP(E135,'LISTADO ATM'!$A$2:$B$900,2,0)</f>
        <v xml:space="preserve">ATM Oficina Isabel La Católica I </v>
      </c>
      <c r="H135" s="141" t="str">
        <f>VLOOKUP(E135,VIP!$A$2:$O21327,7,FALSE)</f>
        <v>Si</v>
      </c>
      <c r="I135" s="141" t="str">
        <f>VLOOKUP(E135,VIP!$A$2:$O13292,8,FALSE)</f>
        <v>Si</v>
      </c>
      <c r="J135" s="141" t="str">
        <f>VLOOKUP(E135,VIP!$A$2:$O13242,8,FALSE)</f>
        <v>Si</v>
      </c>
      <c r="K135" s="141" t="str">
        <f>VLOOKUP(E135,VIP!$A$2:$O16816,6,0)</f>
        <v>NO</v>
      </c>
      <c r="L135" s="153" t="s">
        <v>2816</v>
      </c>
      <c r="M135" s="163" t="s">
        <v>2530</v>
      </c>
      <c r="N135" s="163" t="s">
        <v>2727</v>
      </c>
      <c r="O135" s="141" t="s">
        <v>2728</v>
      </c>
      <c r="P135" s="153" t="s">
        <v>2725</v>
      </c>
      <c r="Q135" s="163" t="s">
        <v>2816</v>
      </c>
    </row>
    <row r="136" spans="1:17" ht="18" hidden="1" x14ac:dyDescent="0.25">
      <c r="A136" s="141" t="str">
        <f>VLOOKUP(E136,'LISTADO ATM'!$A$2:$C$901,3,0)</f>
        <v>DISTRITO NACIONAL</v>
      </c>
      <c r="B136" s="154" t="s">
        <v>2764</v>
      </c>
      <c r="C136" s="94">
        <v>44469.617083333331</v>
      </c>
      <c r="D136" s="94" t="s">
        <v>2174</v>
      </c>
      <c r="E136" s="156">
        <v>580</v>
      </c>
      <c r="F136" s="154" t="str">
        <f>VLOOKUP(E136,VIP!$A$2:$O16362,2,0)</f>
        <v>DRBR523</v>
      </c>
      <c r="G136" s="141" t="str">
        <f>VLOOKUP(E136,'LISTADO ATM'!$A$2:$B$900,2,0)</f>
        <v xml:space="preserve">ATM Edificio Propagas </v>
      </c>
      <c r="H136" s="141" t="str">
        <f>VLOOKUP(E136,VIP!$A$2:$O21323,7,FALSE)</f>
        <v>Si</v>
      </c>
      <c r="I136" s="141" t="str">
        <f>VLOOKUP(E136,VIP!$A$2:$O13288,8,FALSE)</f>
        <v>Si</v>
      </c>
      <c r="J136" s="141" t="str">
        <f>VLOOKUP(E136,VIP!$A$2:$O13238,8,FALSE)</f>
        <v>Si</v>
      </c>
      <c r="K136" s="141" t="str">
        <f>VLOOKUP(E136,VIP!$A$2:$O16812,6,0)</f>
        <v>NO</v>
      </c>
      <c r="L136" s="153" t="s">
        <v>2795</v>
      </c>
      <c r="M136" s="93" t="s">
        <v>2437</v>
      </c>
      <c r="N136" s="93" t="s">
        <v>2622</v>
      </c>
      <c r="O136" s="141" t="s">
        <v>2445</v>
      </c>
      <c r="P136" s="153"/>
      <c r="Q136" s="93" t="s">
        <v>2795</v>
      </c>
    </row>
    <row r="137" spans="1:17" ht="18" x14ac:dyDescent="0.25">
      <c r="A137" s="141" t="str">
        <f>VLOOKUP(E137,'LISTADO ATM'!$A$2:$C$901,3,0)</f>
        <v>DISTRITO NACIONAL</v>
      </c>
      <c r="B137" s="154" t="s">
        <v>2804</v>
      </c>
      <c r="C137" s="94">
        <v>44469.618252314816</v>
      </c>
      <c r="D137" s="94" t="s">
        <v>2459</v>
      </c>
      <c r="E137" s="156">
        <v>562</v>
      </c>
      <c r="F137" s="154" t="str">
        <f>VLOOKUP(E137,VIP!$A$2:$O16365,2,0)</f>
        <v>DRBR226</v>
      </c>
      <c r="G137" s="141" t="str">
        <f>VLOOKUP(E137,'LISTADO ATM'!$A$2:$B$900,2,0)</f>
        <v xml:space="preserve">ATM S/M Jumbo Carretera Mella </v>
      </c>
      <c r="H137" s="141" t="str">
        <f>VLOOKUP(E137,VIP!$A$2:$O21326,7,FALSE)</f>
        <v>Si</v>
      </c>
      <c r="I137" s="141" t="str">
        <f>VLOOKUP(E137,VIP!$A$2:$O13291,8,FALSE)</f>
        <v>Si</v>
      </c>
      <c r="J137" s="141" t="str">
        <f>VLOOKUP(E137,VIP!$A$2:$O13241,8,FALSE)</f>
        <v>Si</v>
      </c>
      <c r="K137" s="141" t="str">
        <f>VLOOKUP(E137,VIP!$A$2:$O16815,6,0)</f>
        <v>SI</v>
      </c>
      <c r="L137" s="153" t="s">
        <v>2662</v>
      </c>
      <c r="M137" s="163" t="s">
        <v>2530</v>
      </c>
      <c r="N137" s="163" t="s">
        <v>2727</v>
      </c>
      <c r="O137" s="141" t="s">
        <v>2728</v>
      </c>
      <c r="P137" s="153" t="s">
        <v>2726</v>
      </c>
      <c r="Q137" s="163" t="s">
        <v>2662</v>
      </c>
    </row>
    <row r="138" spans="1:17" ht="18" x14ac:dyDescent="0.25">
      <c r="A138" s="141" t="str">
        <f>VLOOKUP(E138,'LISTADO ATM'!$A$2:$C$901,3,0)</f>
        <v>SUR</v>
      </c>
      <c r="B138" s="154" t="s">
        <v>2803</v>
      </c>
      <c r="C138" s="94">
        <v>44469.619432870371</v>
      </c>
      <c r="D138" s="94" t="s">
        <v>2459</v>
      </c>
      <c r="E138" s="156">
        <v>831</v>
      </c>
      <c r="F138" s="154" t="str">
        <f>VLOOKUP(E138,VIP!$A$2:$O16364,2,0)</f>
        <v>DRBR831</v>
      </c>
      <c r="G138" s="141" t="str">
        <f>VLOOKUP(E138,'LISTADO ATM'!$A$2:$B$900,2,0)</f>
        <v xml:space="preserve">ATM Politécnico Loyola San Cristóbal </v>
      </c>
      <c r="H138" s="141" t="str">
        <f>VLOOKUP(E138,VIP!$A$2:$O21325,7,FALSE)</f>
        <v>Si</v>
      </c>
      <c r="I138" s="141" t="str">
        <f>VLOOKUP(E138,VIP!$A$2:$O13290,8,FALSE)</f>
        <v>Si</v>
      </c>
      <c r="J138" s="141" t="str">
        <f>VLOOKUP(E138,VIP!$A$2:$O13240,8,FALSE)</f>
        <v>Si</v>
      </c>
      <c r="K138" s="141" t="str">
        <f>VLOOKUP(E138,VIP!$A$2:$O16814,6,0)</f>
        <v>NO</v>
      </c>
      <c r="L138" s="153" t="s">
        <v>2662</v>
      </c>
      <c r="M138" s="163" t="s">
        <v>2530</v>
      </c>
      <c r="N138" s="163" t="s">
        <v>2727</v>
      </c>
      <c r="O138" s="141" t="s">
        <v>2728</v>
      </c>
      <c r="P138" s="153" t="s">
        <v>2726</v>
      </c>
      <c r="Q138" s="163" t="s">
        <v>2662</v>
      </c>
    </row>
    <row r="139" spans="1:17" ht="18" hidden="1" x14ac:dyDescent="0.25">
      <c r="A139" s="141" t="str">
        <f>VLOOKUP(E139,'LISTADO ATM'!$A$2:$C$901,3,0)</f>
        <v>SUR</v>
      </c>
      <c r="B139" s="154" t="s">
        <v>2763</v>
      </c>
      <c r="C139" s="94">
        <v>44469.619537037041</v>
      </c>
      <c r="D139" s="94" t="s">
        <v>2440</v>
      </c>
      <c r="E139" s="156">
        <v>249</v>
      </c>
      <c r="F139" s="154" t="str">
        <f>VLOOKUP(E139,VIP!$A$2:$O16361,2,0)</f>
        <v>DRBR249</v>
      </c>
      <c r="G139" s="141" t="str">
        <f>VLOOKUP(E139,'LISTADO ATM'!$A$2:$B$900,2,0)</f>
        <v xml:space="preserve">ATM Banco Agrícola Neiba </v>
      </c>
      <c r="H139" s="141" t="str">
        <f>VLOOKUP(E139,VIP!$A$2:$O21322,7,FALSE)</f>
        <v>Si</v>
      </c>
      <c r="I139" s="141" t="str">
        <f>VLOOKUP(E139,VIP!$A$2:$O13287,8,FALSE)</f>
        <v>Si</v>
      </c>
      <c r="J139" s="141" t="str">
        <f>VLOOKUP(E139,VIP!$A$2:$O13237,8,FALSE)</f>
        <v>Si</v>
      </c>
      <c r="K139" s="141" t="str">
        <f>VLOOKUP(E139,VIP!$A$2:$O16811,6,0)</f>
        <v>NO</v>
      </c>
      <c r="L139" s="153" t="s">
        <v>2409</v>
      </c>
      <c r="M139" s="93" t="s">
        <v>2437</v>
      </c>
      <c r="N139" s="93" t="s">
        <v>2443</v>
      </c>
      <c r="O139" s="141" t="s">
        <v>2444</v>
      </c>
      <c r="P139" s="153"/>
      <c r="Q139" s="93" t="s">
        <v>2409</v>
      </c>
    </row>
    <row r="140" spans="1:17" ht="18" x14ac:dyDescent="0.25">
      <c r="A140" s="141" t="str">
        <f>VLOOKUP(E140,'LISTADO ATM'!$A$2:$C$901,3,0)</f>
        <v>DISTRITO NACIONAL</v>
      </c>
      <c r="B140" s="154" t="s">
        <v>2762</v>
      </c>
      <c r="C140" s="94">
        <v>44469.619814814818</v>
      </c>
      <c r="D140" s="94" t="s">
        <v>2459</v>
      </c>
      <c r="E140" s="156">
        <v>710</v>
      </c>
      <c r="F140" s="154" t="str">
        <f>VLOOKUP(E140,VIP!$A$2:$O16360,2,0)</f>
        <v>DRBR506</v>
      </c>
      <c r="G140" s="141" t="str">
        <f>VLOOKUP(E140,'LISTADO ATM'!$A$2:$B$900,2,0)</f>
        <v xml:space="preserve">ATM S/M Soberano </v>
      </c>
      <c r="H140" s="141" t="str">
        <f>VLOOKUP(E140,VIP!$A$2:$O21321,7,FALSE)</f>
        <v>Si</v>
      </c>
      <c r="I140" s="141" t="str">
        <f>VLOOKUP(E140,VIP!$A$2:$O13286,8,FALSE)</f>
        <v>Si</v>
      </c>
      <c r="J140" s="141" t="str">
        <f>VLOOKUP(E140,VIP!$A$2:$O13236,8,FALSE)</f>
        <v>Si</v>
      </c>
      <c r="K140" s="141" t="str">
        <f>VLOOKUP(E140,VIP!$A$2:$O16810,6,0)</f>
        <v>NO</v>
      </c>
      <c r="L140" s="153" t="s">
        <v>2662</v>
      </c>
      <c r="M140" s="163" t="s">
        <v>2530</v>
      </c>
      <c r="N140" s="163" t="s">
        <v>2727</v>
      </c>
      <c r="O140" s="141" t="s">
        <v>2728</v>
      </c>
      <c r="P140" s="153" t="s">
        <v>2726</v>
      </c>
      <c r="Q140" s="163" t="s">
        <v>2662</v>
      </c>
    </row>
    <row r="141" spans="1:17" ht="18" x14ac:dyDescent="0.25">
      <c r="A141" s="141" t="str">
        <f>VLOOKUP(E141,'LISTADO ATM'!$A$2:$C$901,3,0)</f>
        <v>DISTRITO NACIONAL</v>
      </c>
      <c r="B141" s="154" t="s">
        <v>2762</v>
      </c>
      <c r="C141" s="94">
        <v>44469.619814814818</v>
      </c>
      <c r="D141" s="94" t="s">
        <v>2459</v>
      </c>
      <c r="E141" s="156">
        <v>710</v>
      </c>
      <c r="F141" s="154" t="str">
        <f>VLOOKUP(E141,VIP!$A$2:$O16363,2,0)</f>
        <v>DRBR506</v>
      </c>
      <c r="G141" s="141" t="str">
        <f>VLOOKUP(E141,'LISTADO ATM'!$A$2:$B$900,2,0)</f>
        <v xml:space="preserve">ATM S/M Soberano </v>
      </c>
      <c r="H141" s="141" t="str">
        <f>VLOOKUP(E141,VIP!$A$2:$O21324,7,FALSE)</f>
        <v>Si</v>
      </c>
      <c r="I141" s="141" t="str">
        <f>VLOOKUP(E141,VIP!$A$2:$O13289,8,FALSE)</f>
        <v>Si</v>
      </c>
      <c r="J141" s="141" t="str">
        <f>VLOOKUP(E141,VIP!$A$2:$O13239,8,FALSE)</f>
        <v>Si</v>
      </c>
      <c r="K141" s="141" t="str">
        <f>VLOOKUP(E141,VIP!$A$2:$O16813,6,0)</f>
        <v>NO</v>
      </c>
      <c r="L141" s="153" t="s">
        <v>2662</v>
      </c>
      <c r="M141" s="163" t="s">
        <v>2530</v>
      </c>
      <c r="N141" s="163" t="s">
        <v>2727</v>
      </c>
      <c r="O141" s="141" t="s">
        <v>2728</v>
      </c>
      <c r="P141" s="153" t="s">
        <v>2726</v>
      </c>
      <c r="Q141" s="163" t="s">
        <v>2662</v>
      </c>
    </row>
    <row r="142" spans="1:17" ht="18" x14ac:dyDescent="0.25">
      <c r="A142" s="141" t="str">
        <f>VLOOKUP(E142,'LISTADO ATM'!$A$2:$C$901,3,0)</f>
        <v>ESTE</v>
      </c>
      <c r="B142" s="154" t="s">
        <v>2802</v>
      </c>
      <c r="C142" s="94">
        <v>44469.621921296297</v>
      </c>
      <c r="D142" s="94" t="s">
        <v>2459</v>
      </c>
      <c r="E142" s="156">
        <v>612</v>
      </c>
      <c r="F142" s="154" t="str">
        <f>VLOOKUP(E142,VIP!$A$2:$O16362,2,0)</f>
        <v>DRBR220</v>
      </c>
      <c r="G142" s="141" t="str">
        <f>VLOOKUP(E142,'LISTADO ATM'!$A$2:$B$900,2,0)</f>
        <v xml:space="preserve">ATM Plaza Orense (La Romana) </v>
      </c>
      <c r="H142" s="141" t="str">
        <f>VLOOKUP(E142,VIP!$A$2:$O21323,7,FALSE)</f>
        <v>Si</v>
      </c>
      <c r="I142" s="141" t="str">
        <f>VLOOKUP(E142,VIP!$A$2:$O13288,8,FALSE)</f>
        <v>Si</v>
      </c>
      <c r="J142" s="141" t="str">
        <f>VLOOKUP(E142,VIP!$A$2:$O13238,8,FALSE)</f>
        <v>Si</v>
      </c>
      <c r="K142" s="141" t="str">
        <f>VLOOKUP(E142,VIP!$A$2:$O16812,6,0)</f>
        <v>NO</v>
      </c>
      <c r="L142" s="153" t="s">
        <v>2662</v>
      </c>
      <c r="M142" s="163" t="s">
        <v>2530</v>
      </c>
      <c r="N142" s="163" t="s">
        <v>2727</v>
      </c>
      <c r="O142" s="141" t="s">
        <v>2728</v>
      </c>
      <c r="P142" s="153" t="s">
        <v>2726</v>
      </c>
      <c r="Q142" s="163" t="s">
        <v>2662</v>
      </c>
    </row>
    <row r="143" spans="1:17" ht="18" x14ac:dyDescent="0.25">
      <c r="A143" s="141" t="str">
        <f>VLOOKUP(E143,'LISTADO ATM'!$A$2:$C$901,3,0)</f>
        <v>SUR</v>
      </c>
      <c r="B143" s="154" t="s">
        <v>2801</v>
      </c>
      <c r="C143" s="94">
        <v>44469.622743055559</v>
      </c>
      <c r="D143" s="94" t="s">
        <v>2459</v>
      </c>
      <c r="E143" s="156">
        <v>871</v>
      </c>
      <c r="F143" s="154" t="str">
        <f>VLOOKUP(E143,VIP!$A$2:$O16361,2,0)</f>
        <v>DRBR871</v>
      </c>
      <c r="G143" s="141" t="str">
        <f>VLOOKUP(E143,'LISTADO ATM'!$A$2:$B$900,2,0)</f>
        <v>ATM Plaza Cultural San Juan</v>
      </c>
      <c r="H143" s="141" t="str">
        <f>VLOOKUP(E143,VIP!$A$2:$O21322,7,FALSE)</f>
        <v>N/A</v>
      </c>
      <c r="I143" s="141" t="str">
        <f>VLOOKUP(E143,VIP!$A$2:$O13287,8,FALSE)</f>
        <v>N/A</v>
      </c>
      <c r="J143" s="141" t="str">
        <f>VLOOKUP(E143,VIP!$A$2:$O13237,8,FALSE)</f>
        <v>N/A</v>
      </c>
      <c r="K143" s="141" t="str">
        <f>VLOOKUP(E143,VIP!$A$2:$O16811,6,0)</f>
        <v>N/A</v>
      </c>
      <c r="L143" s="153" t="s">
        <v>2662</v>
      </c>
      <c r="M143" s="163" t="s">
        <v>2530</v>
      </c>
      <c r="N143" s="163" t="s">
        <v>2727</v>
      </c>
      <c r="O143" s="141" t="s">
        <v>2728</v>
      </c>
      <c r="P143" s="153" t="s">
        <v>2726</v>
      </c>
      <c r="Q143" s="163" t="s">
        <v>2662</v>
      </c>
    </row>
    <row r="144" spans="1:17" ht="18" x14ac:dyDescent="0.25">
      <c r="A144" s="141" t="str">
        <f>VLOOKUP(E144,'LISTADO ATM'!$A$2:$C$901,3,0)</f>
        <v>ESTE</v>
      </c>
      <c r="B144" s="154" t="s">
        <v>2800</v>
      </c>
      <c r="C144" s="94">
        <v>44469.623379629629</v>
      </c>
      <c r="D144" s="94" t="s">
        <v>2459</v>
      </c>
      <c r="E144" s="156">
        <v>822</v>
      </c>
      <c r="F144" s="154" t="str">
        <f>VLOOKUP(E144,VIP!$A$2:$O16360,2,0)</f>
        <v>DRBR822</v>
      </c>
      <c r="G144" s="141" t="str">
        <f>VLOOKUP(E144,'LISTADO ATM'!$A$2:$B$900,2,0)</f>
        <v xml:space="preserve">ATM INDUSPALMA </v>
      </c>
      <c r="H144" s="141" t="str">
        <f>VLOOKUP(E144,VIP!$A$2:$O21321,7,FALSE)</f>
        <v>Si</v>
      </c>
      <c r="I144" s="141" t="str">
        <f>VLOOKUP(E144,VIP!$A$2:$O13286,8,FALSE)</f>
        <v>Si</v>
      </c>
      <c r="J144" s="141" t="str">
        <f>VLOOKUP(E144,VIP!$A$2:$O13236,8,FALSE)</f>
        <v>Si</v>
      </c>
      <c r="K144" s="141" t="str">
        <f>VLOOKUP(E144,VIP!$A$2:$O16810,6,0)</f>
        <v>NO</v>
      </c>
      <c r="L144" s="153" t="s">
        <v>2816</v>
      </c>
      <c r="M144" s="163" t="s">
        <v>2530</v>
      </c>
      <c r="N144" s="163" t="s">
        <v>2727</v>
      </c>
      <c r="O144" s="141" t="s">
        <v>2728</v>
      </c>
      <c r="P144" s="153" t="s">
        <v>2725</v>
      </c>
      <c r="Q144" s="163" t="s">
        <v>2816</v>
      </c>
    </row>
    <row r="145" spans="1:17" ht="18" hidden="1" x14ac:dyDescent="0.25">
      <c r="A145" s="141" t="str">
        <f>VLOOKUP(E145,'LISTADO ATM'!$A$2:$C$901,3,0)</f>
        <v>ESTE</v>
      </c>
      <c r="B145" s="154" t="s">
        <v>2761</v>
      </c>
      <c r="C145" s="94">
        <v>44469.623472222222</v>
      </c>
      <c r="D145" s="94" t="s">
        <v>2440</v>
      </c>
      <c r="E145" s="156">
        <v>609</v>
      </c>
      <c r="F145" s="154" t="str">
        <f>VLOOKUP(E145,VIP!$A$2:$O16359,2,0)</f>
        <v>DRBR120</v>
      </c>
      <c r="G145" s="141" t="str">
        <f>VLOOKUP(E145,'LISTADO ATM'!$A$2:$B$900,2,0)</f>
        <v xml:space="preserve">ATM S/M Jumbo (San Pedro) </v>
      </c>
      <c r="H145" s="141" t="str">
        <f>VLOOKUP(E145,VIP!$A$2:$O21320,7,FALSE)</f>
        <v>Si</v>
      </c>
      <c r="I145" s="141" t="str">
        <f>VLOOKUP(E145,VIP!$A$2:$O13285,8,FALSE)</f>
        <v>Si</v>
      </c>
      <c r="J145" s="141" t="str">
        <f>VLOOKUP(E145,VIP!$A$2:$O13235,8,FALSE)</f>
        <v>Si</v>
      </c>
      <c r="K145" s="141" t="str">
        <f>VLOOKUP(E145,VIP!$A$2:$O16809,6,0)</f>
        <v>NO</v>
      </c>
      <c r="L145" s="153" t="s">
        <v>2409</v>
      </c>
      <c r="M145" s="93" t="s">
        <v>2437</v>
      </c>
      <c r="N145" s="93" t="s">
        <v>2443</v>
      </c>
      <c r="O145" s="141" t="s">
        <v>2444</v>
      </c>
      <c r="P145" s="153"/>
      <c r="Q145" s="93" t="s">
        <v>2409</v>
      </c>
    </row>
    <row r="146" spans="1:17" ht="18" x14ac:dyDescent="0.25">
      <c r="A146" s="141" t="str">
        <f>VLOOKUP(E146,'LISTADO ATM'!$A$2:$C$901,3,0)</f>
        <v>NORTE</v>
      </c>
      <c r="B146" s="154" t="s">
        <v>2760</v>
      </c>
      <c r="C146" s="94">
        <v>44469.623680555553</v>
      </c>
      <c r="D146" s="94" t="s">
        <v>2175</v>
      </c>
      <c r="E146" s="156">
        <v>712</v>
      </c>
      <c r="F146" s="154" t="str">
        <f>VLOOKUP(E146,VIP!$A$2:$O16358,2,0)</f>
        <v>DRBR128</v>
      </c>
      <c r="G146" s="141" t="str">
        <f>VLOOKUP(E146,'LISTADO ATM'!$A$2:$B$900,2,0)</f>
        <v xml:space="preserve">ATM Oficina Imbert </v>
      </c>
      <c r="H146" s="141" t="str">
        <f>VLOOKUP(E146,VIP!$A$2:$O21319,7,FALSE)</f>
        <v>Si</v>
      </c>
      <c r="I146" s="141" t="str">
        <f>VLOOKUP(E146,VIP!$A$2:$O13284,8,FALSE)</f>
        <v>Si</v>
      </c>
      <c r="J146" s="141" t="str">
        <f>VLOOKUP(E146,VIP!$A$2:$O13234,8,FALSE)</f>
        <v>Si</v>
      </c>
      <c r="K146" s="141" t="str">
        <f>VLOOKUP(E146,VIP!$A$2:$O16808,6,0)</f>
        <v>SI</v>
      </c>
      <c r="L146" s="153" t="s">
        <v>2794</v>
      </c>
      <c r="M146" s="163" t="s">
        <v>2530</v>
      </c>
      <c r="N146" s="93" t="s">
        <v>2443</v>
      </c>
      <c r="O146" s="141" t="s">
        <v>2797</v>
      </c>
      <c r="P146" s="153"/>
      <c r="Q146" s="163" t="s">
        <v>2818</v>
      </c>
    </row>
    <row r="147" spans="1:17" ht="18" x14ac:dyDescent="0.25">
      <c r="A147" s="141" t="str">
        <f>VLOOKUP(E147,'LISTADO ATM'!$A$2:$C$901,3,0)</f>
        <v>DISTRITO NACIONAL</v>
      </c>
      <c r="B147" s="154" t="s">
        <v>2759</v>
      </c>
      <c r="C147" s="94">
        <v>44469.62462962963</v>
      </c>
      <c r="D147" s="94" t="s">
        <v>2440</v>
      </c>
      <c r="E147" s="156">
        <v>338</v>
      </c>
      <c r="F147" s="154" t="str">
        <f>VLOOKUP(E147,VIP!$A$2:$O16357,2,0)</f>
        <v>DRBR338</v>
      </c>
      <c r="G147" s="141" t="str">
        <f>VLOOKUP(E147,'LISTADO ATM'!$A$2:$B$900,2,0)</f>
        <v>ATM S/M Aprezio Pantoja</v>
      </c>
      <c r="H147" s="141" t="str">
        <f>VLOOKUP(E147,VIP!$A$2:$O21318,7,FALSE)</f>
        <v>Si</v>
      </c>
      <c r="I147" s="141" t="str">
        <f>VLOOKUP(E147,VIP!$A$2:$O13283,8,FALSE)</f>
        <v>Si</v>
      </c>
      <c r="J147" s="141" t="str">
        <f>VLOOKUP(E147,VIP!$A$2:$O13233,8,FALSE)</f>
        <v>Si</v>
      </c>
      <c r="K147" s="141" t="str">
        <f>VLOOKUP(E147,VIP!$A$2:$O16807,6,0)</f>
        <v>NO</v>
      </c>
      <c r="L147" s="153" t="s">
        <v>2409</v>
      </c>
      <c r="M147" s="163" t="s">
        <v>2530</v>
      </c>
      <c r="N147" s="93" t="s">
        <v>2443</v>
      </c>
      <c r="O147" s="141" t="s">
        <v>2444</v>
      </c>
      <c r="P147" s="153"/>
      <c r="Q147" s="163" t="s">
        <v>2818</v>
      </c>
    </row>
    <row r="148" spans="1:17" ht="18" x14ac:dyDescent="0.25">
      <c r="A148" s="141" t="str">
        <f>VLOOKUP(E148,'LISTADO ATM'!$A$2:$C$901,3,0)</f>
        <v>NORTE</v>
      </c>
      <c r="B148" s="154" t="s">
        <v>2758</v>
      </c>
      <c r="C148" s="94">
        <v>44469.626134259262</v>
      </c>
      <c r="D148" s="94" t="s">
        <v>2798</v>
      </c>
      <c r="E148" s="156">
        <v>732</v>
      </c>
      <c r="F148" s="154" t="str">
        <f>VLOOKUP(E148,VIP!$A$2:$O16356,2,0)</f>
        <v>DRBR12H</v>
      </c>
      <c r="G148" s="141" t="str">
        <f>VLOOKUP(E148,'LISTADO ATM'!$A$2:$B$900,2,0)</f>
        <v xml:space="preserve">ATM Molino del Valle (Santiago) </v>
      </c>
      <c r="H148" s="141" t="str">
        <f>VLOOKUP(E148,VIP!$A$2:$O21317,7,FALSE)</f>
        <v>Si</v>
      </c>
      <c r="I148" s="141" t="str">
        <f>VLOOKUP(E148,VIP!$A$2:$O13282,8,FALSE)</f>
        <v>Si</v>
      </c>
      <c r="J148" s="141" t="str">
        <f>VLOOKUP(E148,VIP!$A$2:$O13232,8,FALSE)</f>
        <v>Si</v>
      </c>
      <c r="K148" s="141" t="str">
        <f>VLOOKUP(E148,VIP!$A$2:$O16806,6,0)</f>
        <v>NO</v>
      </c>
      <c r="L148" s="153" t="s">
        <v>2409</v>
      </c>
      <c r="M148" s="163" t="s">
        <v>2530</v>
      </c>
      <c r="N148" s="93" t="s">
        <v>2443</v>
      </c>
      <c r="O148" s="141" t="s">
        <v>2796</v>
      </c>
      <c r="P148" s="153"/>
      <c r="Q148" s="163" t="s">
        <v>2818</v>
      </c>
    </row>
    <row r="149" spans="1:17" ht="18" x14ac:dyDescent="0.25">
      <c r="A149" s="141" t="str">
        <f>VLOOKUP(E149,'LISTADO ATM'!$A$2:$C$901,3,0)</f>
        <v>SUR</v>
      </c>
      <c r="B149" s="154" t="s">
        <v>2757</v>
      </c>
      <c r="C149" s="94">
        <v>44469.627546296295</v>
      </c>
      <c r="D149" s="94" t="s">
        <v>2174</v>
      </c>
      <c r="E149" s="156">
        <v>767</v>
      </c>
      <c r="F149" s="154" t="str">
        <f>VLOOKUP(E149,VIP!$A$2:$O16355,2,0)</f>
        <v>DRBR059</v>
      </c>
      <c r="G149" s="141" t="str">
        <f>VLOOKUP(E149,'LISTADO ATM'!$A$2:$B$900,2,0)</f>
        <v xml:space="preserve">ATM S/M Diverso (Azua) </v>
      </c>
      <c r="H149" s="141" t="str">
        <f>VLOOKUP(E149,VIP!$A$2:$O21316,7,FALSE)</f>
        <v>Si</v>
      </c>
      <c r="I149" s="141" t="str">
        <f>VLOOKUP(E149,VIP!$A$2:$O13281,8,FALSE)</f>
        <v>No</v>
      </c>
      <c r="J149" s="141" t="str">
        <f>VLOOKUP(E149,VIP!$A$2:$O13231,8,FALSE)</f>
        <v>No</v>
      </c>
      <c r="K149" s="141" t="str">
        <f>VLOOKUP(E149,VIP!$A$2:$O16805,6,0)</f>
        <v>NO</v>
      </c>
      <c r="L149" s="153" t="s">
        <v>2212</v>
      </c>
      <c r="M149" s="163" t="s">
        <v>2530</v>
      </c>
      <c r="N149" s="93" t="s">
        <v>2443</v>
      </c>
      <c r="O149" s="141" t="s">
        <v>2445</v>
      </c>
      <c r="P149" s="153"/>
      <c r="Q149" s="163" t="s">
        <v>2818</v>
      </c>
    </row>
    <row r="150" spans="1:17" ht="18" hidden="1" x14ac:dyDescent="0.25">
      <c r="A150" s="141" t="str">
        <f>VLOOKUP(E150,'LISTADO ATM'!$A$2:$C$901,3,0)</f>
        <v>DISTRITO NACIONAL</v>
      </c>
      <c r="B150" s="154" t="s">
        <v>2756</v>
      </c>
      <c r="C150" s="94">
        <v>44469.62871527778</v>
      </c>
      <c r="D150" s="94" t="s">
        <v>2174</v>
      </c>
      <c r="E150" s="156">
        <v>20</v>
      </c>
      <c r="F150" s="154" t="str">
        <f>VLOOKUP(E150,VIP!$A$2:$O16354,2,0)</f>
        <v>DRBR049</v>
      </c>
      <c r="G150" s="141" t="str">
        <f>VLOOKUP(E150,'LISTADO ATM'!$A$2:$B$900,2,0)</f>
        <v>ATM S/M Aprezio Las Palmas</v>
      </c>
      <c r="H150" s="141" t="str">
        <f>VLOOKUP(E150,VIP!$A$2:$O21315,7,FALSE)</f>
        <v>Si</v>
      </c>
      <c r="I150" s="141" t="str">
        <f>VLOOKUP(E150,VIP!$A$2:$O13280,8,FALSE)</f>
        <v>Si</v>
      </c>
      <c r="J150" s="141" t="str">
        <f>VLOOKUP(E150,VIP!$A$2:$O13230,8,FALSE)</f>
        <v>Si</v>
      </c>
      <c r="K150" s="141" t="str">
        <f>VLOOKUP(E150,VIP!$A$2:$O16804,6,0)</f>
        <v>NO</v>
      </c>
      <c r="L150" s="153" t="s">
        <v>2238</v>
      </c>
      <c r="M150" s="93" t="s">
        <v>2437</v>
      </c>
      <c r="N150" s="93" t="s">
        <v>2443</v>
      </c>
      <c r="O150" s="141" t="s">
        <v>2445</v>
      </c>
      <c r="P150" s="153"/>
      <c r="Q150" s="93" t="s">
        <v>2238</v>
      </c>
    </row>
    <row r="151" spans="1:17" ht="18" hidden="1" x14ac:dyDescent="0.25">
      <c r="A151" s="141" t="str">
        <f>VLOOKUP(E151,'LISTADO ATM'!$A$2:$C$901,3,0)</f>
        <v>DISTRITO NACIONAL</v>
      </c>
      <c r="B151" s="154" t="s">
        <v>2755</v>
      </c>
      <c r="C151" s="94">
        <v>44469.629803240743</v>
      </c>
      <c r="D151" s="94" t="s">
        <v>2440</v>
      </c>
      <c r="E151" s="156">
        <v>810</v>
      </c>
      <c r="F151" s="154" t="str">
        <f>VLOOKUP(E151,VIP!$A$2:$O16353,2,0)</f>
        <v>DRBR810</v>
      </c>
      <c r="G151" s="141" t="str">
        <f>VLOOKUP(E151,'LISTADO ATM'!$A$2:$B$900,2,0)</f>
        <v xml:space="preserve">ATM UNP Multicentro La Sirena José Contreras </v>
      </c>
      <c r="H151" s="141" t="str">
        <f>VLOOKUP(E151,VIP!$A$2:$O21314,7,FALSE)</f>
        <v>Si</v>
      </c>
      <c r="I151" s="141" t="str">
        <f>VLOOKUP(E151,VIP!$A$2:$O13279,8,FALSE)</f>
        <v>Si</v>
      </c>
      <c r="J151" s="141" t="str">
        <f>VLOOKUP(E151,VIP!$A$2:$O13229,8,FALSE)</f>
        <v>Si</v>
      </c>
      <c r="K151" s="141" t="str">
        <f>VLOOKUP(E151,VIP!$A$2:$O16803,6,0)</f>
        <v>NO</v>
      </c>
      <c r="L151" s="153" t="s">
        <v>2433</v>
      </c>
      <c r="M151" s="93" t="s">
        <v>2437</v>
      </c>
      <c r="N151" s="93" t="s">
        <v>2443</v>
      </c>
      <c r="O151" s="141" t="s">
        <v>2444</v>
      </c>
      <c r="P151" s="153"/>
      <c r="Q151" s="93" t="s">
        <v>2433</v>
      </c>
    </row>
    <row r="152" spans="1:17" ht="18" hidden="1" x14ac:dyDescent="0.25">
      <c r="A152" s="141" t="str">
        <f>VLOOKUP(E152,'LISTADO ATM'!$A$2:$C$901,3,0)</f>
        <v>DISTRITO NACIONAL</v>
      </c>
      <c r="B152" s="154" t="s">
        <v>2754</v>
      </c>
      <c r="C152" s="94">
        <v>44469.633090277777</v>
      </c>
      <c r="D152" s="94" t="s">
        <v>2459</v>
      </c>
      <c r="E152" s="156">
        <v>911</v>
      </c>
      <c r="F152" s="154" t="str">
        <f>VLOOKUP(E152,VIP!$A$2:$O16352,2,0)</f>
        <v>DRBR911</v>
      </c>
      <c r="G152" s="141" t="str">
        <f>VLOOKUP(E152,'LISTADO ATM'!$A$2:$B$900,2,0)</f>
        <v xml:space="preserve">ATM Oficina Venezuela II </v>
      </c>
      <c r="H152" s="141" t="str">
        <f>VLOOKUP(E152,VIP!$A$2:$O21313,7,FALSE)</f>
        <v>Si</v>
      </c>
      <c r="I152" s="141" t="str">
        <f>VLOOKUP(E152,VIP!$A$2:$O13278,8,FALSE)</f>
        <v>Si</v>
      </c>
      <c r="J152" s="141" t="str">
        <f>VLOOKUP(E152,VIP!$A$2:$O13228,8,FALSE)</f>
        <v>Si</v>
      </c>
      <c r="K152" s="141" t="str">
        <f>VLOOKUP(E152,VIP!$A$2:$O16802,6,0)</f>
        <v>SI</v>
      </c>
      <c r="L152" s="153" t="s">
        <v>2409</v>
      </c>
      <c r="M152" s="93" t="s">
        <v>2437</v>
      </c>
      <c r="N152" s="93" t="s">
        <v>2443</v>
      </c>
      <c r="O152" s="141" t="s">
        <v>2612</v>
      </c>
      <c r="P152" s="153"/>
      <c r="Q152" s="93" t="s">
        <v>2409</v>
      </c>
    </row>
    <row r="153" spans="1:17" ht="18" x14ac:dyDescent="0.25">
      <c r="A153" s="141" t="str">
        <f>VLOOKUP(E153,'LISTADO ATM'!$A$2:$C$901,3,0)</f>
        <v>NORTE</v>
      </c>
      <c r="B153" s="154" t="s">
        <v>2799</v>
      </c>
      <c r="C153" s="94">
        <v>44469.63386574074</v>
      </c>
      <c r="D153" s="94" t="s">
        <v>2459</v>
      </c>
      <c r="E153" s="156">
        <v>862</v>
      </c>
      <c r="F153" s="154" t="str">
        <f>VLOOKUP(E153,VIP!$A$2:$O16359,2,0)</f>
        <v>DRBR862</v>
      </c>
      <c r="G153" s="141" t="str">
        <f>VLOOKUP(E153,'LISTADO ATM'!$A$2:$B$900,2,0)</f>
        <v xml:space="preserve">ATM S/M Doble A (Sabaneta) </v>
      </c>
      <c r="H153" s="141" t="str">
        <f>VLOOKUP(E153,VIP!$A$2:$O21320,7,FALSE)</f>
        <v>Si</v>
      </c>
      <c r="I153" s="141" t="str">
        <f>VLOOKUP(E153,VIP!$A$2:$O13285,8,FALSE)</f>
        <v>Si</v>
      </c>
      <c r="J153" s="141" t="str">
        <f>VLOOKUP(E153,VIP!$A$2:$O13235,8,FALSE)</f>
        <v>Si</v>
      </c>
      <c r="K153" s="141" t="str">
        <f>VLOOKUP(E153,VIP!$A$2:$O16809,6,0)</f>
        <v>NO</v>
      </c>
      <c r="L153" s="153" t="s">
        <v>2662</v>
      </c>
      <c r="M153" s="163" t="s">
        <v>2530</v>
      </c>
      <c r="N153" s="163" t="s">
        <v>2727</v>
      </c>
      <c r="O153" s="141" t="s">
        <v>2653</v>
      </c>
      <c r="P153" s="153" t="s">
        <v>2726</v>
      </c>
      <c r="Q153" s="163" t="s">
        <v>2662</v>
      </c>
    </row>
    <row r="154" spans="1:17" ht="18" x14ac:dyDescent="0.25">
      <c r="A154" s="141" t="str">
        <f>VLOOKUP(E154,'LISTADO ATM'!$A$2:$C$901,3,0)</f>
        <v>NORTE</v>
      </c>
      <c r="B154" s="154" t="s">
        <v>2753</v>
      </c>
      <c r="C154" s="94">
        <v>44469.634652777779</v>
      </c>
      <c r="D154" s="94" t="s">
        <v>2175</v>
      </c>
      <c r="E154" s="156">
        <v>986</v>
      </c>
      <c r="F154" s="154" t="str">
        <f>VLOOKUP(E154,VIP!$A$2:$O16351,2,0)</f>
        <v>DRBR986</v>
      </c>
      <c r="G154" s="141" t="str">
        <f>VLOOKUP(E154,'LISTADO ATM'!$A$2:$B$900,2,0)</f>
        <v xml:space="preserve">ATM S/M Jumbo (La Vega) </v>
      </c>
      <c r="H154" s="141" t="str">
        <f>VLOOKUP(E154,VIP!$A$2:$O21312,7,FALSE)</f>
        <v>Si</v>
      </c>
      <c r="I154" s="141" t="str">
        <f>VLOOKUP(E154,VIP!$A$2:$O13277,8,FALSE)</f>
        <v>Si</v>
      </c>
      <c r="J154" s="141" t="str">
        <f>VLOOKUP(E154,VIP!$A$2:$O13227,8,FALSE)</f>
        <v>Si</v>
      </c>
      <c r="K154" s="141" t="str">
        <f>VLOOKUP(E154,VIP!$A$2:$O16801,6,0)</f>
        <v>NO</v>
      </c>
      <c r="L154" s="153" t="s">
        <v>2793</v>
      </c>
      <c r="M154" s="163" t="s">
        <v>2530</v>
      </c>
      <c r="N154" s="93" t="s">
        <v>2443</v>
      </c>
      <c r="O154" s="141" t="s">
        <v>2623</v>
      </c>
      <c r="P154" s="153" t="s">
        <v>2817</v>
      </c>
      <c r="Q154" s="163" t="s">
        <v>2818</v>
      </c>
    </row>
    <row r="155" spans="1:17" ht="18" hidden="1" x14ac:dyDescent="0.25">
      <c r="A155" s="141" t="str">
        <f>VLOOKUP(E155,'LISTADO ATM'!$A$2:$C$901,3,0)</f>
        <v>DISTRITO NACIONAL</v>
      </c>
      <c r="B155" s="154" t="s">
        <v>2752</v>
      </c>
      <c r="C155" s="94">
        <v>44469.634733796294</v>
      </c>
      <c r="D155" s="94" t="s">
        <v>2440</v>
      </c>
      <c r="E155" s="156">
        <v>676</v>
      </c>
      <c r="F155" s="154" t="str">
        <f>VLOOKUP(E155,VIP!$A$2:$O16350,2,0)</f>
        <v>DRBR676</v>
      </c>
      <c r="G155" s="141" t="str">
        <f>VLOOKUP(E155,'LISTADO ATM'!$A$2:$B$900,2,0)</f>
        <v>ATM S/M Bravo Colina Del Oeste</v>
      </c>
      <c r="H155" s="141" t="str">
        <f>VLOOKUP(E155,VIP!$A$2:$O21311,7,FALSE)</f>
        <v>Si</v>
      </c>
      <c r="I155" s="141" t="str">
        <f>VLOOKUP(E155,VIP!$A$2:$O13276,8,FALSE)</f>
        <v>Si</v>
      </c>
      <c r="J155" s="141" t="str">
        <f>VLOOKUP(E155,VIP!$A$2:$O13226,8,FALSE)</f>
        <v>Si</v>
      </c>
      <c r="K155" s="141" t="str">
        <f>VLOOKUP(E155,VIP!$A$2:$O16800,6,0)</f>
        <v>NO</v>
      </c>
      <c r="L155" s="153" t="s">
        <v>2433</v>
      </c>
      <c r="M155" s="93" t="s">
        <v>2437</v>
      </c>
      <c r="N155" s="93" t="s">
        <v>2443</v>
      </c>
      <c r="O155" s="141" t="s">
        <v>2444</v>
      </c>
      <c r="P155" s="153"/>
      <c r="Q155" s="93" t="s">
        <v>2433</v>
      </c>
    </row>
    <row r="156" spans="1:17" ht="18" x14ac:dyDescent="0.25">
      <c r="A156" s="141" t="str">
        <f>VLOOKUP(E156,'LISTADO ATM'!$A$2:$C$901,3,0)</f>
        <v>NORTE</v>
      </c>
      <c r="B156" s="154" t="s">
        <v>2751</v>
      </c>
      <c r="C156" s="94">
        <v>44469.635972222219</v>
      </c>
      <c r="D156" s="94" t="s">
        <v>2459</v>
      </c>
      <c r="E156" s="156">
        <v>307</v>
      </c>
      <c r="F156" s="154" t="str">
        <f>VLOOKUP(E156,VIP!$A$2:$O16349,2,0)</f>
        <v>DRBR307</v>
      </c>
      <c r="G156" s="141" t="str">
        <f>VLOOKUP(E156,'LISTADO ATM'!$A$2:$B$900,2,0)</f>
        <v>ATM Oficina Nagua II</v>
      </c>
      <c r="H156" s="141" t="str">
        <f>VLOOKUP(E156,VIP!$A$2:$O21310,7,FALSE)</f>
        <v>Si</v>
      </c>
      <c r="I156" s="141" t="str">
        <f>VLOOKUP(E156,VIP!$A$2:$O13275,8,FALSE)</f>
        <v>Si</v>
      </c>
      <c r="J156" s="141" t="str">
        <f>VLOOKUP(E156,VIP!$A$2:$O13225,8,FALSE)</f>
        <v>Si</v>
      </c>
      <c r="K156" s="141" t="str">
        <f>VLOOKUP(E156,VIP!$A$2:$O16799,6,0)</f>
        <v>SI</v>
      </c>
      <c r="L156" s="153" t="s">
        <v>2409</v>
      </c>
      <c r="M156" s="163" t="s">
        <v>2530</v>
      </c>
      <c r="N156" s="93" t="s">
        <v>2443</v>
      </c>
      <c r="O156" s="141" t="s">
        <v>2612</v>
      </c>
      <c r="P156" s="153"/>
      <c r="Q156" s="163" t="s">
        <v>2818</v>
      </c>
    </row>
    <row r="157" spans="1:17" ht="18" hidden="1" x14ac:dyDescent="0.25">
      <c r="A157" s="141" t="str">
        <f>VLOOKUP(E157,'LISTADO ATM'!$A$2:$C$901,3,0)</f>
        <v>DISTRITO NACIONAL</v>
      </c>
      <c r="B157" s="154" t="s">
        <v>2750</v>
      </c>
      <c r="C157" s="94">
        <v>44469.639930555553</v>
      </c>
      <c r="D157" s="94" t="s">
        <v>2459</v>
      </c>
      <c r="E157" s="156">
        <v>980</v>
      </c>
      <c r="F157" s="154" t="str">
        <f>VLOOKUP(E157,VIP!$A$2:$O16348,2,0)</f>
        <v>DRBR980</v>
      </c>
      <c r="G157" s="141" t="str">
        <f>VLOOKUP(E157,'LISTADO ATM'!$A$2:$B$900,2,0)</f>
        <v xml:space="preserve">ATM Oficina Bella Vista Mall II </v>
      </c>
      <c r="H157" s="141" t="str">
        <f>VLOOKUP(E157,VIP!$A$2:$O21309,7,FALSE)</f>
        <v>Si</v>
      </c>
      <c r="I157" s="141" t="str">
        <f>VLOOKUP(E157,VIP!$A$2:$O13274,8,FALSE)</f>
        <v>Si</v>
      </c>
      <c r="J157" s="141" t="str">
        <f>VLOOKUP(E157,VIP!$A$2:$O13224,8,FALSE)</f>
        <v>Si</v>
      </c>
      <c r="K157" s="141" t="str">
        <f>VLOOKUP(E157,VIP!$A$2:$O16798,6,0)</f>
        <v>NO</v>
      </c>
      <c r="L157" s="153" t="s">
        <v>2625</v>
      </c>
      <c r="M157" s="93" t="s">
        <v>2437</v>
      </c>
      <c r="N157" s="93" t="s">
        <v>2443</v>
      </c>
      <c r="O157" s="141" t="s">
        <v>2612</v>
      </c>
      <c r="P157" s="153"/>
      <c r="Q157" s="93" t="s">
        <v>2625</v>
      </c>
    </row>
    <row r="158" spans="1:17" ht="18" x14ac:dyDescent="0.25">
      <c r="A158" s="141" t="str">
        <f>VLOOKUP(E158,'LISTADO ATM'!$A$2:$C$901,3,0)</f>
        <v>DISTRITO NACIONAL</v>
      </c>
      <c r="B158" s="154" t="s">
        <v>2749</v>
      </c>
      <c r="C158" s="94">
        <v>44469.644212962965</v>
      </c>
      <c r="D158" s="94" t="s">
        <v>2459</v>
      </c>
      <c r="E158" s="156">
        <v>586</v>
      </c>
      <c r="F158" s="154" t="str">
        <f>VLOOKUP(E158,VIP!$A$2:$O16347,2,0)</f>
        <v>DRBR01Q</v>
      </c>
      <c r="G158" s="141" t="str">
        <f>VLOOKUP(E158,'LISTADO ATM'!$A$2:$B$900,2,0)</f>
        <v xml:space="preserve">ATM Palacio de Justicia D.N. </v>
      </c>
      <c r="H158" s="141" t="str">
        <f>VLOOKUP(E158,VIP!$A$2:$O21308,7,FALSE)</f>
        <v>Si</v>
      </c>
      <c r="I158" s="141" t="str">
        <f>VLOOKUP(E158,VIP!$A$2:$O13273,8,FALSE)</f>
        <v>Si</v>
      </c>
      <c r="J158" s="141" t="str">
        <f>VLOOKUP(E158,VIP!$A$2:$O13223,8,FALSE)</f>
        <v>Si</v>
      </c>
      <c r="K158" s="141" t="str">
        <f>VLOOKUP(E158,VIP!$A$2:$O16797,6,0)</f>
        <v>NO</v>
      </c>
      <c r="L158" s="153" t="s">
        <v>2792</v>
      </c>
      <c r="M158" s="163" t="s">
        <v>2530</v>
      </c>
      <c r="N158" s="93" t="s">
        <v>2443</v>
      </c>
      <c r="O158" s="141" t="s">
        <v>2612</v>
      </c>
      <c r="P158" s="153"/>
      <c r="Q158" s="163" t="s">
        <v>2818</v>
      </c>
    </row>
    <row r="159" spans="1:17" ht="18" hidden="1" x14ac:dyDescent="0.25">
      <c r="A159" s="141" t="str">
        <f>VLOOKUP(E159,'LISTADO ATM'!$A$2:$C$901,3,0)</f>
        <v>NORTE</v>
      </c>
      <c r="B159" s="154" t="s">
        <v>2819</v>
      </c>
      <c r="C159" s="94">
        <v>44469.64539351852</v>
      </c>
      <c r="D159" s="94" t="s">
        <v>2459</v>
      </c>
      <c r="E159" s="156">
        <v>22</v>
      </c>
      <c r="F159" s="154" t="str">
        <f>VLOOKUP(E159,VIP!$A$2:$O16348,2,0)</f>
        <v>DRBR813</v>
      </c>
      <c r="G159" s="141" t="str">
        <f>VLOOKUP(E159,'LISTADO ATM'!$A$2:$B$900,2,0)</f>
        <v>ATM S/M Olimpico (Santiago)</v>
      </c>
      <c r="H159" s="141" t="str">
        <f>VLOOKUP(E159,VIP!$A$2:$O21309,7,FALSE)</f>
        <v>Si</v>
      </c>
      <c r="I159" s="141" t="str">
        <f>VLOOKUP(E159,VIP!$A$2:$O13274,8,FALSE)</f>
        <v>Si</v>
      </c>
      <c r="J159" s="141" t="str">
        <f>VLOOKUP(E159,VIP!$A$2:$O13224,8,FALSE)</f>
        <v>Si</v>
      </c>
      <c r="K159" s="141" t="str">
        <f>VLOOKUP(E159,VIP!$A$2:$O16798,6,0)</f>
        <v>NO</v>
      </c>
      <c r="L159" s="153" t="s">
        <v>2792</v>
      </c>
      <c r="M159" s="93" t="s">
        <v>2437</v>
      </c>
      <c r="N159" s="93" t="s">
        <v>2443</v>
      </c>
      <c r="O159" s="141" t="s">
        <v>2612</v>
      </c>
      <c r="P159" s="153"/>
      <c r="Q159" s="93" t="s">
        <v>2792</v>
      </c>
    </row>
    <row r="160" spans="1:17" ht="18" hidden="1" x14ac:dyDescent="0.25">
      <c r="A160" s="141" t="str">
        <f>VLOOKUP(E160,'LISTADO ATM'!$A$2:$C$901,3,0)</f>
        <v>NORTE</v>
      </c>
      <c r="B160" s="154" t="s">
        <v>2820</v>
      </c>
      <c r="C160" s="94">
        <v>44469.678310185183</v>
      </c>
      <c r="D160" s="94" t="s">
        <v>2798</v>
      </c>
      <c r="E160" s="156">
        <v>720</v>
      </c>
      <c r="F160" s="154" t="str">
        <f>VLOOKUP(E160,VIP!$A$2:$O16349,2,0)</f>
        <v>DRBR12E</v>
      </c>
      <c r="G160" s="141" t="str">
        <f>VLOOKUP(E160,'LISTADO ATM'!$A$2:$B$900,2,0)</f>
        <v xml:space="preserve">ATM OMSA (Santiago) </v>
      </c>
      <c r="H160" s="141" t="str">
        <f>VLOOKUP(E160,VIP!$A$2:$O21310,7,FALSE)</f>
        <v>Si</v>
      </c>
      <c r="I160" s="141" t="str">
        <f>VLOOKUP(E160,VIP!$A$2:$O13275,8,FALSE)</f>
        <v>Si</v>
      </c>
      <c r="J160" s="141" t="str">
        <f>VLOOKUP(E160,VIP!$A$2:$O13225,8,FALSE)</f>
        <v>Si</v>
      </c>
      <c r="K160" s="141" t="str">
        <f>VLOOKUP(E160,VIP!$A$2:$O16799,6,0)</f>
        <v>NO</v>
      </c>
      <c r="L160" s="153" t="s">
        <v>2409</v>
      </c>
      <c r="M160" s="93" t="s">
        <v>2437</v>
      </c>
      <c r="N160" s="93" t="s">
        <v>2443</v>
      </c>
      <c r="O160" s="141" t="s">
        <v>2796</v>
      </c>
      <c r="P160" s="153"/>
      <c r="Q160" s="93" t="s">
        <v>2409</v>
      </c>
    </row>
    <row r="161" spans="1:17" ht="18" hidden="1" x14ac:dyDescent="0.25">
      <c r="A161" s="141" t="str">
        <f>VLOOKUP(E161,'LISTADO ATM'!$A$2:$C$901,3,0)</f>
        <v>DISTRITO NACIONAL</v>
      </c>
      <c r="B161" s="154" t="s">
        <v>2821</v>
      </c>
      <c r="C161" s="94">
        <v>44469.680937500001</v>
      </c>
      <c r="D161" s="94" t="s">
        <v>2174</v>
      </c>
      <c r="E161" s="156">
        <v>281</v>
      </c>
      <c r="F161" s="154" t="str">
        <f>VLOOKUP(E161,VIP!$A$2:$O16350,2,0)</f>
        <v>DRBR737</v>
      </c>
      <c r="G161" s="141" t="str">
        <f>VLOOKUP(E161,'LISTADO ATM'!$A$2:$B$900,2,0)</f>
        <v xml:space="preserve">ATM S/M Pola Independencia </v>
      </c>
      <c r="H161" s="141" t="str">
        <f>VLOOKUP(E161,VIP!$A$2:$O21311,7,FALSE)</f>
        <v>Si</v>
      </c>
      <c r="I161" s="141" t="str">
        <f>VLOOKUP(E161,VIP!$A$2:$O13276,8,FALSE)</f>
        <v>Si</v>
      </c>
      <c r="J161" s="141" t="str">
        <f>VLOOKUP(E161,VIP!$A$2:$O13226,8,FALSE)</f>
        <v>Si</v>
      </c>
      <c r="K161" s="141" t="str">
        <f>VLOOKUP(E161,VIP!$A$2:$O16800,6,0)</f>
        <v>NO</v>
      </c>
      <c r="L161" s="153" t="s">
        <v>2455</v>
      </c>
      <c r="M161" s="93" t="s">
        <v>2437</v>
      </c>
      <c r="N161" s="93" t="s">
        <v>2443</v>
      </c>
      <c r="O161" s="141" t="s">
        <v>2445</v>
      </c>
      <c r="P161" s="153"/>
      <c r="Q161" s="93" t="s">
        <v>2455</v>
      </c>
    </row>
    <row r="162" spans="1:17" ht="18" hidden="1" x14ac:dyDescent="0.25">
      <c r="A162" s="141" t="str">
        <f>VLOOKUP(E162,'LISTADO ATM'!$A$2:$C$901,3,0)</f>
        <v>DISTRITO NACIONAL</v>
      </c>
      <c r="B162" s="154" t="s">
        <v>2822</v>
      </c>
      <c r="C162" s="94">
        <v>44469.68167824074</v>
      </c>
      <c r="D162" s="94" t="s">
        <v>2440</v>
      </c>
      <c r="E162" s="156">
        <v>970</v>
      </c>
      <c r="F162" s="154" t="str">
        <f>VLOOKUP(E162,VIP!$A$2:$O16351,2,0)</f>
        <v>DRBR970</v>
      </c>
      <c r="G162" s="141" t="str">
        <f>VLOOKUP(E162,'LISTADO ATM'!$A$2:$B$900,2,0)</f>
        <v xml:space="preserve">ATM S/M Olé Haina </v>
      </c>
      <c r="H162" s="141" t="str">
        <f>VLOOKUP(E162,VIP!$A$2:$O21312,7,FALSE)</f>
        <v>Si</v>
      </c>
      <c r="I162" s="141" t="str">
        <f>VLOOKUP(E162,VIP!$A$2:$O13277,8,FALSE)</f>
        <v>Si</v>
      </c>
      <c r="J162" s="141" t="str">
        <f>VLOOKUP(E162,VIP!$A$2:$O13227,8,FALSE)</f>
        <v>Si</v>
      </c>
      <c r="K162" s="141" t="str">
        <f>VLOOKUP(E162,VIP!$A$2:$O16801,6,0)</f>
        <v>NO</v>
      </c>
      <c r="L162" s="153" t="s">
        <v>2433</v>
      </c>
      <c r="M162" s="93" t="s">
        <v>2437</v>
      </c>
      <c r="N162" s="93" t="s">
        <v>2443</v>
      </c>
      <c r="O162" s="141" t="s">
        <v>2444</v>
      </c>
      <c r="P162" s="153"/>
      <c r="Q162" s="93" t="s">
        <v>2433</v>
      </c>
    </row>
    <row r="163" spans="1:17" ht="18" hidden="1" x14ac:dyDescent="0.25">
      <c r="A163" s="141" t="str">
        <f>VLOOKUP(E163,'LISTADO ATM'!$A$2:$C$901,3,0)</f>
        <v>SUR</v>
      </c>
      <c r="B163" s="154" t="s">
        <v>2823</v>
      </c>
      <c r="C163" s="94">
        <v>44469.684270833335</v>
      </c>
      <c r="D163" s="94" t="s">
        <v>2459</v>
      </c>
      <c r="E163" s="156">
        <v>84</v>
      </c>
      <c r="F163" s="154" t="str">
        <f>VLOOKUP(E163,VIP!$A$2:$O16352,2,0)</f>
        <v>DRBR084</v>
      </c>
      <c r="G163" s="141" t="str">
        <f>VLOOKUP(E163,'LISTADO ATM'!$A$2:$B$900,2,0)</f>
        <v xml:space="preserve">ATM Oficina Multicentro Sirena San Cristóbal </v>
      </c>
      <c r="H163" s="141" t="str">
        <f>VLOOKUP(E163,VIP!$A$2:$O21313,7,FALSE)</f>
        <v>Si</v>
      </c>
      <c r="I163" s="141" t="str">
        <f>VLOOKUP(E163,VIP!$A$2:$O13278,8,FALSE)</f>
        <v>Si</v>
      </c>
      <c r="J163" s="141" t="str">
        <f>VLOOKUP(E163,VIP!$A$2:$O13228,8,FALSE)</f>
        <v>Si</v>
      </c>
      <c r="K163" s="141" t="str">
        <f>VLOOKUP(E163,VIP!$A$2:$O16802,6,0)</f>
        <v>SI</v>
      </c>
      <c r="L163" s="153" t="s">
        <v>2409</v>
      </c>
      <c r="M163" s="93" t="s">
        <v>2437</v>
      </c>
      <c r="N163" s="93" t="s">
        <v>2443</v>
      </c>
      <c r="O163" s="141" t="s">
        <v>2612</v>
      </c>
      <c r="P163" s="153"/>
      <c r="Q163" s="93" t="s">
        <v>2409</v>
      </c>
    </row>
    <row r="164" spans="1:17" ht="18" hidden="1" x14ac:dyDescent="0.25">
      <c r="A164" s="141" t="str">
        <f>VLOOKUP(E164,'LISTADO ATM'!$A$2:$C$901,3,0)</f>
        <v>ESTE</v>
      </c>
      <c r="B164" s="154" t="s">
        <v>2824</v>
      </c>
      <c r="C164" s="94">
        <v>44469.689050925925</v>
      </c>
      <c r="D164" s="94" t="s">
        <v>2440</v>
      </c>
      <c r="E164" s="156">
        <v>843</v>
      </c>
      <c r="F164" s="154" t="str">
        <f>VLOOKUP(E164,VIP!$A$2:$O16353,2,0)</f>
        <v>DRBR843</v>
      </c>
      <c r="G164" s="141" t="str">
        <f>VLOOKUP(E164,'LISTADO ATM'!$A$2:$B$900,2,0)</f>
        <v xml:space="preserve">ATM Oficina Romana Centro </v>
      </c>
      <c r="H164" s="141" t="str">
        <f>VLOOKUP(E164,VIP!$A$2:$O21314,7,FALSE)</f>
        <v>Si</v>
      </c>
      <c r="I164" s="141" t="str">
        <f>VLOOKUP(E164,VIP!$A$2:$O13279,8,FALSE)</f>
        <v>Si</v>
      </c>
      <c r="J164" s="141" t="str">
        <f>VLOOKUP(E164,VIP!$A$2:$O13229,8,FALSE)</f>
        <v>Si</v>
      </c>
      <c r="K164" s="141" t="str">
        <f>VLOOKUP(E164,VIP!$A$2:$O16803,6,0)</f>
        <v>NO</v>
      </c>
      <c r="L164" s="153" t="s">
        <v>2409</v>
      </c>
      <c r="M164" s="93" t="s">
        <v>2437</v>
      </c>
      <c r="N164" s="93" t="s">
        <v>2443</v>
      </c>
      <c r="O164" s="141" t="s">
        <v>2444</v>
      </c>
      <c r="P164" s="153"/>
      <c r="Q164" s="93" t="s">
        <v>2409</v>
      </c>
    </row>
    <row r="165" spans="1:17" ht="18" hidden="1" x14ac:dyDescent="0.25">
      <c r="A165" s="141" t="str">
        <f>VLOOKUP(E165,'LISTADO ATM'!$A$2:$C$901,3,0)</f>
        <v>ESTE</v>
      </c>
      <c r="B165" s="154" t="s">
        <v>2825</v>
      </c>
      <c r="C165" s="94">
        <v>44469.692604166667</v>
      </c>
      <c r="D165" s="94" t="s">
        <v>2459</v>
      </c>
      <c r="E165" s="156">
        <v>294</v>
      </c>
      <c r="F165" s="154" t="str">
        <f>VLOOKUP(E165,VIP!$A$2:$O16354,2,0)</f>
        <v>DRBR294</v>
      </c>
      <c r="G165" s="141" t="str">
        <f>VLOOKUP(E165,'LISTADO ATM'!$A$2:$B$900,2,0)</f>
        <v xml:space="preserve">ATM Plaza Zaglul San Pedro II </v>
      </c>
      <c r="H165" s="141" t="str">
        <f>VLOOKUP(E165,VIP!$A$2:$O21315,7,FALSE)</f>
        <v>Si</v>
      </c>
      <c r="I165" s="141" t="str">
        <f>VLOOKUP(E165,VIP!$A$2:$O13280,8,FALSE)</f>
        <v>Si</v>
      </c>
      <c r="J165" s="141" t="str">
        <f>VLOOKUP(E165,VIP!$A$2:$O13230,8,FALSE)</f>
        <v>Si</v>
      </c>
      <c r="K165" s="141" t="str">
        <f>VLOOKUP(E165,VIP!$A$2:$O16804,6,0)</f>
        <v>NO</v>
      </c>
      <c r="L165" s="153" t="s">
        <v>2409</v>
      </c>
      <c r="M165" s="93" t="s">
        <v>2437</v>
      </c>
      <c r="N165" s="93" t="s">
        <v>2443</v>
      </c>
      <c r="O165" s="141" t="s">
        <v>2860</v>
      </c>
      <c r="P165" s="153"/>
      <c r="Q165" s="93" t="s">
        <v>2409</v>
      </c>
    </row>
    <row r="166" spans="1:17" ht="18" hidden="1" x14ac:dyDescent="0.25">
      <c r="A166" s="141" t="str">
        <f>VLOOKUP(E166,'LISTADO ATM'!$A$2:$C$901,3,0)</f>
        <v>NORTE</v>
      </c>
      <c r="B166" s="154" t="s">
        <v>2826</v>
      </c>
      <c r="C166" s="94">
        <v>44469.70008101852</v>
      </c>
      <c r="D166" s="94" t="s">
        <v>2798</v>
      </c>
      <c r="E166" s="156">
        <v>878</v>
      </c>
      <c r="F166" s="154" t="str">
        <f>VLOOKUP(E166,VIP!$A$2:$O16355,2,0)</f>
        <v>DRBR878</v>
      </c>
      <c r="G166" s="141" t="str">
        <f>VLOOKUP(E166,'LISTADO ATM'!$A$2:$B$900,2,0)</f>
        <v>ATM UNP Cabral Y Baez</v>
      </c>
      <c r="H166" s="141" t="str">
        <f>VLOOKUP(E166,VIP!$A$2:$O21316,7,FALSE)</f>
        <v>N/A</v>
      </c>
      <c r="I166" s="141" t="str">
        <f>VLOOKUP(E166,VIP!$A$2:$O13281,8,FALSE)</f>
        <v>N/A</v>
      </c>
      <c r="J166" s="141" t="str">
        <f>VLOOKUP(E166,VIP!$A$2:$O13231,8,FALSE)</f>
        <v>N/A</v>
      </c>
      <c r="K166" s="141" t="str">
        <f>VLOOKUP(E166,VIP!$A$2:$O16805,6,0)</f>
        <v>N/A</v>
      </c>
      <c r="L166" s="153" t="s">
        <v>2409</v>
      </c>
      <c r="M166" s="93" t="s">
        <v>2437</v>
      </c>
      <c r="N166" s="93" t="s">
        <v>2443</v>
      </c>
      <c r="O166" s="141" t="s">
        <v>2796</v>
      </c>
      <c r="P166" s="153"/>
      <c r="Q166" s="93" t="s">
        <v>2409</v>
      </c>
    </row>
    <row r="167" spans="1:17" ht="18" hidden="1" x14ac:dyDescent="0.25">
      <c r="A167" s="141" t="str">
        <f>VLOOKUP(E167,'LISTADO ATM'!$A$2:$C$901,3,0)</f>
        <v>NORTE</v>
      </c>
      <c r="B167" s="154" t="s">
        <v>2827</v>
      </c>
      <c r="C167" s="94">
        <v>44469.753796296296</v>
      </c>
      <c r="D167" s="94" t="s">
        <v>2459</v>
      </c>
      <c r="E167" s="156">
        <v>256</v>
      </c>
      <c r="F167" s="154" t="str">
        <f>VLOOKUP(E167,VIP!$A$2:$O16356,2,0)</f>
        <v>DRBR256</v>
      </c>
      <c r="G167" s="141" t="str">
        <f>VLOOKUP(E167,'LISTADO ATM'!$A$2:$B$900,2,0)</f>
        <v xml:space="preserve">ATM Oficina Licey Al Medio </v>
      </c>
      <c r="H167" s="141" t="str">
        <f>VLOOKUP(E167,VIP!$A$2:$O21317,7,FALSE)</f>
        <v>Si</v>
      </c>
      <c r="I167" s="141" t="str">
        <f>VLOOKUP(E167,VIP!$A$2:$O13282,8,FALSE)</f>
        <v>Si</v>
      </c>
      <c r="J167" s="141" t="str">
        <f>VLOOKUP(E167,VIP!$A$2:$O13232,8,FALSE)</f>
        <v>Si</v>
      </c>
      <c r="K167" s="141" t="str">
        <f>VLOOKUP(E167,VIP!$A$2:$O16806,6,0)</f>
        <v>NO</v>
      </c>
      <c r="L167" s="153" t="s">
        <v>2409</v>
      </c>
      <c r="M167" s="93" t="s">
        <v>2437</v>
      </c>
      <c r="N167" s="93" t="s">
        <v>2443</v>
      </c>
      <c r="O167" s="141" t="s">
        <v>2860</v>
      </c>
      <c r="P167" s="153"/>
      <c r="Q167" s="93" t="s">
        <v>2409</v>
      </c>
    </row>
    <row r="168" spans="1:17" ht="18" hidden="1" x14ac:dyDescent="0.25">
      <c r="A168" s="141" t="str">
        <f>VLOOKUP(E168,'LISTADO ATM'!$A$2:$C$901,3,0)</f>
        <v>SUR</v>
      </c>
      <c r="B168" s="154" t="s">
        <v>2828</v>
      </c>
      <c r="C168" s="94">
        <v>44469.755312499998</v>
      </c>
      <c r="D168" s="94" t="s">
        <v>2440</v>
      </c>
      <c r="E168" s="156">
        <v>783</v>
      </c>
      <c r="F168" s="154" t="str">
        <f>VLOOKUP(E168,VIP!$A$2:$O16357,2,0)</f>
        <v>DRBR303</v>
      </c>
      <c r="G168" s="141" t="str">
        <f>VLOOKUP(E168,'LISTADO ATM'!$A$2:$B$900,2,0)</f>
        <v xml:space="preserve">ATM Autobanco Alfa y Omega (Barahona) </v>
      </c>
      <c r="H168" s="141" t="str">
        <f>VLOOKUP(E168,VIP!$A$2:$O21318,7,FALSE)</f>
        <v>Si</v>
      </c>
      <c r="I168" s="141" t="str">
        <f>VLOOKUP(E168,VIP!$A$2:$O13283,8,FALSE)</f>
        <v>Si</v>
      </c>
      <c r="J168" s="141" t="str">
        <f>VLOOKUP(E168,VIP!$A$2:$O13233,8,FALSE)</f>
        <v>Si</v>
      </c>
      <c r="K168" s="141" t="str">
        <f>VLOOKUP(E168,VIP!$A$2:$O16807,6,0)</f>
        <v>NO</v>
      </c>
      <c r="L168" s="153" t="s">
        <v>2409</v>
      </c>
      <c r="M168" s="93" t="s">
        <v>2437</v>
      </c>
      <c r="N168" s="93" t="s">
        <v>2443</v>
      </c>
      <c r="O168" s="141" t="s">
        <v>2444</v>
      </c>
      <c r="P168" s="153"/>
      <c r="Q168" s="93" t="s">
        <v>2409</v>
      </c>
    </row>
    <row r="169" spans="1:17" ht="18" hidden="1" x14ac:dyDescent="0.25">
      <c r="A169" s="141" t="str">
        <f>VLOOKUP(E169,'LISTADO ATM'!$A$2:$C$901,3,0)</f>
        <v>DISTRITO NACIONAL</v>
      </c>
      <c r="B169" s="154" t="s">
        <v>2829</v>
      </c>
      <c r="C169" s="94">
        <v>44469.757581018515</v>
      </c>
      <c r="D169" s="94" t="s">
        <v>2440</v>
      </c>
      <c r="E169" s="156">
        <v>974</v>
      </c>
      <c r="F169" s="154" t="str">
        <f>VLOOKUP(E169,VIP!$A$2:$O16358,2,0)</f>
        <v>DRBR974</v>
      </c>
      <c r="G169" s="141" t="str">
        <f>VLOOKUP(E169,'LISTADO ATM'!$A$2:$B$900,2,0)</f>
        <v xml:space="preserve">ATM S/M Nacional Ave. Lope de Vega </v>
      </c>
      <c r="H169" s="141" t="str">
        <f>VLOOKUP(E169,VIP!$A$2:$O21319,7,FALSE)</f>
        <v>Si</v>
      </c>
      <c r="I169" s="141" t="str">
        <f>VLOOKUP(E169,VIP!$A$2:$O13284,8,FALSE)</f>
        <v>Si</v>
      </c>
      <c r="J169" s="141" t="str">
        <f>VLOOKUP(E169,VIP!$A$2:$O13234,8,FALSE)</f>
        <v>Si</v>
      </c>
      <c r="K169" s="141" t="str">
        <f>VLOOKUP(E169,VIP!$A$2:$O16808,6,0)</f>
        <v>NO</v>
      </c>
      <c r="L169" s="153" t="s">
        <v>2409</v>
      </c>
      <c r="M169" s="93" t="s">
        <v>2437</v>
      </c>
      <c r="N169" s="93" t="s">
        <v>2443</v>
      </c>
      <c r="O169" s="141" t="s">
        <v>2444</v>
      </c>
      <c r="P169" s="153"/>
      <c r="Q169" s="93" t="s">
        <v>2409</v>
      </c>
    </row>
    <row r="170" spans="1:17" ht="18" hidden="1" x14ac:dyDescent="0.25">
      <c r="A170" s="141" t="str">
        <f>VLOOKUP(E170,'LISTADO ATM'!$A$2:$C$901,3,0)</f>
        <v>ESTE</v>
      </c>
      <c r="B170" s="154" t="s">
        <v>2830</v>
      </c>
      <c r="C170" s="94">
        <v>44469.759247685186</v>
      </c>
      <c r="D170" s="94" t="s">
        <v>2440</v>
      </c>
      <c r="E170" s="156">
        <v>842</v>
      </c>
      <c r="F170" s="154" t="str">
        <f>VLOOKUP(E170,VIP!$A$2:$O16359,2,0)</f>
        <v>DRBR842</v>
      </c>
      <c r="G170" s="141" t="str">
        <f>VLOOKUP(E170,'LISTADO ATM'!$A$2:$B$900,2,0)</f>
        <v xml:space="preserve">ATM Plaza Orense II (La Romana) </v>
      </c>
      <c r="H170" s="141" t="str">
        <f>VLOOKUP(E170,VIP!$A$2:$O21320,7,FALSE)</f>
        <v>Si</v>
      </c>
      <c r="I170" s="141" t="str">
        <f>VLOOKUP(E170,VIP!$A$2:$O13285,8,FALSE)</f>
        <v>Si</v>
      </c>
      <c r="J170" s="141" t="str">
        <f>VLOOKUP(E170,VIP!$A$2:$O13235,8,FALSE)</f>
        <v>Si</v>
      </c>
      <c r="K170" s="141" t="str">
        <f>VLOOKUP(E170,VIP!$A$2:$O16809,6,0)</f>
        <v>NO</v>
      </c>
      <c r="L170" s="153" t="s">
        <v>2433</v>
      </c>
      <c r="M170" s="93" t="s">
        <v>2437</v>
      </c>
      <c r="N170" s="93" t="s">
        <v>2443</v>
      </c>
      <c r="O170" s="141" t="s">
        <v>2444</v>
      </c>
      <c r="P170" s="153"/>
      <c r="Q170" s="93" t="s">
        <v>2433</v>
      </c>
    </row>
    <row r="171" spans="1:17" ht="18" hidden="1" x14ac:dyDescent="0.25">
      <c r="A171" s="141" t="str">
        <f>VLOOKUP(E171,'LISTADO ATM'!$A$2:$C$901,3,0)</f>
        <v>DISTRITO NACIONAL</v>
      </c>
      <c r="B171" s="154" t="s">
        <v>2831</v>
      </c>
      <c r="C171" s="94">
        <v>44469.761874999997</v>
      </c>
      <c r="D171" s="94" t="s">
        <v>2440</v>
      </c>
      <c r="E171" s="156">
        <v>815</v>
      </c>
      <c r="F171" s="154" t="str">
        <f>VLOOKUP(E171,VIP!$A$2:$O16360,2,0)</f>
        <v>DRBR24A</v>
      </c>
      <c r="G171" s="141" t="str">
        <f>VLOOKUP(E171,'LISTADO ATM'!$A$2:$B$900,2,0)</f>
        <v xml:space="preserve">ATM Oficina Atalaya del Mar </v>
      </c>
      <c r="H171" s="141" t="str">
        <f>VLOOKUP(E171,VIP!$A$2:$O21321,7,FALSE)</f>
        <v>Si</v>
      </c>
      <c r="I171" s="141" t="str">
        <f>VLOOKUP(E171,VIP!$A$2:$O13286,8,FALSE)</f>
        <v>Si</v>
      </c>
      <c r="J171" s="141" t="str">
        <f>VLOOKUP(E171,VIP!$A$2:$O13236,8,FALSE)</f>
        <v>Si</v>
      </c>
      <c r="K171" s="141" t="str">
        <f>VLOOKUP(E171,VIP!$A$2:$O16810,6,0)</f>
        <v>SI</v>
      </c>
      <c r="L171" s="153" t="s">
        <v>2409</v>
      </c>
      <c r="M171" s="93" t="s">
        <v>2437</v>
      </c>
      <c r="N171" s="93" t="s">
        <v>2443</v>
      </c>
      <c r="O171" s="141" t="s">
        <v>2444</v>
      </c>
      <c r="P171" s="153"/>
      <c r="Q171" s="93" t="s">
        <v>2409</v>
      </c>
    </row>
    <row r="172" spans="1:17" ht="18" hidden="1" x14ac:dyDescent="0.25">
      <c r="A172" s="141" t="str">
        <f>VLOOKUP(E172,'LISTADO ATM'!$A$2:$C$901,3,0)</f>
        <v>ESTE</v>
      </c>
      <c r="B172" s="154" t="s">
        <v>2832</v>
      </c>
      <c r="C172" s="94">
        <v>44469.763993055552</v>
      </c>
      <c r="D172" s="94" t="s">
        <v>2459</v>
      </c>
      <c r="E172" s="156">
        <v>345</v>
      </c>
      <c r="F172" s="154" t="str">
        <f>VLOOKUP(E172,VIP!$A$2:$O16361,2,0)</f>
        <v>DRBR345</v>
      </c>
      <c r="G172" s="141" t="str">
        <f>VLOOKUP(E172,'LISTADO ATM'!$A$2:$B$900,2,0)</f>
        <v>ATM Oficina Yamasá  II</v>
      </c>
      <c r="H172" s="141" t="str">
        <f>VLOOKUP(E172,VIP!$A$2:$O21322,7,FALSE)</f>
        <v>N/A</v>
      </c>
      <c r="I172" s="141" t="str">
        <f>VLOOKUP(E172,VIP!$A$2:$O13287,8,FALSE)</f>
        <v>N/A</v>
      </c>
      <c r="J172" s="141" t="str">
        <f>VLOOKUP(E172,VIP!$A$2:$O13237,8,FALSE)</f>
        <v>N/A</v>
      </c>
      <c r="K172" s="141" t="str">
        <f>VLOOKUP(E172,VIP!$A$2:$O16811,6,0)</f>
        <v>N/A</v>
      </c>
      <c r="L172" s="153" t="s">
        <v>2409</v>
      </c>
      <c r="M172" s="93" t="s">
        <v>2437</v>
      </c>
      <c r="N172" s="93" t="s">
        <v>2443</v>
      </c>
      <c r="O172" s="141" t="s">
        <v>2860</v>
      </c>
      <c r="P172" s="153"/>
      <c r="Q172" s="93" t="s">
        <v>2409</v>
      </c>
    </row>
    <row r="173" spans="1:17" ht="18" hidden="1" x14ac:dyDescent="0.25">
      <c r="A173" s="141" t="str">
        <f>VLOOKUP(E173,'LISTADO ATM'!$A$2:$C$901,3,0)</f>
        <v>ESTE</v>
      </c>
      <c r="B173" s="154" t="s">
        <v>2833</v>
      </c>
      <c r="C173" s="94">
        <v>44469.764999999999</v>
      </c>
      <c r="D173" s="94" t="s">
        <v>2459</v>
      </c>
      <c r="E173" s="156">
        <v>385</v>
      </c>
      <c r="F173" s="154" t="str">
        <f>VLOOKUP(E173,VIP!$A$2:$O16362,2,0)</f>
        <v>DRBR385</v>
      </c>
      <c r="G173" s="141" t="str">
        <f>VLOOKUP(E173,'LISTADO ATM'!$A$2:$B$900,2,0)</f>
        <v xml:space="preserve">ATM Plaza Verón I </v>
      </c>
      <c r="H173" s="141" t="str">
        <f>VLOOKUP(E173,VIP!$A$2:$O21323,7,FALSE)</f>
        <v>Si</v>
      </c>
      <c r="I173" s="141" t="str">
        <f>VLOOKUP(E173,VIP!$A$2:$O13288,8,FALSE)</f>
        <v>Si</v>
      </c>
      <c r="J173" s="141" t="str">
        <f>VLOOKUP(E173,VIP!$A$2:$O13238,8,FALSE)</f>
        <v>Si</v>
      </c>
      <c r="K173" s="141" t="str">
        <f>VLOOKUP(E173,VIP!$A$2:$O16812,6,0)</f>
        <v>NO</v>
      </c>
      <c r="L173" s="153" t="s">
        <v>2409</v>
      </c>
      <c r="M173" s="93" t="s">
        <v>2437</v>
      </c>
      <c r="N173" s="93" t="s">
        <v>2443</v>
      </c>
      <c r="O173" s="141" t="s">
        <v>2860</v>
      </c>
      <c r="P173" s="153"/>
      <c r="Q173" s="93" t="s">
        <v>2409</v>
      </c>
    </row>
    <row r="174" spans="1:17" ht="18" hidden="1" x14ac:dyDescent="0.25">
      <c r="A174" s="141" t="str">
        <f>VLOOKUP(E174,'LISTADO ATM'!$A$2:$C$901,3,0)</f>
        <v>SUR</v>
      </c>
      <c r="B174" s="154" t="s">
        <v>2834</v>
      </c>
      <c r="C174" s="94">
        <v>44469.76599537037</v>
      </c>
      <c r="D174" s="94" t="s">
        <v>2459</v>
      </c>
      <c r="E174" s="156">
        <v>780</v>
      </c>
      <c r="F174" s="154" t="str">
        <f>VLOOKUP(E174,VIP!$A$2:$O16363,2,0)</f>
        <v>DRBR041</v>
      </c>
      <c r="G174" s="141" t="str">
        <f>VLOOKUP(E174,'LISTADO ATM'!$A$2:$B$900,2,0)</f>
        <v xml:space="preserve">ATM Oficina Barahona I </v>
      </c>
      <c r="H174" s="141" t="str">
        <f>VLOOKUP(E174,VIP!$A$2:$O21324,7,FALSE)</f>
        <v>Si</v>
      </c>
      <c r="I174" s="141" t="str">
        <f>VLOOKUP(E174,VIP!$A$2:$O13289,8,FALSE)</f>
        <v>Si</v>
      </c>
      <c r="J174" s="141" t="str">
        <f>VLOOKUP(E174,VIP!$A$2:$O13239,8,FALSE)</f>
        <v>Si</v>
      </c>
      <c r="K174" s="141" t="str">
        <f>VLOOKUP(E174,VIP!$A$2:$O16813,6,0)</f>
        <v>SI</v>
      </c>
      <c r="L174" s="153" t="s">
        <v>2409</v>
      </c>
      <c r="M174" s="93" t="s">
        <v>2437</v>
      </c>
      <c r="N174" s="93" t="s">
        <v>2443</v>
      </c>
      <c r="O174" s="141" t="s">
        <v>2860</v>
      </c>
      <c r="P174" s="153"/>
      <c r="Q174" s="93" t="s">
        <v>2409</v>
      </c>
    </row>
    <row r="175" spans="1:17" ht="18" hidden="1" x14ac:dyDescent="0.25">
      <c r="A175" s="141" t="str">
        <f>VLOOKUP(E175,'LISTADO ATM'!$A$2:$C$901,3,0)</f>
        <v>DISTRITO NACIONAL</v>
      </c>
      <c r="B175" s="154" t="s">
        <v>2835</v>
      </c>
      <c r="C175" s="94">
        <v>44469.767175925925</v>
      </c>
      <c r="D175" s="94" t="s">
        <v>2440</v>
      </c>
      <c r="E175" s="156">
        <v>967</v>
      </c>
      <c r="F175" s="154" t="str">
        <f>VLOOKUP(E175,VIP!$A$2:$O16364,2,0)</f>
        <v>DRBR967</v>
      </c>
      <c r="G175" s="141" t="str">
        <f>VLOOKUP(E175,'LISTADO ATM'!$A$2:$B$900,2,0)</f>
        <v xml:space="preserve">ATM UNP Hiper Olé Autopista Duarte </v>
      </c>
      <c r="H175" s="141" t="str">
        <f>VLOOKUP(E175,VIP!$A$2:$O21325,7,FALSE)</f>
        <v>Si</v>
      </c>
      <c r="I175" s="141" t="str">
        <f>VLOOKUP(E175,VIP!$A$2:$O13290,8,FALSE)</f>
        <v>Si</v>
      </c>
      <c r="J175" s="141" t="str">
        <f>VLOOKUP(E175,VIP!$A$2:$O13240,8,FALSE)</f>
        <v>Si</v>
      </c>
      <c r="K175" s="141" t="str">
        <f>VLOOKUP(E175,VIP!$A$2:$O16814,6,0)</f>
        <v>NO</v>
      </c>
      <c r="L175" s="153" t="s">
        <v>2409</v>
      </c>
      <c r="M175" s="93" t="s">
        <v>2437</v>
      </c>
      <c r="N175" s="93" t="s">
        <v>2443</v>
      </c>
      <c r="O175" s="141" t="s">
        <v>2444</v>
      </c>
      <c r="P175" s="153"/>
      <c r="Q175" s="93" t="s">
        <v>2409</v>
      </c>
    </row>
    <row r="176" spans="1:17" ht="18" hidden="1" x14ac:dyDescent="0.25">
      <c r="A176" s="141" t="str">
        <f>VLOOKUP(E176,'LISTADO ATM'!$A$2:$C$901,3,0)</f>
        <v>NORTE</v>
      </c>
      <c r="B176" s="154" t="s">
        <v>2836</v>
      </c>
      <c r="C176" s="94">
        <v>44469.772465277776</v>
      </c>
      <c r="D176" s="94" t="s">
        <v>2459</v>
      </c>
      <c r="E176" s="156">
        <v>431</v>
      </c>
      <c r="F176" s="154" t="str">
        <f>VLOOKUP(E176,VIP!$A$2:$O16365,2,0)</f>
        <v>DRBR583</v>
      </c>
      <c r="G176" s="141" t="str">
        <f>VLOOKUP(E176,'LISTADO ATM'!$A$2:$B$900,2,0)</f>
        <v xml:space="preserve">ATM Autoservicio Sol (Santiago) </v>
      </c>
      <c r="H176" s="141" t="str">
        <f>VLOOKUP(E176,VIP!$A$2:$O21326,7,FALSE)</f>
        <v>Si</v>
      </c>
      <c r="I176" s="141" t="str">
        <f>VLOOKUP(E176,VIP!$A$2:$O13291,8,FALSE)</f>
        <v>Si</v>
      </c>
      <c r="J176" s="141" t="str">
        <f>VLOOKUP(E176,VIP!$A$2:$O13241,8,FALSE)</f>
        <v>Si</v>
      </c>
      <c r="K176" s="141" t="str">
        <f>VLOOKUP(E176,VIP!$A$2:$O16815,6,0)</f>
        <v>SI</v>
      </c>
      <c r="L176" s="153" t="s">
        <v>2409</v>
      </c>
      <c r="M176" s="93" t="s">
        <v>2437</v>
      </c>
      <c r="N176" s="93" t="s">
        <v>2443</v>
      </c>
      <c r="O176" s="141" t="s">
        <v>2860</v>
      </c>
      <c r="P176" s="153"/>
      <c r="Q176" s="93" t="s">
        <v>2409</v>
      </c>
    </row>
    <row r="177" spans="1:17" ht="18" hidden="1" x14ac:dyDescent="0.25">
      <c r="A177" s="141" t="str">
        <f>VLOOKUP(E177,'LISTADO ATM'!$A$2:$C$901,3,0)</f>
        <v>NORTE</v>
      </c>
      <c r="B177" s="154" t="s">
        <v>2837</v>
      </c>
      <c r="C177" s="94">
        <v>44469.774444444447</v>
      </c>
      <c r="D177" s="94" t="s">
        <v>2798</v>
      </c>
      <c r="E177" s="156">
        <v>88</v>
      </c>
      <c r="F177" s="154" t="str">
        <f>VLOOKUP(E177,VIP!$A$2:$O16366,2,0)</f>
        <v>DRBR088</v>
      </c>
      <c r="G177" s="141" t="str">
        <f>VLOOKUP(E177,'LISTADO ATM'!$A$2:$B$900,2,0)</f>
        <v xml:space="preserve">ATM S/M La Fuente (Santiago) </v>
      </c>
      <c r="H177" s="141" t="str">
        <f>VLOOKUP(E177,VIP!$A$2:$O21327,7,FALSE)</f>
        <v>Si</v>
      </c>
      <c r="I177" s="141" t="str">
        <f>VLOOKUP(E177,VIP!$A$2:$O13292,8,FALSE)</f>
        <v>Si</v>
      </c>
      <c r="J177" s="141" t="str">
        <f>VLOOKUP(E177,VIP!$A$2:$O13242,8,FALSE)</f>
        <v>Si</v>
      </c>
      <c r="K177" s="141" t="str">
        <f>VLOOKUP(E177,VIP!$A$2:$O16816,6,0)</f>
        <v>NO</v>
      </c>
      <c r="L177" s="153" t="s">
        <v>2433</v>
      </c>
      <c r="M177" s="93" t="s">
        <v>2437</v>
      </c>
      <c r="N177" s="93" t="s">
        <v>2443</v>
      </c>
      <c r="O177" s="141" t="s">
        <v>2796</v>
      </c>
      <c r="P177" s="153"/>
      <c r="Q177" s="93" t="s">
        <v>2433</v>
      </c>
    </row>
    <row r="178" spans="1:17" ht="18" hidden="1" x14ac:dyDescent="0.25">
      <c r="A178" s="141" t="str">
        <f>VLOOKUP(E178,'LISTADO ATM'!$A$2:$C$901,3,0)</f>
        <v>NORTE</v>
      </c>
      <c r="B178" s="154" t="s">
        <v>2838</v>
      </c>
      <c r="C178" s="94">
        <v>44469.775879629633</v>
      </c>
      <c r="D178" s="94" t="s">
        <v>2459</v>
      </c>
      <c r="E178" s="156">
        <v>171</v>
      </c>
      <c r="F178" s="154" t="str">
        <f>VLOOKUP(E178,VIP!$A$2:$O16367,2,0)</f>
        <v>DRBR171</v>
      </c>
      <c r="G178" s="141" t="str">
        <f>VLOOKUP(E178,'LISTADO ATM'!$A$2:$B$900,2,0)</f>
        <v xml:space="preserve">ATM Oficina Moca </v>
      </c>
      <c r="H178" s="141" t="str">
        <f>VLOOKUP(E178,VIP!$A$2:$O21328,7,FALSE)</f>
        <v>Si</v>
      </c>
      <c r="I178" s="141" t="str">
        <f>VLOOKUP(E178,VIP!$A$2:$O13293,8,FALSE)</f>
        <v>Si</v>
      </c>
      <c r="J178" s="141" t="str">
        <f>VLOOKUP(E178,VIP!$A$2:$O13243,8,FALSE)</f>
        <v>Si</v>
      </c>
      <c r="K178" s="141" t="str">
        <f>VLOOKUP(E178,VIP!$A$2:$O16817,6,0)</f>
        <v>NO</v>
      </c>
      <c r="L178" s="153" t="s">
        <v>2409</v>
      </c>
      <c r="M178" s="93" t="s">
        <v>2437</v>
      </c>
      <c r="N178" s="93" t="s">
        <v>2443</v>
      </c>
      <c r="O178" s="141" t="s">
        <v>2860</v>
      </c>
      <c r="P178" s="153"/>
      <c r="Q178" s="93" t="s">
        <v>2409</v>
      </c>
    </row>
    <row r="179" spans="1:17" ht="18" hidden="1" x14ac:dyDescent="0.25">
      <c r="A179" s="141" t="str">
        <f>VLOOKUP(E179,'LISTADO ATM'!$A$2:$C$901,3,0)</f>
        <v>NORTE</v>
      </c>
      <c r="B179" s="154" t="s">
        <v>2839</v>
      </c>
      <c r="C179" s="94">
        <v>44469.77752314815</v>
      </c>
      <c r="D179" s="94" t="s">
        <v>2459</v>
      </c>
      <c r="E179" s="156">
        <v>716</v>
      </c>
      <c r="F179" s="154" t="str">
        <f>VLOOKUP(E179,VIP!$A$2:$O16368,2,0)</f>
        <v>DRBR340</v>
      </c>
      <c r="G179" s="141" t="str">
        <f>VLOOKUP(E179,'LISTADO ATM'!$A$2:$B$900,2,0)</f>
        <v xml:space="preserve">ATM Oficina Zona Franca (Santiago) </v>
      </c>
      <c r="H179" s="141" t="str">
        <f>VLOOKUP(E179,VIP!$A$2:$O21329,7,FALSE)</f>
        <v>Si</v>
      </c>
      <c r="I179" s="141" t="str">
        <f>VLOOKUP(E179,VIP!$A$2:$O13294,8,FALSE)</f>
        <v>Si</v>
      </c>
      <c r="J179" s="141" t="str">
        <f>VLOOKUP(E179,VIP!$A$2:$O13244,8,FALSE)</f>
        <v>Si</v>
      </c>
      <c r="K179" s="141" t="str">
        <f>VLOOKUP(E179,VIP!$A$2:$O16818,6,0)</f>
        <v>SI</v>
      </c>
      <c r="L179" s="153" t="s">
        <v>2409</v>
      </c>
      <c r="M179" s="93" t="s">
        <v>2437</v>
      </c>
      <c r="N179" s="93" t="s">
        <v>2443</v>
      </c>
      <c r="O179" s="141" t="s">
        <v>2860</v>
      </c>
      <c r="P179" s="153"/>
      <c r="Q179" s="93" t="s">
        <v>2409</v>
      </c>
    </row>
    <row r="180" spans="1:17" ht="18" hidden="1" x14ac:dyDescent="0.25">
      <c r="A180" s="141" t="str">
        <f>VLOOKUP(E180,'LISTADO ATM'!$A$2:$C$901,3,0)</f>
        <v>DISTRITO NACIONAL</v>
      </c>
      <c r="B180" s="154" t="s">
        <v>2840</v>
      </c>
      <c r="C180" s="94">
        <v>44469.779224537036</v>
      </c>
      <c r="D180" s="94" t="s">
        <v>2459</v>
      </c>
      <c r="E180" s="156">
        <v>722</v>
      </c>
      <c r="F180" s="154" t="str">
        <f>VLOOKUP(E180,VIP!$A$2:$O16369,2,0)</f>
        <v>DRBR393</v>
      </c>
      <c r="G180" s="141" t="str">
        <f>VLOOKUP(E180,'LISTADO ATM'!$A$2:$B$900,2,0)</f>
        <v xml:space="preserve">ATM Oficina Charles de Gaulle III </v>
      </c>
      <c r="H180" s="141" t="str">
        <f>VLOOKUP(E180,VIP!$A$2:$O21330,7,FALSE)</f>
        <v>Si</v>
      </c>
      <c r="I180" s="141" t="str">
        <f>VLOOKUP(E180,VIP!$A$2:$O13295,8,FALSE)</f>
        <v>Si</v>
      </c>
      <c r="J180" s="141" t="str">
        <f>VLOOKUP(E180,VIP!$A$2:$O13245,8,FALSE)</f>
        <v>Si</v>
      </c>
      <c r="K180" s="141" t="str">
        <f>VLOOKUP(E180,VIP!$A$2:$O16819,6,0)</f>
        <v>SI</v>
      </c>
      <c r="L180" s="153" t="s">
        <v>2409</v>
      </c>
      <c r="M180" s="93" t="s">
        <v>2437</v>
      </c>
      <c r="N180" s="93" t="s">
        <v>2443</v>
      </c>
      <c r="O180" s="141" t="s">
        <v>2860</v>
      </c>
      <c r="P180" s="153"/>
      <c r="Q180" s="93" t="s">
        <v>2409</v>
      </c>
    </row>
    <row r="181" spans="1:17" ht="18" hidden="1" x14ac:dyDescent="0.25">
      <c r="A181" s="141" t="str">
        <f>VLOOKUP(E181,'LISTADO ATM'!$A$2:$C$901,3,0)</f>
        <v>NORTE</v>
      </c>
      <c r="B181" s="154" t="s">
        <v>2841</v>
      </c>
      <c r="C181" s="94">
        <v>44469.780902777777</v>
      </c>
      <c r="D181" s="94" t="s">
        <v>2798</v>
      </c>
      <c r="E181" s="156">
        <v>373</v>
      </c>
      <c r="F181" s="154" t="str">
        <f>VLOOKUP(E181,VIP!$A$2:$O16370,2,0)</f>
        <v>DRBR373</v>
      </c>
      <c r="G181" s="141" t="str">
        <f>VLOOKUP(E181,'LISTADO ATM'!$A$2:$B$900,2,0)</f>
        <v>S/M Tangui Nagua</v>
      </c>
      <c r="H181" s="141" t="str">
        <f>VLOOKUP(E181,VIP!$A$2:$O21331,7,FALSE)</f>
        <v>N/A</v>
      </c>
      <c r="I181" s="141" t="str">
        <f>VLOOKUP(E181,VIP!$A$2:$O13296,8,FALSE)</f>
        <v>N/A</v>
      </c>
      <c r="J181" s="141" t="str">
        <f>VLOOKUP(E181,VIP!$A$2:$O13246,8,FALSE)</f>
        <v>N/A</v>
      </c>
      <c r="K181" s="141" t="str">
        <f>VLOOKUP(E181,VIP!$A$2:$O16820,6,0)</f>
        <v>N/A</v>
      </c>
      <c r="L181" s="153" t="s">
        <v>2409</v>
      </c>
      <c r="M181" s="93" t="s">
        <v>2437</v>
      </c>
      <c r="N181" s="93" t="s">
        <v>2443</v>
      </c>
      <c r="O181" s="141" t="s">
        <v>2796</v>
      </c>
      <c r="P181" s="153"/>
      <c r="Q181" s="93" t="s">
        <v>2409</v>
      </c>
    </row>
    <row r="182" spans="1:17" ht="18" hidden="1" x14ac:dyDescent="0.25">
      <c r="A182" s="141" t="str">
        <f>VLOOKUP(E182,'LISTADO ATM'!$A$2:$C$901,3,0)</f>
        <v>NORTE</v>
      </c>
      <c r="B182" s="154" t="s">
        <v>2842</v>
      </c>
      <c r="C182" s="94">
        <v>44469.78229166667</v>
      </c>
      <c r="D182" s="94" t="s">
        <v>2459</v>
      </c>
      <c r="E182" s="156">
        <v>396</v>
      </c>
      <c r="F182" s="154" t="str">
        <f>VLOOKUP(E182,VIP!$A$2:$O16371,2,0)</f>
        <v>DRBR396</v>
      </c>
      <c r="G182" s="141" t="str">
        <f>VLOOKUP(E182,'LISTADO ATM'!$A$2:$B$900,2,0)</f>
        <v xml:space="preserve">ATM Oficina Plaza Ulloa (La Fuente) </v>
      </c>
      <c r="H182" s="141" t="str">
        <f>VLOOKUP(E182,VIP!$A$2:$O21332,7,FALSE)</f>
        <v>Si</v>
      </c>
      <c r="I182" s="141" t="str">
        <f>VLOOKUP(E182,VIP!$A$2:$O13297,8,FALSE)</f>
        <v>Si</v>
      </c>
      <c r="J182" s="141" t="str">
        <f>VLOOKUP(E182,VIP!$A$2:$O13247,8,FALSE)</f>
        <v>Si</v>
      </c>
      <c r="K182" s="141" t="str">
        <f>VLOOKUP(E182,VIP!$A$2:$O16821,6,0)</f>
        <v>NO</v>
      </c>
      <c r="L182" s="153" t="s">
        <v>2409</v>
      </c>
      <c r="M182" s="93" t="s">
        <v>2437</v>
      </c>
      <c r="N182" s="93" t="s">
        <v>2443</v>
      </c>
      <c r="O182" s="141" t="s">
        <v>2860</v>
      </c>
      <c r="P182" s="153"/>
      <c r="Q182" s="93" t="s">
        <v>2409</v>
      </c>
    </row>
    <row r="183" spans="1:17" ht="18" hidden="1" x14ac:dyDescent="0.25">
      <c r="A183" s="141" t="str">
        <f>VLOOKUP(E183,'LISTADO ATM'!$A$2:$C$901,3,0)</f>
        <v>DISTRITO NACIONAL</v>
      </c>
      <c r="B183" s="154" t="s">
        <v>2843</v>
      </c>
      <c r="C183" s="94">
        <v>44469.784317129626</v>
      </c>
      <c r="D183" s="94" t="s">
        <v>2459</v>
      </c>
      <c r="E183" s="156">
        <v>160</v>
      </c>
      <c r="F183" s="154" t="str">
        <f>VLOOKUP(E183,VIP!$A$2:$O16372,2,0)</f>
        <v>DRBR160</v>
      </c>
      <c r="G183" s="141" t="str">
        <f>VLOOKUP(E183,'LISTADO ATM'!$A$2:$B$900,2,0)</f>
        <v xml:space="preserve">ATM Oficina Herrera </v>
      </c>
      <c r="H183" s="141" t="str">
        <f>VLOOKUP(E183,VIP!$A$2:$O21333,7,FALSE)</f>
        <v>Si</v>
      </c>
      <c r="I183" s="141" t="str">
        <f>VLOOKUP(E183,VIP!$A$2:$O13298,8,FALSE)</f>
        <v>Si</v>
      </c>
      <c r="J183" s="141" t="str">
        <f>VLOOKUP(E183,VIP!$A$2:$O13248,8,FALSE)</f>
        <v>Si</v>
      </c>
      <c r="K183" s="141" t="str">
        <f>VLOOKUP(E183,VIP!$A$2:$O16822,6,0)</f>
        <v>NO</v>
      </c>
      <c r="L183" s="153" t="s">
        <v>2433</v>
      </c>
      <c r="M183" s="93" t="s">
        <v>2437</v>
      </c>
      <c r="N183" s="93" t="s">
        <v>2443</v>
      </c>
      <c r="O183" s="141" t="s">
        <v>2860</v>
      </c>
      <c r="P183" s="153"/>
      <c r="Q183" s="93" t="s">
        <v>2433</v>
      </c>
    </row>
    <row r="184" spans="1:17" ht="18" hidden="1" x14ac:dyDescent="0.25">
      <c r="A184" s="141" t="str">
        <f>VLOOKUP(E184,'LISTADO ATM'!$A$2:$C$901,3,0)</f>
        <v>DISTRITO NACIONAL</v>
      </c>
      <c r="B184" s="154" t="s">
        <v>2844</v>
      </c>
      <c r="C184" s="94">
        <v>44469.785682870373</v>
      </c>
      <c r="D184" s="94" t="s">
        <v>2440</v>
      </c>
      <c r="E184" s="156">
        <v>562</v>
      </c>
      <c r="F184" s="154" t="str">
        <f>VLOOKUP(E184,VIP!$A$2:$O16373,2,0)</f>
        <v>DRBR226</v>
      </c>
      <c r="G184" s="141" t="str">
        <f>VLOOKUP(E184,'LISTADO ATM'!$A$2:$B$900,2,0)</f>
        <v xml:space="preserve">ATM S/M Jumbo Carretera Mella </v>
      </c>
      <c r="H184" s="141" t="str">
        <f>VLOOKUP(E184,VIP!$A$2:$O21334,7,FALSE)</f>
        <v>Si</v>
      </c>
      <c r="I184" s="141" t="str">
        <f>VLOOKUP(E184,VIP!$A$2:$O13299,8,FALSE)</f>
        <v>Si</v>
      </c>
      <c r="J184" s="141" t="str">
        <f>VLOOKUP(E184,VIP!$A$2:$O13249,8,FALSE)</f>
        <v>Si</v>
      </c>
      <c r="K184" s="141" t="str">
        <f>VLOOKUP(E184,VIP!$A$2:$O16823,6,0)</f>
        <v>SI</v>
      </c>
      <c r="L184" s="153" t="s">
        <v>2409</v>
      </c>
      <c r="M184" s="93" t="s">
        <v>2437</v>
      </c>
      <c r="N184" s="93" t="s">
        <v>2443</v>
      </c>
      <c r="O184" s="141" t="s">
        <v>2444</v>
      </c>
      <c r="P184" s="153"/>
      <c r="Q184" s="93" t="s">
        <v>2409</v>
      </c>
    </row>
    <row r="185" spans="1:17" ht="18" hidden="1" x14ac:dyDescent="0.25">
      <c r="A185" s="141" t="str">
        <f>VLOOKUP(E185,'LISTADO ATM'!$A$2:$C$901,3,0)</f>
        <v>NORTE</v>
      </c>
      <c r="B185" s="154" t="s">
        <v>2845</v>
      </c>
      <c r="C185" s="94">
        <v>44469.799317129633</v>
      </c>
      <c r="D185" s="94" t="s">
        <v>2459</v>
      </c>
      <c r="E185" s="156">
        <v>882</v>
      </c>
      <c r="F185" s="154" t="str">
        <f>VLOOKUP(E185,VIP!$A$2:$O16374,2,0)</f>
        <v>DRBR882</v>
      </c>
      <c r="G185" s="141" t="str">
        <f>VLOOKUP(E185,'LISTADO ATM'!$A$2:$B$900,2,0)</f>
        <v xml:space="preserve">ATM Oficina Moca II </v>
      </c>
      <c r="H185" s="141" t="str">
        <f>VLOOKUP(E185,VIP!$A$2:$O21335,7,FALSE)</f>
        <v>Si</v>
      </c>
      <c r="I185" s="141" t="str">
        <f>VLOOKUP(E185,VIP!$A$2:$O13300,8,FALSE)</f>
        <v>Si</v>
      </c>
      <c r="J185" s="141" t="str">
        <f>VLOOKUP(E185,VIP!$A$2:$O13250,8,FALSE)</f>
        <v>Si</v>
      </c>
      <c r="K185" s="141" t="str">
        <f>VLOOKUP(E185,VIP!$A$2:$O16824,6,0)</f>
        <v>SI</v>
      </c>
      <c r="L185" s="153" t="s">
        <v>2433</v>
      </c>
      <c r="M185" s="93" t="s">
        <v>2437</v>
      </c>
      <c r="N185" s="93" t="s">
        <v>2443</v>
      </c>
      <c r="O185" s="141" t="s">
        <v>2860</v>
      </c>
      <c r="P185" s="153"/>
      <c r="Q185" s="93" t="s">
        <v>2433</v>
      </c>
    </row>
    <row r="186" spans="1:17" ht="18" hidden="1" x14ac:dyDescent="0.25">
      <c r="A186" s="141" t="str">
        <f>VLOOKUP(E186,'LISTADO ATM'!$A$2:$C$901,3,0)</f>
        <v>SUR</v>
      </c>
      <c r="B186" s="154" t="s">
        <v>2846</v>
      </c>
      <c r="C186" s="94">
        <v>44469.825682870367</v>
      </c>
      <c r="D186" s="94" t="s">
        <v>2440</v>
      </c>
      <c r="E186" s="156">
        <v>512</v>
      </c>
      <c r="F186" s="154" t="str">
        <f>VLOOKUP(E186,VIP!$A$2:$O16375,2,0)</f>
        <v>DRBR512</v>
      </c>
      <c r="G186" s="141" t="str">
        <f>VLOOKUP(E186,'LISTADO ATM'!$A$2:$B$900,2,0)</f>
        <v>ATM Plaza Jesús Ferreira</v>
      </c>
      <c r="H186" s="141" t="str">
        <f>VLOOKUP(E186,VIP!$A$2:$O21336,7,FALSE)</f>
        <v>N/A</v>
      </c>
      <c r="I186" s="141" t="str">
        <f>VLOOKUP(E186,VIP!$A$2:$O13301,8,FALSE)</f>
        <v>N/A</v>
      </c>
      <c r="J186" s="141" t="str">
        <f>VLOOKUP(E186,VIP!$A$2:$O13251,8,FALSE)</f>
        <v>N/A</v>
      </c>
      <c r="K186" s="141" t="str">
        <f>VLOOKUP(E186,VIP!$A$2:$O16825,6,0)</f>
        <v>N/A</v>
      </c>
      <c r="L186" s="153" t="s">
        <v>2433</v>
      </c>
      <c r="M186" s="93" t="s">
        <v>2437</v>
      </c>
      <c r="N186" s="93" t="s">
        <v>2443</v>
      </c>
      <c r="O186" s="141" t="s">
        <v>2444</v>
      </c>
      <c r="P186" s="153"/>
      <c r="Q186" s="93" t="s">
        <v>2433</v>
      </c>
    </row>
    <row r="187" spans="1:17" ht="18" hidden="1" x14ac:dyDescent="0.25">
      <c r="A187" s="141" t="str">
        <f>VLOOKUP(E187,'LISTADO ATM'!$A$2:$C$901,3,0)</f>
        <v>NORTE</v>
      </c>
      <c r="B187" s="154" t="s">
        <v>2847</v>
      </c>
      <c r="C187" s="94">
        <v>44469.829618055555</v>
      </c>
      <c r="D187" s="94" t="s">
        <v>2459</v>
      </c>
      <c r="E187" s="156">
        <v>285</v>
      </c>
      <c r="F187" s="154" t="str">
        <f>VLOOKUP(E187,VIP!$A$2:$O16376,2,0)</f>
        <v>DRBR285</v>
      </c>
      <c r="G187" s="141" t="str">
        <f>VLOOKUP(E187,'LISTADO ATM'!$A$2:$B$900,2,0)</f>
        <v xml:space="preserve">ATM Oficina Camino Real (Puerto Plata) </v>
      </c>
      <c r="H187" s="141" t="str">
        <f>VLOOKUP(E187,VIP!$A$2:$O21337,7,FALSE)</f>
        <v>Si</v>
      </c>
      <c r="I187" s="141" t="str">
        <f>VLOOKUP(E187,VIP!$A$2:$O13302,8,FALSE)</f>
        <v>Si</v>
      </c>
      <c r="J187" s="141" t="str">
        <f>VLOOKUP(E187,VIP!$A$2:$O13252,8,FALSE)</f>
        <v>Si</v>
      </c>
      <c r="K187" s="141" t="str">
        <f>VLOOKUP(E187,VIP!$A$2:$O16826,6,0)</f>
        <v>NO</v>
      </c>
      <c r="L187" s="153" t="s">
        <v>2409</v>
      </c>
      <c r="M187" s="93" t="s">
        <v>2437</v>
      </c>
      <c r="N187" s="93" t="s">
        <v>2443</v>
      </c>
      <c r="O187" s="141" t="s">
        <v>2860</v>
      </c>
      <c r="P187" s="153"/>
      <c r="Q187" s="93" t="s">
        <v>2409</v>
      </c>
    </row>
    <row r="188" spans="1:17" ht="18" hidden="1" x14ac:dyDescent="0.25">
      <c r="A188" s="141" t="str">
        <f>VLOOKUP(E188,'LISTADO ATM'!$A$2:$C$901,3,0)</f>
        <v>DISTRITO NACIONAL</v>
      </c>
      <c r="B188" s="154" t="s">
        <v>2848</v>
      </c>
      <c r="C188" s="94">
        <v>44469.83971064815</v>
      </c>
      <c r="D188" s="94" t="s">
        <v>2440</v>
      </c>
      <c r="E188" s="156">
        <v>515</v>
      </c>
      <c r="F188" s="154" t="str">
        <f>VLOOKUP(E188,VIP!$A$2:$O16377,2,0)</f>
        <v>DRBR515</v>
      </c>
      <c r="G188" s="141" t="str">
        <f>VLOOKUP(E188,'LISTADO ATM'!$A$2:$B$900,2,0)</f>
        <v xml:space="preserve">ATM Oficina Agora Mall I </v>
      </c>
      <c r="H188" s="141" t="str">
        <f>VLOOKUP(E188,VIP!$A$2:$O21338,7,FALSE)</f>
        <v>Si</v>
      </c>
      <c r="I188" s="141" t="str">
        <f>VLOOKUP(E188,VIP!$A$2:$O13303,8,FALSE)</f>
        <v>Si</v>
      </c>
      <c r="J188" s="141" t="str">
        <f>VLOOKUP(E188,VIP!$A$2:$O13253,8,FALSE)</f>
        <v>Si</v>
      </c>
      <c r="K188" s="141" t="str">
        <f>VLOOKUP(E188,VIP!$A$2:$O16827,6,0)</f>
        <v>SI</v>
      </c>
      <c r="L188" s="153" t="s">
        <v>2433</v>
      </c>
      <c r="M188" s="93" t="s">
        <v>2437</v>
      </c>
      <c r="N188" s="93" t="s">
        <v>2443</v>
      </c>
      <c r="O188" s="141" t="s">
        <v>2444</v>
      </c>
      <c r="P188" s="153"/>
      <c r="Q188" s="93" t="s">
        <v>2433</v>
      </c>
    </row>
    <row r="189" spans="1:17" ht="18" hidden="1" x14ac:dyDescent="0.25">
      <c r="A189" s="141" t="str">
        <f>VLOOKUP(E189,'LISTADO ATM'!$A$2:$C$901,3,0)</f>
        <v>DISTRITO NACIONAL</v>
      </c>
      <c r="B189" s="154" t="s">
        <v>2849</v>
      </c>
      <c r="C189" s="94">
        <v>44469.852881944447</v>
      </c>
      <c r="D189" s="94" t="s">
        <v>2174</v>
      </c>
      <c r="E189" s="156">
        <v>300</v>
      </c>
      <c r="F189" s="154" t="str">
        <f>VLOOKUP(E189,VIP!$A$2:$O16378,2,0)</f>
        <v>DRBR300</v>
      </c>
      <c r="G189" s="141" t="str">
        <f>VLOOKUP(E189,'LISTADO ATM'!$A$2:$B$900,2,0)</f>
        <v xml:space="preserve">ATM S/M Aprezio Los Guaricanos </v>
      </c>
      <c r="H189" s="141" t="str">
        <f>VLOOKUP(E189,VIP!$A$2:$O21339,7,FALSE)</f>
        <v>Si</v>
      </c>
      <c r="I189" s="141" t="str">
        <f>VLOOKUP(E189,VIP!$A$2:$O13304,8,FALSE)</f>
        <v>Si</v>
      </c>
      <c r="J189" s="141" t="str">
        <f>VLOOKUP(E189,VIP!$A$2:$O13254,8,FALSE)</f>
        <v>Si</v>
      </c>
      <c r="K189" s="141" t="str">
        <f>VLOOKUP(E189,VIP!$A$2:$O16828,6,0)</f>
        <v>NO</v>
      </c>
      <c r="L189" s="153" t="s">
        <v>2455</v>
      </c>
      <c r="M189" s="93" t="s">
        <v>2437</v>
      </c>
      <c r="N189" s="93" t="s">
        <v>2443</v>
      </c>
      <c r="O189" s="141" t="s">
        <v>2445</v>
      </c>
      <c r="P189" s="153"/>
      <c r="Q189" s="93" t="s">
        <v>2455</v>
      </c>
    </row>
    <row r="190" spans="1:17" ht="18" hidden="1" x14ac:dyDescent="0.25">
      <c r="A190" s="141" t="str">
        <f>VLOOKUP(E190,'LISTADO ATM'!$A$2:$C$901,3,0)</f>
        <v>SUR</v>
      </c>
      <c r="B190" s="154" t="s">
        <v>2850</v>
      </c>
      <c r="C190" s="94">
        <v>44469.855057870373</v>
      </c>
      <c r="D190" s="94" t="s">
        <v>2174</v>
      </c>
      <c r="E190" s="156">
        <v>252</v>
      </c>
      <c r="F190" s="154" t="str">
        <f>VLOOKUP(E190,VIP!$A$2:$O16379,2,0)</f>
        <v>DRBR252</v>
      </c>
      <c r="G190" s="141" t="str">
        <f>VLOOKUP(E190,'LISTADO ATM'!$A$2:$B$900,2,0)</f>
        <v xml:space="preserve">ATM Banco Agrícola (Barahona) </v>
      </c>
      <c r="H190" s="141" t="str">
        <f>VLOOKUP(E190,VIP!$A$2:$O21340,7,FALSE)</f>
        <v>Si</v>
      </c>
      <c r="I190" s="141" t="str">
        <f>VLOOKUP(E190,VIP!$A$2:$O13305,8,FALSE)</f>
        <v>Si</v>
      </c>
      <c r="J190" s="141" t="str">
        <f>VLOOKUP(E190,VIP!$A$2:$O13255,8,FALSE)</f>
        <v>Si</v>
      </c>
      <c r="K190" s="141" t="str">
        <f>VLOOKUP(E190,VIP!$A$2:$O16829,6,0)</f>
        <v>NO</v>
      </c>
      <c r="L190" s="153" t="s">
        <v>2455</v>
      </c>
      <c r="M190" s="93" t="s">
        <v>2437</v>
      </c>
      <c r="N190" s="93" t="s">
        <v>2443</v>
      </c>
      <c r="O190" s="141" t="s">
        <v>2445</v>
      </c>
      <c r="P190" s="153"/>
      <c r="Q190" s="93" t="s">
        <v>2455</v>
      </c>
    </row>
    <row r="191" spans="1:17" ht="18" hidden="1" x14ac:dyDescent="0.25">
      <c r="A191" s="141" t="str">
        <f>VLOOKUP(E191,'LISTADO ATM'!$A$2:$C$901,3,0)</f>
        <v>NORTE</v>
      </c>
      <c r="B191" s="154" t="s">
        <v>2851</v>
      </c>
      <c r="C191" s="94">
        <v>44469.855868055558</v>
      </c>
      <c r="D191" s="94" t="s">
        <v>2175</v>
      </c>
      <c r="E191" s="156">
        <v>862</v>
      </c>
      <c r="F191" s="154" t="str">
        <f>VLOOKUP(E191,VIP!$A$2:$O16380,2,0)</f>
        <v>DRBR862</v>
      </c>
      <c r="G191" s="141" t="str">
        <f>VLOOKUP(E191,'LISTADO ATM'!$A$2:$B$900,2,0)</f>
        <v xml:space="preserve">ATM S/M Doble A (Sabaneta) </v>
      </c>
      <c r="H191" s="141" t="str">
        <f>VLOOKUP(E191,VIP!$A$2:$O21341,7,FALSE)</f>
        <v>Si</v>
      </c>
      <c r="I191" s="141" t="str">
        <f>VLOOKUP(E191,VIP!$A$2:$O13306,8,FALSE)</f>
        <v>Si</v>
      </c>
      <c r="J191" s="141" t="str">
        <f>VLOOKUP(E191,VIP!$A$2:$O13256,8,FALSE)</f>
        <v>Si</v>
      </c>
      <c r="K191" s="141" t="str">
        <f>VLOOKUP(E191,VIP!$A$2:$O16830,6,0)</f>
        <v>NO</v>
      </c>
      <c r="L191" s="153" t="s">
        <v>2455</v>
      </c>
      <c r="M191" s="93" t="s">
        <v>2437</v>
      </c>
      <c r="N191" s="93" t="s">
        <v>2443</v>
      </c>
      <c r="O191" s="141" t="s">
        <v>2623</v>
      </c>
      <c r="P191" s="153"/>
      <c r="Q191" s="93" t="s">
        <v>2455</v>
      </c>
    </row>
    <row r="192" spans="1:17" ht="18" hidden="1" x14ac:dyDescent="0.25">
      <c r="A192" s="141" t="str">
        <f>VLOOKUP(E192,'LISTADO ATM'!$A$2:$C$901,3,0)</f>
        <v>DISTRITO NACIONAL</v>
      </c>
      <c r="B192" s="154" t="s">
        <v>2852</v>
      </c>
      <c r="C192" s="94">
        <v>44469.85728009259</v>
      </c>
      <c r="D192" s="94" t="s">
        <v>2174</v>
      </c>
      <c r="E192" s="156">
        <v>420</v>
      </c>
      <c r="F192" s="154" t="str">
        <f>VLOOKUP(E192,VIP!$A$2:$O16381,2,0)</f>
        <v>DRBR420</v>
      </c>
      <c r="G192" s="141" t="str">
        <f>VLOOKUP(E192,'LISTADO ATM'!$A$2:$B$900,2,0)</f>
        <v xml:space="preserve">ATM DGII Av. Lincoln </v>
      </c>
      <c r="H192" s="141" t="str">
        <f>VLOOKUP(E192,VIP!$A$2:$O21342,7,FALSE)</f>
        <v>Si</v>
      </c>
      <c r="I192" s="141" t="str">
        <f>VLOOKUP(E192,VIP!$A$2:$O13307,8,FALSE)</f>
        <v>Si</v>
      </c>
      <c r="J192" s="141" t="str">
        <f>VLOOKUP(E192,VIP!$A$2:$O13257,8,FALSE)</f>
        <v>Si</v>
      </c>
      <c r="K192" s="141" t="str">
        <f>VLOOKUP(E192,VIP!$A$2:$O16831,6,0)</f>
        <v>NO</v>
      </c>
      <c r="L192" s="153" t="s">
        <v>2455</v>
      </c>
      <c r="M192" s="93" t="s">
        <v>2437</v>
      </c>
      <c r="N192" s="93" t="s">
        <v>2443</v>
      </c>
      <c r="O192" s="141" t="s">
        <v>2445</v>
      </c>
      <c r="P192" s="153"/>
      <c r="Q192" s="93" t="s">
        <v>2455</v>
      </c>
    </row>
    <row r="193" spans="1:17" ht="18" hidden="1" x14ac:dyDescent="0.25">
      <c r="A193" s="141" t="str">
        <f>VLOOKUP(E193,'LISTADO ATM'!$A$2:$C$901,3,0)</f>
        <v>NORTE</v>
      </c>
      <c r="B193" s="154" t="s">
        <v>2853</v>
      </c>
      <c r="C193" s="94">
        <v>44469.85800925926</v>
      </c>
      <c r="D193" s="94" t="s">
        <v>2175</v>
      </c>
      <c r="E193" s="156">
        <v>796</v>
      </c>
      <c r="F193" s="154" t="str">
        <f>VLOOKUP(E193,VIP!$A$2:$O16382,2,0)</f>
        <v>DRBR155</v>
      </c>
      <c r="G193" s="141" t="str">
        <f>VLOOKUP(E193,'LISTADO ATM'!$A$2:$B$900,2,0)</f>
        <v xml:space="preserve">ATM Oficina Plaza Ventura (Nagua) </v>
      </c>
      <c r="H193" s="141" t="str">
        <f>VLOOKUP(E193,VIP!$A$2:$O21343,7,FALSE)</f>
        <v>Si</v>
      </c>
      <c r="I193" s="141" t="str">
        <f>VLOOKUP(E193,VIP!$A$2:$O13308,8,FALSE)</f>
        <v>Si</v>
      </c>
      <c r="J193" s="141" t="str">
        <f>VLOOKUP(E193,VIP!$A$2:$O13258,8,FALSE)</f>
        <v>Si</v>
      </c>
      <c r="K193" s="141" t="str">
        <f>VLOOKUP(E193,VIP!$A$2:$O16832,6,0)</f>
        <v>SI</v>
      </c>
      <c r="L193" s="153" t="s">
        <v>2455</v>
      </c>
      <c r="M193" s="93" t="s">
        <v>2437</v>
      </c>
      <c r="N193" s="93" t="s">
        <v>2443</v>
      </c>
      <c r="O193" s="141" t="s">
        <v>2623</v>
      </c>
      <c r="P193" s="153"/>
      <c r="Q193" s="93" t="s">
        <v>2455</v>
      </c>
    </row>
    <row r="194" spans="1:17" ht="18" hidden="1" x14ac:dyDescent="0.25">
      <c r="A194" s="141" t="str">
        <f>VLOOKUP(E194,'LISTADO ATM'!$A$2:$C$901,3,0)</f>
        <v>DISTRITO NACIONAL</v>
      </c>
      <c r="B194" s="154" t="s">
        <v>2854</v>
      </c>
      <c r="C194" s="94">
        <v>44469.858981481484</v>
      </c>
      <c r="D194" s="94" t="s">
        <v>2174</v>
      </c>
      <c r="E194" s="156">
        <v>355</v>
      </c>
      <c r="F194" s="154" t="str">
        <f>VLOOKUP(E194,VIP!$A$2:$O16383,2,0)</f>
        <v>DRBR355</v>
      </c>
      <c r="G194" s="141" t="str">
        <f>VLOOKUP(E194,'LISTADO ATM'!$A$2:$B$900,2,0)</f>
        <v xml:space="preserve">ATM UNP Metro II </v>
      </c>
      <c r="H194" s="141" t="str">
        <f>VLOOKUP(E194,VIP!$A$2:$O21344,7,FALSE)</f>
        <v>Si</v>
      </c>
      <c r="I194" s="141" t="str">
        <f>VLOOKUP(E194,VIP!$A$2:$O13309,8,FALSE)</f>
        <v>Si</v>
      </c>
      <c r="J194" s="141" t="str">
        <f>VLOOKUP(E194,VIP!$A$2:$O13259,8,FALSE)</f>
        <v>Si</v>
      </c>
      <c r="K194" s="141" t="str">
        <f>VLOOKUP(E194,VIP!$A$2:$O16833,6,0)</f>
        <v>SI</v>
      </c>
      <c r="L194" s="153" t="s">
        <v>2212</v>
      </c>
      <c r="M194" s="93" t="s">
        <v>2437</v>
      </c>
      <c r="N194" s="93" t="s">
        <v>2443</v>
      </c>
      <c r="O194" s="141" t="s">
        <v>2445</v>
      </c>
      <c r="P194" s="153"/>
      <c r="Q194" s="93" t="s">
        <v>2212</v>
      </c>
    </row>
    <row r="195" spans="1:17" ht="18" hidden="1" x14ac:dyDescent="0.25">
      <c r="A195" s="141" t="str">
        <f>VLOOKUP(E195,'LISTADO ATM'!$A$2:$C$901,3,0)</f>
        <v>DISTRITO NACIONAL</v>
      </c>
      <c r="B195" s="154" t="s">
        <v>2855</v>
      </c>
      <c r="C195" s="94">
        <v>44469.859629629631</v>
      </c>
      <c r="D195" s="94" t="s">
        <v>2174</v>
      </c>
      <c r="E195" s="156">
        <v>813</v>
      </c>
      <c r="F195" s="154" t="str">
        <f>VLOOKUP(E195,VIP!$A$2:$O16384,2,0)</f>
        <v>DRBR815</v>
      </c>
      <c r="G195" s="141" t="str">
        <f>VLOOKUP(E195,'LISTADO ATM'!$A$2:$B$900,2,0)</f>
        <v>ATM Occidental Mall</v>
      </c>
      <c r="H195" s="141" t="str">
        <f>VLOOKUP(E195,VIP!$A$2:$O21345,7,FALSE)</f>
        <v>Si</v>
      </c>
      <c r="I195" s="141" t="str">
        <f>VLOOKUP(E195,VIP!$A$2:$O13310,8,FALSE)</f>
        <v>Si</v>
      </c>
      <c r="J195" s="141" t="str">
        <f>VLOOKUP(E195,VIP!$A$2:$O13260,8,FALSE)</f>
        <v>Si</v>
      </c>
      <c r="K195" s="141" t="str">
        <f>VLOOKUP(E195,VIP!$A$2:$O16834,6,0)</f>
        <v>NO</v>
      </c>
      <c r="L195" s="153" t="s">
        <v>2212</v>
      </c>
      <c r="M195" s="93" t="s">
        <v>2437</v>
      </c>
      <c r="N195" s="93" t="s">
        <v>2443</v>
      </c>
      <c r="O195" s="141" t="s">
        <v>2445</v>
      </c>
      <c r="P195" s="153"/>
      <c r="Q195" s="93" t="s">
        <v>2212</v>
      </c>
    </row>
    <row r="196" spans="1:17" ht="18" hidden="1" x14ac:dyDescent="0.25">
      <c r="A196" s="141" t="str">
        <f>VLOOKUP(E196,'LISTADO ATM'!$A$2:$C$901,3,0)</f>
        <v>DISTRITO NACIONAL</v>
      </c>
      <c r="B196" s="154" t="s">
        <v>2856</v>
      </c>
      <c r="C196" s="94">
        <v>44469.860266203701</v>
      </c>
      <c r="D196" s="94" t="s">
        <v>2174</v>
      </c>
      <c r="E196" s="156">
        <v>670</v>
      </c>
      <c r="F196" s="154" t="str">
        <f>VLOOKUP(E196,VIP!$A$2:$O16385,2,0)</f>
        <v>DRBR670</v>
      </c>
      <c r="G196" s="141" t="str">
        <f>VLOOKUP(E196,'LISTADO ATM'!$A$2:$B$900,2,0)</f>
        <v>ATM Estación Texaco Algodón</v>
      </c>
      <c r="H196" s="141" t="str">
        <f>VLOOKUP(E196,VIP!$A$2:$O21346,7,FALSE)</f>
        <v>Si</v>
      </c>
      <c r="I196" s="141" t="str">
        <f>VLOOKUP(E196,VIP!$A$2:$O13311,8,FALSE)</f>
        <v>Si</v>
      </c>
      <c r="J196" s="141" t="str">
        <f>VLOOKUP(E196,VIP!$A$2:$O13261,8,FALSE)</f>
        <v>Si</v>
      </c>
      <c r="K196" s="141" t="str">
        <f>VLOOKUP(E196,VIP!$A$2:$O16835,6,0)</f>
        <v>NO</v>
      </c>
      <c r="L196" s="153" t="s">
        <v>2212</v>
      </c>
      <c r="M196" s="93" t="s">
        <v>2437</v>
      </c>
      <c r="N196" s="93" t="s">
        <v>2443</v>
      </c>
      <c r="O196" s="141" t="s">
        <v>2445</v>
      </c>
      <c r="P196" s="153"/>
      <c r="Q196" s="93" t="s">
        <v>2212</v>
      </c>
    </row>
    <row r="197" spans="1:17" ht="18" hidden="1" x14ac:dyDescent="0.25">
      <c r="A197" s="141" t="str">
        <f>VLOOKUP(E197,'LISTADO ATM'!$A$2:$C$901,3,0)</f>
        <v>NORTE</v>
      </c>
      <c r="B197" s="154" t="s">
        <v>2857</v>
      </c>
      <c r="C197" s="94">
        <v>44469.861388888887</v>
      </c>
      <c r="D197" s="94" t="s">
        <v>2175</v>
      </c>
      <c r="E197" s="156">
        <v>602</v>
      </c>
      <c r="F197" s="154" t="str">
        <f>VLOOKUP(E197,VIP!$A$2:$O16386,2,0)</f>
        <v>DRBR122</v>
      </c>
      <c r="G197" s="141" t="str">
        <f>VLOOKUP(E197,'LISTADO ATM'!$A$2:$B$900,2,0)</f>
        <v xml:space="preserve">ATM Zona Franca (Santiago) I </v>
      </c>
      <c r="H197" s="141" t="str">
        <f>VLOOKUP(E197,VIP!$A$2:$O21347,7,FALSE)</f>
        <v>Si</v>
      </c>
      <c r="I197" s="141" t="str">
        <f>VLOOKUP(E197,VIP!$A$2:$O13312,8,FALSE)</f>
        <v>No</v>
      </c>
      <c r="J197" s="141" t="str">
        <f>VLOOKUP(E197,VIP!$A$2:$O13262,8,FALSE)</f>
        <v>No</v>
      </c>
      <c r="K197" s="141" t="str">
        <f>VLOOKUP(E197,VIP!$A$2:$O16836,6,0)</f>
        <v>NO</v>
      </c>
      <c r="L197" s="153" t="s">
        <v>2212</v>
      </c>
      <c r="M197" s="93" t="s">
        <v>2437</v>
      </c>
      <c r="N197" s="93" t="s">
        <v>2443</v>
      </c>
      <c r="O197" s="141" t="s">
        <v>2623</v>
      </c>
      <c r="P197" s="153"/>
      <c r="Q197" s="93" t="s">
        <v>2212</v>
      </c>
    </row>
    <row r="198" spans="1:17" ht="18" hidden="1" x14ac:dyDescent="0.25">
      <c r="A198" s="141" t="str">
        <f>VLOOKUP(E198,'LISTADO ATM'!$A$2:$C$901,3,0)</f>
        <v>NORTE</v>
      </c>
      <c r="B198" s="154" t="s">
        <v>2858</v>
      </c>
      <c r="C198" s="94">
        <v>44469.862187500003</v>
      </c>
      <c r="D198" s="94" t="s">
        <v>2175</v>
      </c>
      <c r="E198" s="156">
        <v>757</v>
      </c>
      <c r="F198" s="154" t="str">
        <f>VLOOKUP(E198,VIP!$A$2:$O16387,2,0)</f>
        <v>DRBR757</v>
      </c>
      <c r="G198" s="141" t="str">
        <f>VLOOKUP(E198,'LISTADO ATM'!$A$2:$B$900,2,0)</f>
        <v xml:space="preserve">ATM UNP Plaza Paseo (Santiago) </v>
      </c>
      <c r="H198" s="141" t="str">
        <f>VLOOKUP(E198,VIP!$A$2:$O21348,7,FALSE)</f>
        <v>Si</v>
      </c>
      <c r="I198" s="141" t="str">
        <f>VLOOKUP(E198,VIP!$A$2:$O13313,8,FALSE)</f>
        <v>Si</v>
      </c>
      <c r="J198" s="141" t="str">
        <f>VLOOKUP(E198,VIP!$A$2:$O13263,8,FALSE)</f>
        <v>Si</v>
      </c>
      <c r="K198" s="141" t="str">
        <f>VLOOKUP(E198,VIP!$A$2:$O16837,6,0)</f>
        <v>NO</v>
      </c>
      <c r="L198" s="153" t="s">
        <v>2212</v>
      </c>
      <c r="M198" s="93" t="s">
        <v>2437</v>
      </c>
      <c r="N198" s="93" t="s">
        <v>2443</v>
      </c>
      <c r="O198" s="141" t="s">
        <v>2623</v>
      </c>
      <c r="P198" s="153"/>
      <c r="Q198" s="93" t="s">
        <v>2212</v>
      </c>
    </row>
    <row r="199" spans="1:17" ht="18" hidden="1" x14ac:dyDescent="0.25">
      <c r="A199" s="141" t="str">
        <f>VLOOKUP(E199,'LISTADO ATM'!$A$2:$C$901,3,0)</f>
        <v>ESTE</v>
      </c>
      <c r="B199" s="154" t="s">
        <v>2859</v>
      </c>
      <c r="C199" s="94">
        <v>44469.864016203705</v>
      </c>
      <c r="D199" s="94" t="s">
        <v>2174</v>
      </c>
      <c r="E199" s="156">
        <v>399</v>
      </c>
      <c r="F199" s="154" t="str">
        <f>VLOOKUP(E199,VIP!$A$2:$O16388,2,0)</f>
        <v>DRBR399</v>
      </c>
      <c r="G199" s="141" t="str">
        <f>VLOOKUP(E199,'LISTADO ATM'!$A$2:$B$900,2,0)</f>
        <v xml:space="preserve">ATM Oficina La Romana II </v>
      </c>
      <c r="H199" s="141" t="str">
        <f>VLOOKUP(E199,VIP!$A$2:$O21349,7,FALSE)</f>
        <v>Si</v>
      </c>
      <c r="I199" s="141" t="str">
        <f>VLOOKUP(E199,VIP!$A$2:$O13314,8,FALSE)</f>
        <v>Si</v>
      </c>
      <c r="J199" s="141" t="str">
        <f>VLOOKUP(E199,VIP!$A$2:$O13264,8,FALSE)</f>
        <v>Si</v>
      </c>
      <c r="K199" s="141" t="str">
        <f>VLOOKUP(E199,VIP!$A$2:$O16838,6,0)</f>
        <v>NO</v>
      </c>
      <c r="L199" s="153" t="s">
        <v>2212</v>
      </c>
      <c r="M199" s="93" t="s">
        <v>2437</v>
      </c>
      <c r="N199" s="93" t="s">
        <v>2443</v>
      </c>
      <c r="O199" s="141" t="s">
        <v>2445</v>
      </c>
      <c r="P199" s="153"/>
      <c r="Q199" s="93" t="s">
        <v>2212</v>
      </c>
    </row>
    <row r="200" spans="1:17" ht="18" hidden="1" x14ac:dyDescent="0.25">
      <c r="A200" s="141" t="str">
        <f>VLOOKUP(E200,'LISTADO ATM'!$A$2:$C$901,3,0)</f>
        <v>ESTE</v>
      </c>
      <c r="B200" s="154" t="s">
        <v>2861</v>
      </c>
      <c r="C200" s="94">
        <v>44469.903877314813</v>
      </c>
      <c r="D200" s="94" t="s">
        <v>2440</v>
      </c>
      <c r="E200" s="156">
        <v>353</v>
      </c>
      <c r="F200" s="154" t="str">
        <f>VLOOKUP(E200,VIP!$A$2:$O16389,2,0)</f>
        <v>DRBR353</v>
      </c>
      <c r="G200" s="141" t="str">
        <f>VLOOKUP(E200,'LISTADO ATM'!$A$2:$B$900,2,0)</f>
        <v xml:space="preserve">ATM Estación Boulevard Juan Dolio </v>
      </c>
      <c r="H200" s="141" t="str">
        <f>VLOOKUP(E200,VIP!$A$2:$O21350,7,FALSE)</f>
        <v>Si</v>
      </c>
      <c r="I200" s="141" t="str">
        <f>VLOOKUP(E200,VIP!$A$2:$O13315,8,FALSE)</f>
        <v>Si</v>
      </c>
      <c r="J200" s="141" t="str">
        <f>VLOOKUP(E200,VIP!$A$2:$O13265,8,FALSE)</f>
        <v>Si</v>
      </c>
      <c r="K200" s="141" t="str">
        <f>VLOOKUP(E200,VIP!$A$2:$O16839,6,0)</f>
        <v>NO</v>
      </c>
      <c r="L200" s="153" t="s">
        <v>2792</v>
      </c>
      <c r="M200" s="93" t="s">
        <v>2437</v>
      </c>
      <c r="N200" s="93" t="s">
        <v>2443</v>
      </c>
      <c r="O200" s="141" t="s">
        <v>2444</v>
      </c>
      <c r="P200" s="153"/>
      <c r="Q200" s="93" t="s">
        <v>2792</v>
      </c>
    </row>
    <row r="201" spans="1:17" ht="18" hidden="1" x14ac:dyDescent="0.25">
      <c r="A201" s="141" t="str">
        <f>VLOOKUP(E201,'LISTADO ATM'!$A$2:$C$901,3,0)</f>
        <v>NORTE</v>
      </c>
      <c r="B201" s="154" t="s">
        <v>2862</v>
      </c>
      <c r="C201" s="94">
        <v>44469.909247685187</v>
      </c>
      <c r="D201" s="94" t="s">
        <v>2459</v>
      </c>
      <c r="E201" s="156">
        <v>538</v>
      </c>
      <c r="F201" s="154" t="str">
        <f>VLOOKUP(E201,VIP!$A$2:$O16390,2,0)</f>
        <v>DRBR538</v>
      </c>
      <c r="G201" s="141" t="str">
        <f>VLOOKUP(E201,'LISTADO ATM'!$A$2:$B$900,2,0)</f>
        <v>ATM  Autoservicio San Fco. Macorís</v>
      </c>
      <c r="H201" s="141" t="str">
        <f>VLOOKUP(E201,VIP!$A$2:$O21351,7,FALSE)</f>
        <v>Si</v>
      </c>
      <c r="I201" s="141" t="str">
        <f>VLOOKUP(E201,VIP!$A$2:$O13316,8,FALSE)</f>
        <v>Si</v>
      </c>
      <c r="J201" s="141" t="str">
        <f>VLOOKUP(E201,VIP!$A$2:$O13266,8,FALSE)</f>
        <v>Si</v>
      </c>
      <c r="K201" s="141" t="str">
        <f>VLOOKUP(E201,VIP!$A$2:$O16840,6,0)</f>
        <v>NO</v>
      </c>
      <c r="L201" s="153" t="s">
        <v>2792</v>
      </c>
      <c r="M201" s="93" t="s">
        <v>2437</v>
      </c>
      <c r="N201" s="93" t="s">
        <v>2443</v>
      </c>
      <c r="O201" s="141" t="s">
        <v>2860</v>
      </c>
      <c r="P201" s="153"/>
      <c r="Q201" s="93" t="s">
        <v>2792</v>
      </c>
    </row>
    <row r="202" spans="1:17" ht="18" hidden="1" x14ac:dyDescent="0.25">
      <c r="A202" s="141" t="str">
        <f>VLOOKUP(E202,'LISTADO ATM'!$A$2:$C$901,3,0)</f>
        <v>DISTRITO NACIONAL</v>
      </c>
      <c r="B202" s="154" t="s">
        <v>2863</v>
      </c>
      <c r="C202" s="94">
        <v>44469.912349537037</v>
      </c>
      <c r="D202" s="94" t="s">
        <v>2440</v>
      </c>
      <c r="E202" s="156">
        <v>993</v>
      </c>
      <c r="F202" s="154" t="str">
        <f>VLOOKUP(E202,VIP!$A$2:$O16391,2,0)</f>
        <v>DRBR993</v>
      </c>
      <c r="G202" s="141" t="str">
        <f>VLOOKUP(E202,'LISTADO ATM'!$A$2:$B$900,2,0)</f>
        <v xml:space="preserve">ATM Centro Medico Integral II </v>
      </c>
      <c r="H202" s="141" t="str">
        <f>VLOOKUP(E202,VIP!$A$2:$O21352,7,FALSE)</f>
        <v>Si</v>
      </c>
      <c r="I202" s="141" t="str">
        <f>VLOOKUP(E202,VIP!$A$2:$O13317,8,FALSE)</f>
        <v>Si</v>
      </c>
      <c r="J202" s="141" t="str">
        <f>VLOOKUP(E202,VIP!$A$2:$O13267,8,FALSE)</f>
        <v>Si</v>
      </c>
      <c r="K202" s="141" t="str">
        <f>VLOOKUP(E202,VIP!$A$2:$O16841,6,0)</f>
        <v>NO</v>
      </c>
      <c r="L202" s="153" t="s">
        <v>2409</v>
      </c>
      <c r="M202" s="93" t="s">
        <v>2437</v>
      </c>
      <c r="N202" s="93" t="s">
        <v>2443</v>
      </c>
      <c r="O202" s="141" t="s">
        <v>2444</v>
      </c>
      <c r="P202" s="153"/>
      <c r="Q202" s="93" t="s">
        <v>2409</v>
      </c>
    </row>
    <row r="203" spans="1:17" ht="18" hidden="1" x14ac:dyDescent="0.25">
      <c r="A203" s="141" t="str">
        <f>VLOOKUP(E203,'LISTADO ATM'!$A$2:$C$901,3,0)</f>
        <v>DISTRITO NACIONAL</v>
      </c>
      <c r="B203" s="154" t="s">
        <v>2864</v>
      </c>
      <c r="C203" s="94">
        <v>44469.913784722223</v>
      </c>
      <c r="D203" s="94" t="s">
        <v>2440</v>
      </c>
      <c r="E203" s="156">
        <v>823</v>
      </c>
      <c r="F203" s="154" t="str">
        <f>VLOOKUP(E203,VIP!$A$2:$O16392,2,0)</f>
        <v>DRBR823</v>
      </c>
      <c r="G203" s="141" t="str">
        <f>VLOOKUP(E203,'LISTADO ATM'!$A$2:$B$900,2,0)</f>
        <v xml:space="preserve">ATM UNP El Carril (Haina) </v>
      </c>
      <c r="H203" s="141" t="str">
        <f>VLOOKUP(E203,VIP!$A$2:$O21353,7,FALSE)</f>
        <v>Si</v>
      </c>
      <c r="I203" s="141" t="str">
        <f>VLOOKUP(E203,VIP!$A$2:$O13318,8,FALSE)</f>
        <v>Si</v>
      </c>
      <c r="J203" s="141" t="str">
        <f>VLOOKUP(E203,VIP!$A$2:$O13268,8,FALSE)</f>
        <v>Si</v>
      </c>
      <c r="K203" s="141" t="str">
        <f>VLOOKUP(E203,VIP!$A$2:$O16842,6,0)</f>
        <v>NO</v>
      </c>
      <c r="L203" s="153" t="s">
        <v>2409</v>
      </c>
      <c r="M203" s="93" t="s">
        <v>2437</v>
      </c>
      <c r="N203" s="93" t="s">
        <v>2443</v>
      </c>
      <c r="O203" s="141" t="s">
        <v>2444</v>
      </c>
      <c r="P203" s="153"/>
      <c r="Q203" s="93" t="s">
        <v>2409</v>
      </c>
    </row>
    <row r="204" spans="1:17" ht="18" hidden="1" x14ac:dyDescent="0.25">
      <c r="A204" s="141" t="str">
        <f>VLOOKUP(E204,'LISTADO ATM'!$A$2:$C$901,3,0)</f>
        <v>NORTE</v>
      </c>
      <c r="B204" s="154" t="s">
        <v>2865</v>
      </c>
      <c r="C204" s="94">
        <v>44469.915243055555</v>
      </c>
      <c r="D204" s="94" t="s">
        <v>2459</v>
      </c>
      <c r="E204" s="156">
        <v>292</v>
      </c>
      <c r="F204" s="154" t="str">
        <f>VLOOKUP(E204,VIP!$A$2:$O16393,2,0)</f>
        <v>DRBR292</v>
      </c>
      <c r="G204" s="141" t="str">
        <f>VLOOKUP(E204,'LISTADO ATM'!$A$2:$B$900,2,0)</f>
        <v xml:space="preserve">ATM UNP Castañuelas (Montecristi) </v>
      </c>
      <c r="H204" s="141" t="str">
        <f>VLOOKUP(E204,VIP!$A$2:$O21354,7,FALSE)</f>
        <v>Si</v>
      </c>
      <c r="I204" s="141" t="str">
        <f>VLOOKUP(E204,VIP!$A$2:$O13319,8,FALSE)</f>
        <v>Si</v>
      </c>
      <c r="J204" s="141" t="str">
        <f>VLOOKUP(E204,VIP!$A$2:$O13269,8,FALSE)</f>
        <v>Si</v>
      </c>
      <c r="K204" s="141" t="str">
        <f>VLOOKUP(E204,VIP!$A$2:$O16843,6,0)</f>
        <v>NO</v>
      </c>
      <c r="L204" s="153" t="s">
        <v>2409</v>
      </c>
      <c r="M204" s="93" t="s">
        <v>2437</v>
      </c>
      <c r="N204" s="93" t="s">
        <v>2443</v>
      </c>
      <c r="O204" s="141" t="s">
        <v>2860</v>
      </c>
      <c r="P204" s="153"/>
      <c r="Q204" s="93" t="s">
        <v>2409</v>
      </c>
    </row>
    <row r="205" spans="1:17" ht="18" hidden="1" x14ac:dyDescent="0.25">
      <c r="A205" s="141" t="str">
        <f>VLOOKUP(E205,'LISTADO ATM'!$A$2:$C$901,3,0)</f>
        <v>ESTE</v>
      </c>
      <c r="B205" s="154" t="s">
        <v>2866</v>
      </c>
      <c r="C205" s="94">
        <v>44469.91814814815</v>
      </c>
      <c r="D205" s="94" t="s">
        <v>2459</v>
      </c>
      <c r="E205" s="156">
        <v>912</v>
      </c>
      <c r="F205" s="154" t="str">
        <f>VLOOKUP(E205,VIP!$A$2:$O16394,2,0)</f>
        <v>DRBR973</v>
      </c>
      <c r="G205" s="141" t="str">
        <f>VLOOKUP(E205,'LISTADO ATM'!$A$2:$B$900,2,0)</f>
        <v xml:space="preserve">ATM Oficina San Pedro II </v>
      </c>
      <c r="H205" s="141" t="str">
        <f>VLOOKUP(E205,VIP!$A$2:$O21355,7,FALSE)</f>
        <v>Si</v>
      </c>
      <c r="I205" s="141" t="str">
        <f>VLOOKUP(E205,VIP!$A$2:$O13320,8,FALSE)</f>
        <v>Si</v>
      </c>
      <c r="J205" s="141" t="str">
        <f>VLOOKUP(E205,VIP!$A$2:$O13270,8,FALSE)</f>
        <v>Si</v>
      </c>
      <c r="K205" s="141" t="str">
        <f>VLOOKUP(E205,VIP!$A$2:$O16844,6,0)</f>
        <v>SI</v>
      </c>
      <c r="L205" s="153" t="s">
        <v>2409</v>
      </c>
      <c r="M205" s="93" t="s">
        <v>2437</v>
      </c>
      <c r="N205" s="93" t="s">
        <v>2443</v>
      </c>
      <c r="O205" s="141" t="s">
        <v>2860</v>
      </c>
      <c r="P205" s="153"/>
      <c r="Q205" s="93" t="s">
        <v>2409</v>
      </c>
    </row>
    <row r="206" spans="1:17" ht="18" hidden="1" x14ac:dyDescent="0.25">
      <c r="A206" s="141" t="str">
        <f>VLOOKUP(E206,'LISTADO ATM'!$A$2:$C$901,3,0)</f>
        <v>NORTE</v>
      </c>
      <c r="B206" s="154" t="s">
        <v>2867</v>
      </c>
      <c r="C206" s="94">
        <v>44469.920798611114</v>
      </c>
      <c r="D206" s="94" t="s">
        <v>2459</v>
      </c>
      <c r="E206" s="156">
        <v>93</v>
      </c>
      <c r="F206" s="154" t="str">
        <f>VLOOKUP(E206,VIP!$A$2:$O16395,2,0)</f>
        <v>DRBR093</v>
      </c>
      <c r="G206" s="141" t="str">
        <f>VLOOKUP(E206,'LISTADO ATM'!$A$2:$B$900,2,0)</f>
        <v xml:space="preserve">ATM Oficina Cotuí </v>
      </c>
      <c r="H206" s="141" t="str">
        <f>VLOOKUP(E206,VIP!$A$2:$O21356,7,FALSE)</f>
        <v>Si</v>
      </c>
      <c r="I206" s="141" t="str">
        <f>VLOOKUP(E206,VIP!$A$2:$O13321,8,FALSE)</f>
        <v>Si</v>
      </c>
      <c r="J206" s="141" t="str">
        <f>VLOOKUP(E206,VIP!$A$2:$O13271,8,FALSE)</f>
        <v>Si</v>
      </c>
      <c r="K206" s="141" t="str">
        <f>VLOOKUP(E206,VIP!$A$2:$O16845,6,0)</f>
        <v>SI</v>
      </c>
      <c r="L206" s="153" t="s">
        <v>2433</v>
      </c>
      <c r="M206" s="93" t="s">
        <v>2437</v>
      </c>
      <c r="N206" s="93" t="s">
        <v>2443</v>
      </c>
      <c r="O206" s="141" t="s">
        <v>2860</v>
      </c>
      <c r="P206" s="153"/>
      <c r="Q206" s="93" t="s">
        <v>2433</v>
      </c>
    </row>
    <row r="207" spans="1:17" ht="18" hidden="1" x14ac:dyDescent="0.25">
      <c r="A207" s="141" t="str">
        <f>VLOOKUP(E207,'LISTADO ATM'!$A$2:$C$901,3,0)</f>
        <v>DISTRITO NACIONAL</v>
      </c>
      <c r="B207" s="154" t="s">
        <v>2868</v>
      </c>
      <c r="C207" s="94">
        <v>44469.923159722224</v>
      </c>
      <c r="D207" s="94" t="s">
        <v>2440</v>
      </c>
      <c r="E207" s="156">
        <v>20</v>
      </c>
      <c r="F207" s="154" t="str">
        <f>VLOOKUP(E207,VIP!$A$2:$O16396,2,0)</f>
        <v>DRBR049</v>
      </c>
      <c r="G207" s="141" t="str">
        <f>VLOOKUP(E207,'LISTADO ATM'!$A$2:$B$900,2,0)</f>
        <v>ATM S/M Aprezio Las Palmas</v>
      </c>
      <c r="H207" s="141" t="str">
        <f>VLOOKUP(E207,VIP!$A$2:$O21357,7,FALSE)</f>
        <v>Si</v>
      </c>
      <c r="I207" s="141" t="str">
        <f>VLOOKUP(E207,VIP!$A$2:$O13322,8,FALSE)</f>
        <v>Si</v>
      </c>
      <c r="J207" s="141" t="str">
        <f>VLOOKUP(E207,VIP!$A$2:$O13272,8,FALSE)</f>
        <v>Si</v>
      </c>
      <c r="K207" s="141" t="str">
        <f>VLOOKUP(E207,VIP!$A$2:$O16846,6,0)</f>
        <v>NO</v>
      </c>
      <c r="L207" s="153" t="s">
        <v>2409</v>
      </c>
      <c r="M207" s="93" t="s">
        <v>2437</v>
      </c>
      <c r="N207" s="93" t="s">
        <v>2443</v>
      </c>
      <c r="O207" s="141" t="s">
        <v>2444</v>
      </c>
      <c r="P207" s="153"/>
      <c r="Q207" s="93" t="s">
        <v>2409</v>
      </c>
    </row>
    <row r="208" spans="1:17" ht="18" hidden="1" x14ac:dyDescent="0.25">
      <c r="A208" s="141" t="str">
        <f>VLOOKUP(E208,'LISTADO ATM'!$A$2:$C$901,3,0)</f>
        <v>SUR</v>
      </c>
      <c r="B208" s="154" t="s">
        <v>2869</v>
      </c>
      <c r="C208" s="94">
        <v>44469.925046296295</v>
      </c>
      <c r="D208" s="94" t="s">
        <v>2440</v>
      </c>
      <c r="E208" s="156">
        <v>45</v>
      </c>
      <c r="F208" s="154" t="str">
        <f>VLOOKUP(E208,VIP!$A$2:$O16397,2,0)</f>
        <v>DRBR045</v>
      </c>
      <c r="G208" s="141" t="str">
        <f>VLOOKUP(E208,'LISTADO ATM'!$A$2:$B$900,2,0)</f>
        <v xml:space="preserve">ATM Oficina Tamayo </v>
      </c>
      <c r="H208" s="141" t="str">
        <f>VLOOKUP(E208,VIP!$A$2:$O21358,7,FALSE)</f>
        <v>Si</v>
      </c>
      <c r="I208" s="141" t="str">
        <f>VLOOKUP(E208,VIP!$A$2:$O13323,8,FALSE)</f>
        <v>Si</v>
      </c>
      <c r="J208" s="141" t="str">
        <f>VLOOKUP(E208,VIP!$A$2:$O13273,8,FALSE)</f>
        <v>Si</v>
      </c>
      <c r="K208" s="141" t="str">
        <f>VLOOKUP(E208,VIP!$A$2:$O16847,6,0)</f>
        <v>SI</v>
      </c>
      <c r="L208" s="153" t="s">
        <v>2409</v>
      </c>
      <c r="M208" s="93" t="s">
        <v>2437</v>
      </c>
      <c r="N208" s="93" t="s">
        <v>2443</v>
      </c>
      <c r="O208" s="141" t="s">
        <v>2444</v>
      </c>
      <c r="P208" s="153"/>
      <c r="Q208" s="93" t="s">
        <v>2409</v>
      </c>
    </row>
    <row r="209" spans="1:17" ht="18" hidden="1" x14ac:dyDescent="0.25">
      <c r="A209" s="141" t="str">
        <f>VLOOKUP(E209,'LISTADO ATM'!$A$2:$C$901,3,0)</f>
        <v>DISTRITO NACIONAL</v>
      </c>
      <c r="B209" s="154" t="s">
        <v>2870</v>
      </c>
      <c r="C209" s="94">
        <v>44469.926469907405</v>
      </c>
      <c r="D209" s="94" t="s">
        <v>2440</v>
      </c>
      <c r="E209" s="156">
        <v>408</v>
      </c>
      <c r="F209" s="154" t="str">
        <f>VLOOKUP(E209,VIP!$A$2:$O16398,2,0)</f>
        <v>DRBR408</v>
      </c>
      <c r="G209" s="141" t="str">
        <f>VLOOKUP(E209,'LISTADO ATM'!$A$2:$B$900,2,0)</f>
        <v xml:space="preserve">ATM Autobanco Las Palmas de Herrera </v>
      </c>
      <c r="H209" s="141" t="str">
        <f>VLOOKUP(E209,VIP!$A$2:$O21359,7,FALSE)</f>
        <v>Si</v>
      </c>
      <c r="I209" s="141" t="str">
        <f>VLOOKUP(E209,VIP!$A$2:$O13324,8,FALSE)</f>
        <v>Si</v>
      </c>
      <c r="J209" s="141" t="str">
        <f>VLOOKUP(E209,VIP!$A$2:$O13274,8,FALSE)</f>
        <v>Si</v>
      </c>
      <c r="K209" s="141" t="str">
        <f>VLOOKUP(E209,VIP!$A$2:$O16848,6,0)</f>
        <v>NO</v>
      </c>
      <c r="L209" s="153" t="s">
        <v>2409</v>
      </c>
      <c r="M209" s="93" t="s">
        <v>2437</v>
      </c>
      <c r="N209" s="93" t="s">
        <v>2443</v>
      </c>
      <c r="O209" s="141" t="s">
        <v>2444</v>
      </c>
      <c r="P209" s="153"/>
      <c r="Q209" s="93" t="s">
        <v>2409</v>
      </c>
    </row>
    <row r="210" spans="1:17" ht="18" hidden="1" x14ac:dyDescent="0.25">
      <c r="A210" s="141" t="str">
        <f>VLOOKUP(E210,'LISTADO ATM'!$A$2:$C$901,3,0)</f>
        <v>SUR</v>
      </c>
      <c r="B210" s="154" t="s">
        <v>2871</v>
      </c>
      <c r="C210" s="94">
        <v>44469.927615740744</v>
      </c>
      <c r="D210" s="94" t="s">
        <v>2459</v>
      </c>
      <c r="E210" s="156">
        <v>301</v>
      </c>
      <c r="F210" s="154" t="str">
        <f>VLOOKUP(E210,VIP!$A$2:$O16399,2,0)</f>
        <v>DRBR301</v>
      </c>
      <c r="G210" s="141" t="str">
        <f>VLOOKUP(E210,'LISTADO ATM'!$A$2:$B$900,2,0)</f>
        <v xml:space="preserve">ATM UNP Alfa y Omega (Barahona) </v>
      </c>
      <c r="H210" s="141" t="str">
        <f>VLOOKUP(E210,VIP!$A$2:$O21360,7,FALSE)</f>
        <v>Si</v>
      </c>
      <c r="I210" s="141" t="str">
        <f>VLOOKUP(E210,VIP!$A$2:$O13325,8,FALSE)</f>
        <v>Si</v>
      </c>
      <c r="J210" s="141" t="str">
        <f>VLOOKUP(E210,VIP!$A$2:$O13275,8,FALSE)</f>
        <v>Si</v>
      </c>
      <c r="K210" s="141" t="str">
        <f>VLOOKUP(E210,VIP!$A$2:$O16849,6,0)</f>
        <v>NO</v>
      </c>
      <c r="L210" s="153" t="s">
        <v>2409</v>
      </c>
      <c r="M210" s="93" t="s">
        <v>2437</v>
      </c>
      <c r="N210" s="93" t="s">
        <v>2443</v>
      </c>
      <c r="O210" s="141" t="s">
        <v>2860</v>
      </c>
      <c r="P210" s="153"/>
      <c r="Q210" s="93" t="s">
        <v>2409</v>
      </c>
    </row>
    <row r="211" spans="1:17" ht="18" hidden="1" x14ac:dyDescent="0.25">
      <c r="A211" s="141" t="str">
        <f>VLOOKUP(E211,'LISTADO ATM'!$A$2:$C$901,3,0)</f>
        <v>SUR</v>
      </c>
      <c r="B211" s="154" t="s">
        <v>2872</v>
      </c>
      <c r="C211" s="94">
        <v>44469.929571759261</v>
      </c>
      <c r="D211" s="94" t="s">
        <v>2459</v>
      </c>
      <c r="E211" s="156">
        <v>766</v>
      </c>
      <c r="F211" s="154" t="str">
        <f>VLOOKUP(E211,VIP!$A$2:$O16400,2,0)</f>
        <v>DRBR440</v>
      </c>
      <c r="G211" s="141" t="str">
        <f>VLOOKUP(E211,'LISTADO ATM'!$A$2:$B$900,2,0)</f>
        <v xml:space="preserve">ATM Oficina Azua II </v>
      </c>
      <c r="H211" s="141" t="str">
        <f>VLOOKUP(E211,VIP!$A$2:$O21361,7,FALSE)</f>
        <v>Si</v>
      </c>
      <c r="I211" s="141" t="str">
        <f>VLOOKUP(E211,VIP!$A$2:$O13326,8,FALSE)</f>
        <v>Si</v>
      </c>
      <c r="J211" s="141" t="str">
        <f>VLOOKUP(E211,VIP!$A$2:$O13276,8,FALSE)</f>
        <v>Si</v>
      </c>
      <c r="K211" s="141" t="str">
        <f>VLOOKUP(E211,VIP!$A$2:$O16850,6,0)</f>
        <v>SI</v>
      </c>
      <c r="L211" s="153" t="s">
        <v>2433</v>
      </c>
      <c r="M211" s="93" t="s">
        <v>2437</v>
      </c>
      <c r="N211" s="93" t="s">
        <v>2443</v>
      </c>
      <c r="O211" s="141" t="s">
        <v>2860</v>
      </c>
      <c r="P211" s="153"/>
      <c r="Q211" s="93" t="s">
        <v>2433</v>
      </c>
    </row>
    <row r="212" spans="1:17" ht="18" hidden="1" x14ac:dyDescent="0.25">
      <c r="A212" s="141" t="str">
        <f>VLOOKUP(E212,'LISTADO ATM'!$A$2:$C$901,3,0)</f>
        <v>ESTE</v>
      </c>
      <c r="B212" s="154" t="s">
        <v>2873</v>
      </c>
      <c r="C212" s="94">
        <v>44469.930671296293</v>
      </c>
      <c r="D212" s="94" t="s">
        <v>2459</v>
      </c>
      <c r="E212" s="156">
        <v>386</v>
      </c>
      <c r="F212" s="154" t="str">
        <f>VLOOKUP(E212,VIP!$A$2:$O16401,2,0)</f>
        <v>DRBR386</v>
      </c>
      <c r="G212" s="141" t="str">
        <f>VLOOKUP(E212,'LISTADO ATM'!$A$2:$B$900,2,0)</f>
        <v xml:space="preserve">ATM Plaza Verón II </v>
      </c>
      <c r="H212" s="141" t="str">
        <f>VLOOKUP(E212,VIP!$A$2:$O21362,7,FALSE)</f>
        <v>Si</v>
      </c>
      <c r="I212" s="141" t="str">
        <f>VLOOKUP(E212,VIP!$A$2:$O13327,8,FALSE)</f>
        <v>Si</v>
      </c>
      <c r="J212" s="141" t="str">
        <f>VLOOKUP(E212,VIP!$A$2:$O13277,8,FALSE)</f>
        <v>Si</v>
      </c>
      <c r="K212" s="141" t="str">
        <f>VLOOKUP(E212,VIP!$A$2:$O16851,6,0)</f>
        <v>NO</v>
      </c>
      <c r="L212" s="153" t="s">
        <v>2433</v>
      </c>
      <c r="M212" s="93" t="s">
        <v>2437</v>
      </c>
      <c r="N212" s="93" t="s">
        <v>2443</v>
      </c>
      <c r="O212" s="141" t="s">
        <v>2860</v>
      </c>
      <c r="P212" s="153"/>
      <c r="Q212" s="93" t="s">
        <v>2433</v>
      </c>
    </row>
    <row r="213" spans="1:17" ht="18" hidden="1" x14ac:dyDescent="0.25">
      <c r="A213" s="141" t="str">
        <f>VLOOKUP(E213,'LISTADO ATM'!$A$2:$C$901,3,0)</f>
        <v>DISTRITO NACIONAL</v>
      </c>
      <c r="B213" s="154" t="s">
        <v>2874</v>
      </c>
      <c r="C213" s="94">
        <v>44469.933240740742</v>
      </c>
      <c r="D213" s="94" t="s">
        <v>2440</v>
      </c>
      <c r="E213" s="156">
        <v>566</v>
      </c>
      <c r="F213" s="154" t="str">
        <f>VLOOKUP(E213,VIP!$A$2:$O16402,2,0)</f>
        <v>DRBR508</v>
      </c>
      <c r="G213" s="141" t="str">
        <f>VLOOKUP(E213,'LISTADO ATM'!$A$2:$B$900,2,0)</f>
        <v xml:space="preserve">ATM Hiper Olé Aut. Duarte </v>
      </c>
      <c r="H213" s="141" t="str">
        <f>VLOOKUP(E213,VIP!$A$2:$O21363,7,FALSE)</f>
        <v>Si</v>
      </c>
      <c r="I213" s="141" t="str">
        <f>VLOOKUP(E213,VIP!$A$2:$O13328,8,FALSE)</f>
        <v>Si</v>
      </c>
      <c r="J213" s="141" t="str">
        <f>VLOOKUP(E213,VIP!$A$2:$O13278,8,FALSE)</f>
        <v>Si</v>
      </c>
      <c r="K213" s="141" t="str">
        <f>VLOOKUP(E213,VIP!$A$2:$O16852,6,0)</f>
        <v>NO</v>
      </c>
      <c r="L213" s="153" t="s">
        <v>2433</v>
      </c>
      <c r="M213" s="93" t="s">
        <v>2437</v>
      </c>
      <c r="N213" s="93" t="s">
        <v>2443</v>
      </c>
      <c r="O213" s="141" t="s">
        <v>2444</v>
      </c>
      <c r="P213" s="153"/>
      <c r="Q213" s="93" t="s">
        <v>2433</v>
      </c>
    </row>
    <row r="214" spans="1:17" ht="18" hidden="1" x14ac:dyDescent="0.25">
      <c r="A214" s="141" t="str">
        <f>VLOOKUP(E214,'LISTADO ATM'!$A$2:$C$901,3,0)</f>
        <v>NORTE</v>
      </c>
      <c r="B214" s="154" t="s">
        <v>2875</v>
      </c>
      <c r="C214" s="94">
        <v>44469.934814814813</v>
      </c>
      <c r="D214" s="94" t="s">
        <v>2459</v>
      </c>
      <c r="E214" s="156">
        <v>151</v>
      </c>
      <c r="F214" s="154" t="str">
        <f>VLOOKUP(E214,VIP!$A$2:$O16403,2,0)</f>
        <v>DRBR151</v>
      </c>
      <c r="G214" s="141" t="str">
        <f>VLOOKUP(E214,'LISTADO ATM'!$A$2:$B$900,2,0)</f>
        <v xml:space="preserve">ATM Oficina Nagua </v>
      </c>
      <c r="H214" s="141" t="str">
        <f>VLOOKUP(E214,VIP!$A$2:$O21364,7,FALSE)</f>
        <v>Si</v>
      </c>
      <c r="I214" s="141" t="str">
        <f>VLOOKUP(E214,VIP!$A$2:$O13329,8,FALSE)</f>
        <v>Si</v>
      </c>
      <c r="J214" s="141" t="str">
        <f>VLOOKUP(E214,VIP!$A$2:$O13279,8,FALSE)</f>
        <v>Si</v>
      </c>
      <c r="K214" s="141" t="str">
        <f>VLOOKUP(E214,VIP!$A$2:$O16853,6,0)</f>
        <v>SI</v>
      </c>
      <c r="L214" s="153" t="s">
        <v>2409</v>
      </c>
      <c r="M214" s="93" t="s">
        <v>2437</v>
      </c>
      <c r="N214" s="93" t="s">
        <v>2443</v>
      </c>
      <c r="O214" s="141" t="s">
        <v>2860</v>
      </c>
      <c r="P214" s="153"/>
      <c r="Q214" s="93" t="s">
        <v>2409</v>
      </c>
    </row>
    <row r="215" spans="1:17" ht="18" hidden="1" x14ac:dyDescent="0.25">
      <c r="A215" s="141" t="str">
        <f>VLOOKUP(E215,'LISTADO ATM'!$A$2:$C$901,3,0)</f>
        <v>NORTE</v>
      </c>
      <c r="B215" s="154" t="s">
        <v>2876</v>
      </c>
      <c r="C215" s="94">
        <v>44469.936585648145</v>
      </c>
      <c r="D215" s="94" t="s">
        <v>2459</v>
      </c>
      <c r="E215" s="156">
        <v>380</v>
      </c>
      <c r="F215" s="154" t="str">
        <f>VLOOKUP(E215,VIP!$A$2:$O16404,2,0)</f>
        <v>DRBR380</v>
      </c>
      <c r="G215" s="141" t="str">
        <f>VLOOKUP(E215,'LISTADO ATM'!$A$2:$B$900,2,0)</f>
        <v xml:space="preserve">ATM Oficina Navarrete </v>
      </c>
      <c r="H215" s="141" t="str">
        <f>VLOOKUP(E215,VIP!$A$2:$O21365,7,FALSE)</f>
        <v>Si</v>
      </c>
      <c r="I215" s="141" t="str">
        <f>VLOOKUP(E215,VIP!$A$2:$O13330,8,FALSE)</f>
        <v>Si</v>
      </c>
      <c r="J215" s="141" t="str">
        <f>VLOOKUP(E215,VIP!$A$2:$O13280,8,FALSE)</f>
        <v>Si</v>
      </c>
      <c r="K215" s="141" t="str">
        <f>VLOOKUP(E215,VIP!$A$2:$O16854,6,0)</f>
        <v>NO</v>
      </c>
      <c r="L215" s="153" t="s">
        <v>2433</v>
      </c>
      <c r="M215" s="93" t="s">
        <v>2437</v>
      </c>
      <c r="N215" s="93" t="s">
        <v>2443</v>
      </c>
      <c r="O215" s="141" t="s">
        <v>2860</v>
      </c>
      <c r="P215" s="153"/>
      <c r="Q215" s="93" t="s">
        <v>2433</v>
      </c>
    </row>
    <row r="216" spans="1:17" ht="18" hidden="1" x14ac:dyDescent="0.25">
      <c r="A216" s="141" t="str">
        <f>VLOOKUP(E216,'LISTADO ATM'!$A$2:$C$901,3,0)</f>
        <v>DISTRITO NACIONAL</v>
      </c>
      <c r="B216" s="154" t="s">
        <v>2877</v>
      </c>
      <c r="C216" s="94">
        <v>44470.008553240739</v>
      </c>
      <c r="D216" s="94" t="s">
        <v>2440</v>
      </c>
      <c r="E216" s="156">
        <v>918</v>
      </c>
      <c r="F216" s="154" t="str">
        <f>VLOOKUP(E216,VIP!$A$2:$O16405,2,0)</f>
        <v>DRBR918</v>
      </c>
      <c r="G216" s="141" t="str">
        <f>VLOOKUP(E216,'LISTADO ATM'!$A$2:$B$900,2,0)</f>
        <v xml:space="preserve">ATM S/M Liverpool de la Jacobo Majluta </v>
      </c>
      <c r="H216" s="141" t="str">
        <f>VLOOKUP(E216,VIP!$A$2:$O21366,7,FALSE)</f>
        <v>Si</v>
      </c>
      <c r="I216" s="141" t="str">
        <f>VLOOKUP(E216,VIP!$A$2:$O13331,8,FALSE)</f>
        <v>Si</v>
      </c>
      <c r="J216" s="141" t="str">
        <f>VLOOKUP(E216,VIP!$A$2:$O13281,8,FALSE)</f>
        <v>Si</v>
      </c>
      <c r="K216" s="141" t="str">
        <f>VLOOKUP(E216,VIP!$A$2:$O16855,6,0)</f>
        <v>NO</v>
      </c>
      <c r="L216" s="153" t="s">
        <v>2409</v>
      </c>
      <c r="M216" s="93" t="s">
        <v>2437</v>
      </c>
      <c r="N216" s="93" t="s">
        <v>2443</v>
      </c>
      <c r="O216" s="141" t="s">
        <v>2444</v>
      </c>
      <c r="P216" s="153"/>
      <c r="Q216" s="93" t="s">
        <v>2409</v>
      </c>
    </row>
    <row r="217" spans="1:17" ht="18" hidden="1" x14ac:dyDescent="0.25">
      <c r="A217" s="141" t="str">
        <f>VLOOKUP(E217,'LISTADO ATM'!$A$2:$C$901,3,0)</f>
        <v>ESTE</v>
      </c>
      <c r="B217" s="154" t="s">
        <v>2878</v>
      </c>
      <c r="C217" s="94">
        <v>44470.014548611114</v>
      </c>
      <c r="D217" s="94" t="s">
        <v>2174</v>
      </c>
      <c r="E217" s="156">
        <v>630</v>
      </c>
      <c r="F217" s="154" t="str">
        <f>VLOOKUP(E217,VIP!$A$2:$O16406,2,0)</f>
        <v>DRBR112</v>
      </c>
      <c r="G217" s="141" t="str">
        <f>VLOOKUP(E217,'LISTADO ATM'!$A$2:$B$900,2,0)</f>
        <v xml:space="preserve">ATM Oficina Plaza Zaglul (SPM) </v>
      </c>
      <c r="H217" s="141" t="str">
        <f>VLOOKUP(E217,VIP!$A$2:$O21367,7,FALSE)</f>
        <v>Si</v>
      </c>
      <c r="I217" s="141" t="str">
        <f>VLOOKUP(E217,VIP!$A$2:$O13332,8,FALSE)</f>
        <v>Si</v>
      </c>
      <c r="J217" s="141" t="str">
        <f>VLOOKUP(E217,VIP!$A$2:$O13282,8,FALSE)</f>
        <v>Si</v>
      </c>
      <c r="K217" s="141" t="str">
        <f>VLOOKUP(E217,VIP!$A$2:$O16856,6,0)</f>
        <v>NO</v>
      </c>
      <c r="L217" s="153" t="s">
        <v>2662</v>
      </c>
      <c r="M217" s="93" t="s">
        <v>2437</v>
      </c>
      <c r="N217" s="93" t="s">
        <v>2443</v>
      </c>
      <c r="O217" s="141" t="s">
        <v>2445</v>
      </c>
      <c r="P217" s="153"/>
      <c r="Q217" s="93" t="s">
        <v>2662</v>
      </c>
    </row>
    <row r="218" spans="1:17" ht="18" hidden="1" x14ac:dyDescent="0.25">
      <c r="A218" s="141" t="str">
        <f>VLOOKUP(E218,'LISTADO ATM'!$A$2:$C$901,3,0)</f>
        <v>DISTRITO NACIONAL</v>
      </c>
      <c r="B218" s="154" t="s">
        <v>2879</v>
      </c>
      <c r="C218" s="94">
        <v>44470.015474537038</v>
      </c>
      <c r="D218" s="94" t="s">
        <v>2174</v>
      </c>
      <c r="E218" s="156">
        <v>580</v>
      </c>
      <c r="F218" s="154" t="str">
        <f>VLOOKUP(E218,VIP!$A$2:$O16407,2,0)</f>
        <v>DRBR523</v>
      </c>
      <c r="G218" s="141" t="str">
        <f>VLOOKUP(E218,'LISTADO ATM'!$A$2:$B$900,2,0)</f>
        <v xml:space="preserve">ATM Edificio Propagas </v>
      </c>
      <c r="H218" s="141" t="str">
        <f>VLOOKUP(E218,VIP!$A$2:$O21368,7,FALSE)</f>
        <v>Si</v>
      </c>
      <c r="I218" s="141" t="str">
        <f>VLOOKUP(E218,VIP!$A$2:$O13333,8,FALSE)</f>
        <v>Si</v>
      </c>
      <c r="J218" s="141" t="str">
        <f>VLOOKUP(E218,VIP!$A$2:$O13283,8,FALSE)</f>
        <v>Si</v>
      </c>
      <c r="K218" s="141" t="str">
        <f>VLOOKUP(E218,VIP!$A$2:$O16857,6,0)</f>
        <v>NO</v>
      </c>
      <c r="L218" s="153" t="s">
        <v>2455</v>
      </c>
      <c r="M218" s="93" t="s">
        <v>2437</v>
      </c>
      <c r="N218" s="93" t="s">
        <v>2443</v>
      </c>
      <c r="O218" s="141" t="s">
        <v>2445</v>
      </c>
      <c r="P218" s="153"/>
      <c r="Q218" s="93" t="s">
        <v>2455</v>
      </c>
    </row>
    <row r="219" spans="1:17" ht="18" hidden="1" x14ac:dyDescent="0.25">
      <c r="A219" s="141" t="str">
        <f>VLOOKUP(E219,'LISTADO ATM'!$A$2:$C$901,3,0)</f>
        <v>DISTRITO NACIONAL</v>
      </c>
      <c r="B219" s="154" t="s">
        <v>2880</v>
      </c>
      <c r="C219" s="94">
        <v>44470.016215277778</v>
      </c>
      <c r="D219" s="94" t="s">
        <v>2174</v>
      </c>
      <c r="E219" s="156">
        <v>314</v>
      </c>
      <c r="F219" s="154" t="str">
        <f>VLOOKUP(E219,VIP!$A$2:$O16408,2,0)</f>
        <v>DRBR314</v>
      </c>
      <c r="G219" s="141" t="str">
        <f>VLOOKUP(E219,'LISTADO ATM'!$A$2:$B$900,2,0)</f>
        <v xml:space="preserve">ATM UNP Cambita Garabito (San Cristóbal) </v>
      </c>
      <c r="H219" s="141" t="str">
        <f>VLOOKUP(E219,VIP!$A$2:$O21369,7,FALSE)</f>
        <v>Si</v>
      </c>
      <c r="I219" s="141" t="str">
        <f>VLOOKUP(E219,VIP!$A$2:$O13334,8,FALSE)</f>
        <v>Si</v>
      </c>
      <c r="J219" s="141" t="str">
        <f>VLOOKUP(E219,VIP!$A$2:$O13284,8,FALSE)</f>
        <v>Si</v>
      </c>
      <c r="K219" s="141" t="str">
        <f>VLOOKUP(E219,VIP!$A$2:$O16858,6,0)</f>
        <v>NO</v>
      </c>
      <c r="L219" s="153" t="s">
        <v>2662</v>
      </c>
      <c r="M219" s="93" t="s">
        <v>2437</v>
      </c>
      <c r="N219" s="93" t="s">
        <v>2443</v>
      </c>
      <c r="O219" s="141" t="s">
        <v>2445</v>
      </c>
      <c r="P219" s="153"/>
      <c r="Q219" s="93" t="s">
        <v>2662</v>
      </c>
    </row>
    <row r="220" spans="1:17" ht="18" hidden="1" x14ac:dyDescent="0.25">
      <c r="A220" s="141" t="str">
        <f>VLOOKUP(E220,'LISTADO ATM'!$A$2:$C$901,3,0)</f>
        <v>NORTE</v>
      </c>
      <c r="B220" s="154" t="s">
        <v>2881</v>
      </c>
      <c r="C220" s="94">
        <v>44470.016967592594</v>
      </c>
      <c r="D220" s="94" t="s">
        <v>2175</v>
      </c>
      <c r="E220" s="156">
        <v>747</v>
      </c>
      <c r="F220" s="154" t="str">
        <f>VLOOKUP(E220,VIP!$A$2:$O16409,2,0)</f>
        <v>DRBR200</v>
      </c>
      <c r="G220" s="141" t="str">
        <f>VLOOKUP(E220,'LISTADO ATM'!$A$2:$B$900,2,0)</f>
        <v xml:space="preserve">ATM Club BR (Santiago) </v>
      </c>
      <c r="H220" s="141" t="str">
        <f>VLOOKUP(E220,VIP!$A$2:$O21370,7,FALSE)</f>
        <v>Si</v>
      </c>
      <c r="I220" s="141" t="str">
        <f>VLOOKUP(E220,VIP!$A$2:$O13335,8,FALSE)</f>
        <v>Si</v>
      </c>
      <c r="J220" s="141" t="str">
        <f>VLOOKUP(E220,VIP!$A$2:$O13285,8,FALSE)</f>
        <v>Si</v>
      </c>
      <c r="K220" s="141" t="str">
        <f>VLOOKUP(E220,VIP!$A$2:$O16859,6,0)</f>
        <v>SI</v>
      </c>
      <c r="L220" s="153" t="s">
        <v>2455</v>
      </c>
      <c r="M220" s="93" t="s">
        <v>2437</v>
      </c>
      <c r="N220" s="93" t="s">
        <v>2443</v>
      </c>
      <c r="O220" s="141" t="s">
        <v>2623</v>
      </c>
      <c r="P220" s="153"/>
      <c r="Q220" s="93" t="s">
        <v>2455</v>
      </c>
    </row>
    <row r="221" spans="1:17" ht="18" hidden="1" x14ac:dyDescent="0.25">
      <c r="A221" s="141" t="str">
        <f>VLOOKUP(E221,'LISTADO ATM'!$A$2:$C$901,3,0)</f>
        <v>DISTRITO NACIONAL</v>
      </c>
      <c r="B221" s="154" t="s">
        <v>2882</v>
      </c>
      <c r="C221" s="94">
        <v>44470.017800925925</v>
      </c>
      <c r="D221" s="94" t="s">
        <v>2174</v>
      </c>
      <c r="E221" s="156">
        <v>710</v>
      </c>
      <c r="F221" s="154" t="str">
        <f>VLOOKUP(E221,VIP!$A$2:$O16410,2,0)</f>
        <v>DRBR506</v>
      </c>
      <c r="G221" s="141" t="str">
        <f>VLOOKUP(E221,'LISTADO ATM'!$A$2:$B$900,2,0)</f>
        <v xml:space="preserve">ATM S/M Soberano </v>
      </c>
      <c r="H221" s="141" t="str">
        <f>VLOOKUP(E221,VIP!$A$2:$O21371,7,FALSE)</f>
        <v>Si</v>
      </c>
      <c r="I221" s="141" t="str">
        <f>VLOOKUP(E221,VIP!$A$2:$O13336,8,FALSE)</f>
        <v>Si</v>
      </c>
      <c r="J221" s="141" t="str">
        <f>VLOOKUP(E221,VIP!$A$2:$O13286,8,FALSE)</f>
        <v>Si</v>
      </c>
      <c r="K221" s="141" t="str">
        <f>VLOOKUP(E221,VIP!$A$2:$O16860,6,0)</f>
        <v>NO</v>
      </c>
      <c r="L221" s="153" t="s">
        <v>2455</v>
      </c>
      <c r="M221" s="93" t="s">
        <v>2437</v>
      </c>
      <c r="N221" s="93" t="s">
        <v>2443</v>
      </c>
      <c r="O221" s="141" t="s">
        <v>2445</v>
      </c>
      <c r="P221" s="153"/>
      <c r="Q221" s="93" t="s">
        <v>2455</v>
      </c>
    </row>
    <row r="222" spans="1:17" ht="18" hidden="1" x14ac:dyDescent="0.25">
      <c r="A222" s="141" t="str">
        <f>VLOOKUP(E222,'LISTADO ATM'!$A$2:$C$901,3,0)</f>
        <v>DISTRITO NACIONAL</v>
      </c>
      <c r="B222" s="154" t="s">
        <v>2883</v>
      </c>
      <c r="C222" s="94">
        <v>44470.018472222226</v>
      </c>
      <c r="D222" s="94" t="s">
        <v>2174</v>
      </c>
      <c r="E222" s="156">
        <v>557</v>
      </c>
      <c r="F222" s="154" t="str">
        <f>VLOOKUP(E222,VIP!$A$2:$O16411,2,0)</f>
        <v>DRBR022</v>
      </c>
      <c r="G222" s="141" t="str">
        <f>VLOOKUP(E222,'LISTADO ATM'!$A$2:$B$900,2,0)</f>
        <v xml:space="preserve">ATM Multicentro La Sirena Ave. Mella </v>
      </c>
      <c r="H222" s="141" t="str">
        <f>VLOOKUP(E222,VIP!$A$2:$O21372,7,FALSE)</f>
        <v>Si</v>
      </c>
      <c r="I222" s="141" t="str">
        <f>VLOOKUP(E222,VIP!$A$2:$O13337,8,FALSE)</f>
        <v>Si</v>
      </c>
      <c r="J222" s="141" t="str">
        <f>VLOOKUP(E222,VIP!$A$2:$O13287,8,FALSE)</f>
        <v>Si</v>
      </c>
      <c r="K222" s="141" t="str">
        <f>VLOOKUP(E222,VIP!$A$2:$O16861,6,0)</f>
        <v>SI</v>
      </c>
      <c r="L222" s="153" t="s">
        <v>2662</v>
      </c>
      <c r="M222" s="93" t="s">
        <v>2437</v>
      </c>
      <c r="N222" s="93" t="s">
        <v>2443</v>
      </c>
      <c r="O222" s="141" t="s">
        <v>2445</v>
      </c>
      <c r="P222" s="153"/>
      <c r="Q222" s="93" t="s">
        <v>2662</v>
      </c>
    </row>
    <row r="223" spans="1:17" ht="18" hidden="1" x14ac:dyDescent="0.25">
      <c r="A223" s="141" t="str">
        <f>VLOOKUP(E223,'LISTADO ATM'!$A$2:$C$901,3,0)</f>
        <v>DISTRITO NACIONAL</v>
      </c>
      <c r="B223" s="154" t="s">
        <v>2884</v>
      </c>
      <c r="C223" s="94">
        <v>44470.019131944442</v>
      </c>
      <c r="D223" s="94" t="s">
        <v>2174</v>
      </c>
      <c r="E223" s="156">
        <v>698</v>
      </c>
      <c r="F223" s="154" t="str">
        <f>VLOOKUP(E223,VIP!$A$2:$O16412,2,0)</f>
        <v>DRBR698</v>
      </c>
      <c r="G223" s="141" t="str">
        <f>VLOOKUP(E223,'LISTADO ATM'!$A$2:$B$900,2,0)</f>
        <v>ATM Parador Bellamar</v>
      </c>
      <c r="H223" s="141" t="str">
        <f>VLOOKUP(E223,VIP!$A$2:$O21373,7,FALSE)</f>
        <v>Si</v>
      </c>
      <c r="I223" s="141" t="str">
        <f>VLOOKUP(E223,VIP!$A$2:$O13338,8,FALSE)</f>
        <v>Si</v>
      </c>
      <c r="J223" s="141" t="str">
        <f>VLOOKUP(E223,VIP!$A$2:$O13288,8,FALSE)</f>
        <v>Si</v>
      </c>
      <c r="K223" s="141" t="str">
        <f>VLOOKUP(E223,VIP!$A$2:$O16862,6,0)</f>
        <v>NO</v>
      </c>
      <c r="L223" s="153" t="s">
        <v>2455</v>
      </c>
      <c r="M223" s="93" t="s">
        <v>2437</v>
      </c>
      <c r="N223" s="93" t="s">
        <v>2443</v>
      </c>
      <c r="O223" s="141" t="s">
        <v>2445</v>
      </c>
      <c r="P223" s="153"/>
      <c r="Q223" s="93" t="s">
        <v>2455</v>
      </c>
    </row>
    <row r="224" spans="1:17" ht="18" hidden="1" x14ac:dyDescent="0.25">
      <c r="A224" s="141" t="str">
        <f>VLOOKUP(E224,'LISTADO ATM'!$A$2:$C$901,3,0)</f>
        <v>ESTE</v>
      </c>
      <c r="B224" s="154" t="s">
        <v>2885</v>
      </c>
      <c r="C224" s="94">
        <v>44470.01934027778</v>
      </c>
      <c r="D224" s="94" t="s">
        <v>2440</v>
      </c>
      <c r="E224" s="156">
        <v>673</v>
      </c>
      <c r="F224" s="154" t="str">
        <f>VLOOKUP(E224,VIP!$A$2:$O16413,2,0)</f>
        <v>DRBR673</v>
      </c>
      <c r="G224" s="141" t="str">
        <f>VLOOKUP(E224,'LISTADO ATM'!$A$2:$B$900,2,0)</f>
        <v>ATM Clínica Dr. Cruz Jiminián</v>
      </c>
      <c r="H224" s="141" t="str">
        <f>VLOOKUP(E224,VIP!$A$2:$O21374,7,FALSE)</f>
        <v>Si</v>
      </c>
      <c r="I224" s="141" t="str">
        <f>VLOOKUP(E224,VIP!$A$2:$O13339,8,FALSE)</f>
        <v>Si</v>
      </c>
      <c r="J224" s="141" t="str">
        <f>VLOOKUP(E224,VIP!$A$2:$O13289,8,FALSE)</f>
        <v>Si</v>
      </c>
      <c r="K224" s="141" t="str">
        <f>VLOOKUP(E224,VIP!$A$2:$O16863,6,0)</f>
        <v>NO</v>
      </c>
      <c r="L224" s="153" t="s">
        <v>2433</v>
      </c>
      <c r="M224" s="93" t="s">
        <v>2437</v>
      </c>
      <c r="N224" s="93" t="s">
        <v>2443</v>
      </c>
      <c r="O224" s="141" t="s">
        <v>2444</v>
      </c>
      <c r="P224" s="153"/>
      <c r="Q224" s="93" t="s">
        <v>2433</v>
      </c>
    </row>
    <row r="225" spans="1:17" ht="18" hidden="1" x14ac:dyDescent="0.25">
      <c r="A225" s="141" t="str">
        <f>VLOOKUP(E225,'LISTADO ATM'!$A$2:$C$901,3,0)</f>
        <v>DISTRITO NACIONAL</v>
      </c>
      <c r="B225" s="154" t="s">
        <v>2886</v>
      </c>
      <c r="C225" s="94">
        <v>44470.019884259258</v>
      </c>
      <c r="D225" s="94" t="s">
        <v>2174</v>
      </c>
      <c r="E225" s="156">
        <v>577</v>
      </c>
      <c r="F225" s="154" t="str">
        <f>VLOOKUP(E225,VIP!$A$2:$O16414,2,0)</f>
        <v>DRBR173</v>
      </c>
      <c r="G225" s="141" t="str">
        <f>VLOOKUP(E225,'LISTADO ATM'!$A$2:$B$900,2,0)</f>
        <v xml:space="preserve">ATM Olé Ave. Duarte </v>
      </c>
      <c r="H225" s="141" t="str">
        <f>VLOOKUP(E225,VIP!$A$2:$O21375,7,FALSE)</f>
        <v>Si</v>
      </c>
      <c r="I225" s="141" t="str">
        <f>VLOOKUP(E225,VIP!$A$2:$O13340,8,FALSE)</f>
        <v>Si</v>
      </c>
      <c r="J225" s="141" t="str">
        <f>VLOOKUP(E225,VIP!$A$2:$O13290,8,FALSE)</f>
        <v>Si</v>
      </c>
      <c r="K225" s="141" t="str">
        <f>VLOOKUP(E225,VIP!$A$2:$O16864,6,0)</f>
        <v>SI</v>
      </c>
      <c r="L225" s="153" t="s">
        <v>2455</v>
      </c>
      <c r="M225" s="93" t="s">
        <v>2437</v>
      </c>
      <c r="N225" s="93" t="s">
        <v>2443</v>
      </c>
      <c r="O225" s="141" t="s">
        <v>2445</v>
      </c>
      <c r="P225" s="153"/>
      <c r="Q225" s="93" t="s">
        <v>2455</v>
      </c>
    </row>
    <row r="226" spans="1:17" ht="18" hidden="1" x14ac:dyDescent="0.25">
      <c r="A226" s="141" t="str">
        <f>VLOOKUP(E226,'LISTADO ATM'!$A$2:$C$901,3,0)</f>
        <v>ESTE</v>
      </c>
      <c r="B226" s="154" t="s">
        <v>2887</v>
      </c>
      <c r="C226" s="94">
        <v>44470.020497685182</v>
      </c>
      <c r="D226" s="94" t="s">
        <v>2459</v>
      </c>
      <c r="E226" s="156">
        <v>117</v>
      </c>
      <c r="F226" s="154" t="str">
        <f>VLOOKUP(E226,VIP!$A$2:$O16415,2,0)</f>
        <v>DRBR117</v>
      </c>
      <c r="G226" s="141" t="str">
        <f>VLOOKUP(E226,'LISTADO ATM'!$A$2:$B$900,2,0)</f>
        <v xml:space="preserve">ATM Oficina El Seybo </v>
      </c>
      <c r="H226" s="141" t="str">
        <f>VLOOKUP(E226,VIP!$A$2:$O21376,7,FALSE)</f>
        <v>Si</v>
      </c>
      <c r="I226" s="141" t="str">
        <f>VLOOKUP(E226,VIP!$A$2:$O13341,8,FALSE)</f>
        <v>Si</v>
      </c>
      <c r="J226" s="141" t="str">
        <f>VLOOKUP(E226,VIP!$A$2:$O13291,8,FALSE)</f>
        <v>Si</v>
      </c>
      <c r="K226" s="141" t="str">
        <f>VLOOKUP(E226,VIP!$A$2:$O16865,6,0)</f>
        <v>SI</v>
      </c>
      <c r="L226" s="153" t="s">
        <v>2409</v>
      </c>
      <c r="M226" s="93" t="s">
        <v>2437</v>
      </c>
      <c r="N226" s="93" t="s">
        <v>2443</v>
      </c>
      <c r="O226" s="141" t="s">
        <v>2860</v>
      </c>
      <c r="P226" s="153"/>
      <c r="Q226" s="93" t="s">
        <v>2409</v>
      </c>
    </row>
    <row r="227" spans="1:17" ht="18" hidden="1" x14ac:dyDescent="0.25">
      <c r="A227" s="141" t="str">
        <f>VLOOKUP(E227,'LISTADO ATM'!$A$2:$C$901,3,0)</f>
        <v>ESTE</v>
      </c>
      <c r="B227" s="154" t="s">
        <v>2888</v>
      </c>
      <c r="C227" s="94">
        <v>44470.020648148151</v>
      </c>
      <c r="D227" s="94" t="s">
        <v>2174</v>
      </c>
      <c r="E227" s="156">
        <v>776</v>
      </c>
      <c r="F227" s="154" t="str">
        <f>VLOOKUP(E227,VIP!$A$2:$O16416,2,0)</f>
        <v>DRBR03D</v>
      </c>
      <c r="G227" s="141" t="str">
        <f>VLOOKUP(E227,'LISTADO ATM'!$A$2:$B$900,2,0)</f>
        <v xml:space="preserve">ATM Oficina Monte Plata </v>
      </c>
      <c r="H227" s="141" t="str">
        <f>VLOOKUP(E227,VIP!$A$2:$O21377,7,FALSE)</f>
        <v>Si</v>
      </c>
      <c r="I227" s="141" t="str">
        <f>VLOOKUP(E227,VIP!$A$2:$O13342,8,FALSE)</f>
        <v>Si</v>
      </c>
      <c r="J227" s="141" t="str">
        <f>VLOOKUP(E227,VIP!$A$2:$O13292,8,FALSE)</f>
        <v>Si</v>
      </c>
      <c r="K227" s="141" t="str">
        <f>VLOOKUP(E227,VIP!$A$2:$O16866,6,0)</f>
        <v>SI</v>
      </c>
      <c r="L227" s="153" t="s">
        <v>2455</v>
      </c>
      <c r="M227" s="93" t="s">
        <v>2437</v>
      </c>
      <c r="N227" s="93" t="s">
        <v>2443</v>
      </c>
      <c r="O227" s="141" t="s">
        <v>2445</v>
      </c>
      <c r="P227" s="153"/>
      <c r="Q227" s="93" t="s">
        <v>2455</v>
      </c>
    </row>
    <row r="1022165" spans="16:16" ht="18" x14ac:dyDescent="0.25">
      <c r="P1022165" s="127"/>
    </row>
  </sheetData>
  <autoFilter ref="A4:Q227">
    <filterColumn colId="12">
      <filters>
        <filter val="En Servicio"/>
      </filters>
    </filterColumn>
    <sortState ref="A5:Q158">
      <sortCondition ref="C4:C15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9:E60 E228:E1048576">
    <cfRule type="duplicateValues" dxfId="1108" priority="1205"/>
  </conditionalFormatting>
  <conditionalFormatting sqref="E59:E60 E1:E4 E228:E1048576">
    <cfRule type="duplicateValues" dxfId="1107" priority="175670"/>
  </conditionalFormatting>
  <conditionalFormatting sqref="E59:E60 E1:E4 E228:E1048576">
    <cfRule type="duplicateValues" dxfId="1106" priority="175675"/>
    <cfRule type="duplicateValues" dxfId="1105" priority="175676"/>
  </conditionalFormatting>
  <conditionalFormatting sqref="E59:E60 E1:E4 E228:E1048576">
    <cfRule type="duplicateValues" dxfId="1104" priority="175681"/>
    <cfRule type="duplicateValues" dxfId="1103" priority="175682"/>
    <cfRule type="duplicateValues" dxfId="1102" priority="175683"/>
  </conditionalFormatting>
  <conditionalFormatting sqref="E59:E60 E228:E1048576">
    <cfRule type="duplicateValues" dxfId="1101" priority="175690"/>
    <cfRule type="duplicateValues" dxfId="1100" priority="175691"/>
    <cfRule type="duplicateValues" dxfId="1099" priority="175692"/>
  </conditionalFormatting>
  <conditionalFormatting sqref="E59:E60 E228:E1048576">
    <cfRule type="duplicateValues" dxfId="1098" priority="175696"/>
    <cfRule type="duplicateValues" dxfId="1097" priority="175697"/>
  </conditionalFormatting>
  <conditionalFormatting sqref="E59:E60 E1:E4 E228:E1048576">
    <cfRule type="duplicateValues" dxfId="1096" priority="175700"/>
    <cfRule type="duplicateValues" dxfId="1095" priority="175701"/>
    <cfRule type="duplicateValues" dxfId="1094" priority="175702"/>
    <cfRule type="duplicateValues" dxfId="1093" priority="175703"/>
  </conditionalFormatting>
  <conditionalFormatting sqref="B16">
    <cfRule type="duplicateValues" dxfId="1092" priority="840"/>
    <cfRule type="duplicateValues" dxfId="1091" priority="841"/>
    <cfRule type="duplicateValues" dxfId="1090" priority="842"/>
  </conditionalFormatting>
  <conditionalFormatting sqref="B16">
    <cfRule type="duplicateValues" dxfId="1089" priority="838"/>
    <cfRule type="duplicateValues" dxfId="1088" priority="839"/>
  </conditionalFormatting>
  <conditionalFormatting sqref="B16">
    <cfRule type="duplicateValues" dxfId="1087" priority="837"/>
  </conditionalFormatting>
  <conditionalFormatting sqref="B16">
    <cfRule type="duplicateValues" dxfId="1086" priority="833"/>
    <cfRule type="duplicateValues" dxfId="1085" priority="834"/>
    <cfRule type="duplicateValues" dxfId="1084" priority="835"/>
    <cfRule type="duplicateValues" dxfId="1083" priority="836"/>
  </conditionalFormatting>
  <conditionalFormatting sqref="B16">
    <cfRule type="duplicateValues" dxfId="1082" priority="828"/>
    <cfRule type="duplicateValues" dxfId="1081" priority="829"/>
    <cfRule type="duplicateValues" dxfId="1080" priority="830"/>
    <cfRule type="duplicateValues" dxfId="1079" priority="831"/>
    <cfRule type="duplicateValues" dxfId="1078" priority="832"/>
  </conditionalFormatting>
  <conditionalFormatting sqref="E16">
    <cfRule type="duplicateValues" dxfId="1077" priority="827"/>
  </conditionalFormatting>
  <conditionalFormatting sqref="E16">
    <cfRule type="duplicateValues" dxfId="1076" priority="825"/>
    <cfRule type="duplicateValues" dxfId="1075" priority="826"/>
  </conditionalFormatting>
  <conditionalFormatting sqref="E16">
    <cfRule type="duplicateValues" dxfId="1074" priority="822"/>
    <cfRule type="duplicateValues" dxfId="1073" priority="823"/>
    <cfRule type="duplicateValues" dxfId="1072" priority="824"/>
  </conditionalFormatting>
  <conditionalFormatting sqref="E16">
    <cfRule type="duplicateValues" dxfId="1071" priority="818"/>
    <cfRule type="duplicateValues" dxfId="1070" priority="819"/>
    <cfRule type="duplicateValues" dxfId="1069" priority="820"/>
    <cfRule type="duplicateValues" dxfId="1068" priority="821"/>
  </conditionalFormatting>
  <conditionalFormatting sqref="E59:E60 E1:E38 E228:E1048576">
    <cfRule type="duplicateValues" dxfId="1067" priority="742"/>
  </conditionalFormatting>
  <conditionalFormatting sqref="B39:B57">
    <cfRule type="duplicateValues" dxfId="1066" priority="176706"/>
    <cfRule type="duplicateValues" dxfId="1065" priority="176707"/>
    <cfRule type="duplicateValues" dxfId="1064" priority="176708"/>
  </conditionalFormatting>
  <conditionalFormatting sqref="B39:B57">
    <cfRule type="duplicateValues" dxfId="1063" priority="176712"/>
    <cfRule type="duplicateValues" dxfId="1062" priority="176713"/>
  </conditionalFormatting>
  <conditionalFormatting sqref="B39:B57">
    <cfRule type="duplicateValues" dxfId="1061" priority="176716"/>
  </conditionalFormatting>
  <conditionalFormatting sqref="B39:B57">
    <cfRule type="duplicateValues" dxfId="1060" priority="176718"/>
    <cfRule type="duplicateValues" dxfId="1059" priority="176719"/>
    <cfRule type="duplicateValues" dxfId="1058" priority="176720"/>
    <cfRule type="duplicateValues" dxfId="1057" priority="176721"/>
  </conditionalFormatting>
  <conditionalFormatting sqref="B39:B57">
    <cfRule type="duplicateValues" dxfId="1056" priority="176726"/>
    <cfRule type="duplicateValues" dxfId="1055" priority="176727"/>
    <cfRule type="duplicateValues" dxfId="1054" priority="176728"/>
    <cfRule type="duplicateValues" dxfId="1053" priority="176729"/>
    <cfRule type="duplicateValues" dxfId="1052" priority="176730"/>
  </conditionalFormatting>
  <conditionalFormatting sqref="E39:E57">
    <cfRule type="duplicateValues" dxfId="1051" priority="176736"/>
  </conditionalFormatting>
  <conditionalFormatting sqref="E39:E57">
    <cfRule type="duplicateValues" dxfId="1050" priority="176738"/>
    <cfRule type="duplicateValues" dxfId="1049" priority="176739"/>
  </conditionalFormatting>
  <conditionalFormatting sqref="E39:E57">
    <cfRule type="duplicateValues" dxfId="1048" priority="176742"/>
    <cfRule type="duplicateValues" dxfId="1047" priority="176743"/>
    <cfRule type="duplicateValues" dxfId="1046" priority="176744"/>
  </conditionalFormatting>
  <conditionalFormatting sqref="E39:E57">
    <cfRule type="duplicateValues" dxfId="1045" priority="176748"/>
    <cfRule type="duplicateValues" dxfId="1044" priority="176749"/>
    <cfRule type="duplicateValues" dxfId="1043" priority="176750"/>
    <cfRule type="duplicateValues" dxfId="1042" priority="176751"/>
  </conditionalFormatting>
  <conditionalFormatting sqref="B32:B38">
    <cfRule type="duplicateValues" dxfId="1041" priority="176897"/>
    <cfRule type="duplicateValues" dxfId="1040" priority="176898"/>
    <cfRule type="duplicateValues" dxfId="1039" priority="176899"/>
  </conditionalFormatting>
  <conditionalFormatting sqref="B32:B38">
    <cfRule type="duplicateValues" dxfId="1038" priority="176903"/>
    <cfRule type="duplicateValues" dxfId="1037" priority="176904"/>
  </conditionalFormatting>
  <conditionalFormatting sqref="B32:B38">
    <cfRule type="duplicateValues" dxfId="1036" priority="176907"/>
  </conditionalFormatting>
  <conditionalFormatting sqref="B32:B38">
    <cfRule type="duplicateValues" dxfId="1035" priority="176909"/>
    <cfRule type="duplicateValues" dxfId="1034" priority="176910"/>
    <cfRule type="duplicateValues" dxfId="1033" priority="176911"/>
    <cfRule type="duplicateValues" dxfId="1032" priority="176912"/>
  </conditionalFormatting>
  <conditionalFormatting sqref="B32:B38">
    <cfRule type="duplicateValues" dxfId="1031" priority="176917"/>
    <cfRule type="duplicateValues" dxfId="1030" priority="176918"/>
    <cfRule type="duplicateValues" dxfId="1029" priority="176919"/>
    <cfRule type="duplicateValues" dxfId="1028" priority="176920"/>
    <cfRule type="duplicateValues" dxfId="1027" priority="176921"/>
  </conditionalFormatting>
  <conditionalFormatting sqref="E58">
    <cfRule type="duplicateValues" dxfId="1026" priority="702"/>
  </conditionalFormatting>
  <conditionalFormatting sqref="E58">
    <cfRule type="duplicateValues" dxfId="1025" priority="700"/>
    <cfRule type="duplicateValues" dxfId="1024" priority="701"/>
  </conditionalFormatting>
  <conditionalFormatting sqref="E58">
    <cfRule type="duplicateValues" dxfId="1023" priority="697"/>
    <cfRule type="duplicateValues" dxfId="1022" priority="698"/>
    <cfRule type="duplicateValues" dxfId="1021" priority="699"/>
  </conditionalFormatting>
  <conditionalFormatting sqref="E58">
    <cfRule type="duplicateValues" dxfId="1020" priority="693"/>
    <cfRule type="duplicateValues" dxfId="1019" priority="694"/>
    <cfRule type="duplicateValues" dxfId="1018" priority="695"/>
    <cfRule type="duplicateValues" dxfId="1017" priority="696"/>
  </conditionalFormatting>
  <conditionalFormatting sqref="B58">
    <cfRule type="duplicateValues" dxfId="1016" priority="690"/>
    <cfRule type="duplicateValues" dxfId="1015" priority="691"/>
    <cfRule type="duplicateValues" dxfId="1014" priority="692"/>
  </conditionalFormatting>
  <conditionalFormatting sqref="B58">
    <cfRule type="duplicateValues" dxfId="1013" priority="688"/>
    <cfRule type="duplicateValues" dxfId="1012" priority="689"/>
  </conditionalFormatting>
  <conditionalFormatting sqref="B58">
    <cfRule type="duplicateValues" dxfId="1011" priority="687"/>
  </conditionalFormatting>
  <conditionalFormatting sqref="B58">
    <cfRule type="duplicateValues" dxfId="1010" priority="683"/>
    <cfRule type="duplicateValues" dxfId="1009" priority="684"/>
    <cfRule type="duplicateValues" dxfId="1008" priority="685"/>
    <cfRule type="duplicateValues" dxfId="1007" priority="686"/>
  </conditionalFormatting>
  <conditionalFormatting sqref="B58">
    <cfRule type="duplicateValues" dxfId="1006" priority="678"/>
    <cfRule type="duplicateValues" dxfId="1005" priority="679"/>
    <cfRule type="duplicateValues" dxfId="1004" priority="680"/>
    <cfRule type="duplicateValues" dxfId="1003" priority="681"/>
    <cfRule type="duplicateValues" dxfId="1002" priority="682"/>
  </conditionalFormatting>
  <conditionalFormatting sqref="E1:E60 E228:E1048576">
    <cfRule type="duplicateValues" dxfId="1001" priority="650"/>
    <cfRule type="duplicateValues" dxfId="1000" priority="677"/>
  </conditionalFormatting>
  <conditionalFormatting sqref="E59:E60">
    <cfRule type="duplicateValues" dxfId="999" priority="676"/>
  </conditionalFormatting>
  <conditionalFormatting sqref="E59:E60">
    <cfRule type="duplicateValues" dxfId="998" priority="674"/>
    <cfRule type="duplicateValues" dxfId="997" priority="675"/>
  </conditionalFormatting>
  <conditionalFormatting sqref="E59:E60">
    <cfRule type="duplicateValues" dxfId="996" priority="671"/>
    <cfRule type="duplicateValues" dxfId="995" priority="672"/>
    <cfRule type="duplicateValues" dxfId="994" priority="673"/>
  </conditionalFormatting>
  <conditionalFormatting sqref="E59:E60">
    <cfRule type="duplicateValues" dxfId="993" priority="667"/>
    <cfRule type="duplicateValues" dxfId="992" priority="668"/>
    <cfRule type="duplicateValues" dxfId="991" priority="669"/>
    <cfRule type="duplicateValues" dxfId="990" priority="670"/>
  </conditionalFormatting>
  <conditionalFormatting sqref="B59:B60">
    <cfRule type="duplicateValues" dxfId="989" priority="664"/>
    <cfRule type="duplicateValues" dxfId="988" priority="665"/>
    <cfRule type="duplicateValues" dxfId="987" priority="666"/>
  </conditionalFormatting>
  <conditionalFormatting sqref="B59:B60">
    <cfRule type="duplicateValues" dxfId="986" priority="662"/>
    <cfRule type="duplicateValues" dxfId="985" priority="663"/>
  </conditionalFormatting>
  <conditionalFormatting sqref="B59:B60">
    <cfRule type="duplicateValues" dxfId="984" priority="661"/>
  </conditionalFormatting>
  <conditionalFormatting sqref="B59:B60">
    <cfRule type="duplicateValues" dxfId="983" priority="657"/>
    <cfRule type="duplicateValues" dxfId="982" priority="658"/>
    <cfRule type="duplicateValues" dxfId="981" priority="659"/>
    <cfRule type="duplicateValues" dxfId="980" priority="660"/>
  </conditionalFormatting>
  <conditionalFormatting sqref="B59:B60">
    <cfRule type="duplicateValues" dxfId="979" priority="652"/>
    <cfRule type="duplicateValues" dxfId="978" priority="653"/>
    <cfRule type="duplicateValues" dxfId="977" priority="654"/>
    <cfRule type="duplicateValues" dxfId="976" priority="655"/>
    <cfRule type="duplicateValues" dxfId="975" priority="656"/>
  </conditionalFormatting>
  <conditionalFormatting sqref="B15">
    <cfRule type="duplicateValues" dxfId="974" priority="177713"/>
    <cfRule type="duplicateValues" dxfId="973" priority="177714"/>
    <cfRule type="duplicateValues" dxfId="972" priority="177715"/>
  </conditionalFormatting>
  <conditionalFormatting sqref="B15">
    <cfRule type="duplicateValues" dxfId="971" priority="177716"/>
    <cfRule type="duplicateValues" dxfId="970" priority="177717"/>
  </conditionalFormatting>
  <conditionalFormatting sqref="B15">
    <cfRule type="duplicateValues" dxfId="969" priority="177718"/>
  </conditionalFormatting>
  <conditionalFormatting sqref="B15">
    <cfRule type="duplicateValues" dxfId="968" priority="177719"/>
    <cfRule type="duplicateValues" dxfId="967" priority="177720"/>
    <cfRule type="duplicateValues" dxfId="966" priority="177721"/>
    <cfRule type="duplicateValues" dxfId="965" priority="177722"/>
  </conditionalFormatting>
  <conditionalFormatting sqref="B15">
    <cfRule type="duplicateValues" dxfId="964" priority="177723"/>
    <cfRule type="duplicateValues" dxfId="963" priority="177724"/>
    <cfRule type="duplicateValues" dxfId="962" priority="177725"/>
    <cfRule type="duplicateValues" dxfId="961" priority="177726"/>
    <cfRule type="duplicateValues" dxfId="960" priority="177727"/>
  </conditionalFormatting>
  <conditionalFormatting sqref="E15">
    <cfRule type="duplicateValues" dxfId="959" priority="177728"/>
  </conditionalFormatting>
  <conditionalFormatting sqref="E15">
    <cfRule type="duplicateValues" dxfId="958" priority="177729"/>
    <cfRule type="duplicateValues" dxfId="957" priority="177730"/>
  </conditionalFormatting>
  <conditionalFormatting sqref="E15">
    <cfRule type="duplicateValues" dxfId="956" priority="177731"/>
    <cfRule type="duplicateValues" dxfId="955" priority="177732"/>
    <cfRule type="duplicateValues" dxfId="954" priority="177733"/>
  </conditionalFormatting>
  <conditionalFormatting sqref="E15">
    <cfRule type="duplicateValues" dxfId="953" priority="177734"/>
    <cfRule type="duplicateValues" dxfId="952" priority="177735"/>
    <cfRule type="duplicateValues" dxfId="951" priority="177736"/>
    <cfRule type="duplicateValues" dxfId="950" priority="177737"/>
  </conditionalFormatting>
  <conditionalFormatting sqref="B5:B14">
    <cfRule type="duplicateValues" dxfId="949" priority="177832"/>
    <cfRule type="duplicateValues" dxfId="948" priority="177833"/>
    <cfRule type="duplicateValues" dxfId="947" priority="177834"/>
  </conditionalFormatting>
  <conditionalFormatting sqref="B5:B14">
    <cfRule type="duplicateValues" dxfId="946" priority="177838"/>
    <cfRule type="duplicateValues" dxfId="945" priority="177839"/>
  </conditionalFormatting>
  <conditionalFormatting sqref="B5:B14">
    <cfRule type="duplicateValues" dxfId="944" priority="177842"/>
  </conditionalFormatting>
  <conditionalFormatting sqref="B5:B14">
    <cfRule type="duplicateValues" dxfId="943" priority="177844"/>
    <cfRule type="duplicateValues" dxfId="942" priority="177845"/>
    <cfRule type="duplicateValues" dxfId="941" priority="177846"/>
    <cfRule type="duplicateValues" dxfId="940" priority="177847"/>
  </conditionalFormatting>
  <conditionalFormatting sqref="B5:B14">
    <cfRule type="duplicateValues" dxfId="939" priority="177852"/>
    <cfRule type="duplicateValues" dxfId="938" priority="177853"/>
    <cfRule type="duplicateValues" dxfId="937" priority="177854"/>
    <cfRule type="duplicateValues" dxfId="936" priority="177855"/>
    <cfRule type="duplicateValues" dxfId="935" priority="177856"/>
  </conditionalFormatting>
  <conditionalFormatting sqref="E5:E14">
    <cfRule type="duplicateValues" dxfId="934" priority="177862"/>
  </conditionalFormatting>
  <conditionalFormatting sqref="E5:E14">
    <cfRule type="duplicateValues" dxfId="933" priority="177864"/>
    <cfRule type="duplicateValues" dxfId="932" priority="177865"/>
  </conditionalFormatting>
  <conditionalFormatting sqref="E5:E14">
    <cfRule type="duplicateValues" dxfId="931" priority="177868"/>
    <cfRule type="duplicateValues" dxfId="930" priority="177869"/>
    <cfRule type="duplicateValues" dxfId="929" priority="177870"/>
  </conditionalFormatting>
  <conditionalFormatting sqref="E5:E14">
    <cfRule type="duplicateValues" dxfId="928" priority="177874"/>
    <cfRule type="duplicateValues" dxfId="927" priority="177875"/>
    <cfRule type="duplicateValues" dxfId="926" priority="177876"/>
    <cfRule type="duplicateValues" dxfId="925" priority="177877"/>
  </conditionalFormatting>
  <conditionalFormatting sqref="B29:B31">
    <cfRule type="duplicateValues" dxfId="924" priority="177950"/>
    <cfRule type="duplicateValues" dxfId="923" priority="177951"/>
    <cfRule type="duplicateValues" dxfId="922" priority="177952"/>
  </conditionalFormatting>
  <conditionalFormatting sqref="B29:B31">
    <cfRule type="duplicateValues" dxfId="921" priority="177953"/>
    <cfRule type="duplicateValues" dxfId="920" priority="177954"/>
  </conditionalFormatting>
  <conditionalFormatting sqref="B29:B31">
    <cfRule type="duplicateValues" dxfId="919" priority="177955"/>
  </conditionalFormatting>
  <conditionalFormatting sqref="B29:B31">
    <cfRule type="duplicateValues" dxfId="918" priority="177956"/>
    <cfRule type="duplicateValues" dxfId="917" priority="177957"/>
    <cfRule type="duplicateValues" dxfId="916" priority="177958"/>
    <cfRule type="duplicateValues" dxfId="915" priority="177959"/>
  </conditionalFormatting>
  <conditionalFormatting sqref="B29:B31">
    <cfRule type="duplicateValues" dxfId="914" priority="177960"/>
    <cfRule type="duplicateValues" dxfId="913" priority="177961"/>
    <cfRule type="duplicateValues" dxfId="912" priority="177962"/>
    <cfRule type="duplicateValues" dxfId="911" priority="177963"/>
    <cfRule type="duplicateValues" dxfId="910" priority="177964"/>
  </conditionalFormatting>
  <conditionalFormatting sqref="E29:E38">
    <cfRule type="duplicateValues" dxfId="909" priority="177978"/>
  </conditionalFormatting>
  <conditionalFormatting sqref="E29:E38">
    <cfRule type="duplicateValues" dxfId="908" priority="177979"/>
    <cfRule type="duplicateValues" dxfId="907" priority="177980"/>
  </conditionalFormatting>
  <conditionalFormatting sqref="E29:E38">
    <cfRule type="duplicateValues" dxfId="906" priority="177981"/>
    <cfRule type="duplicateValues" dxfId="905" priority="177982"/>
    <cfRule type="duplicateValues" dxfId="904" priority="177983"/>
  </conditionalFormatting>
  <conditionalFormatting sqref="E29:E38">
    <cfRule type="duplicateValues" dxfId="903" priority="177984"/>
    <cfRule type="duplicateValues" dxfId="902" priority="177985"/>
    <cfRule type="duplicateValues" dxfId="901" priority="177986"/>
    <cfRule type="duplicateValues" dxfId="900" priority="177987"/>
  </conditionalFormatting>
  <conditionalFormatting sqref="B17:B28">
    <cfRule type="duplicateValues" dxfId="899" priority="178153"/>
    <cfRule type="duplicateValues" dxfId="898" priority="178154"/>
    <cfRule type="duplicateValues" dxfId="897" priority="178155"/>
  </conditionalFormatting>
  <conditionalFormatting sqref="B17:B28">
    <cfRule type="duplicateValues" dxfId="896" priority="178159"/>
    <cfRule type="duplicateValues" dxfId="895" priority="178160"/>
  </conditionalFormatting>
  <conditionalFormatting sqref="B17:B28">
    <cfRule type="duplicateValues" dxfId="894" priority="178163"/>
  </conditionalFormatting>
  <conditionalFormatting sqref="B17:B28">
    <cfRule type="duplicateValues" dxfId="893" priority="178165"/>
    <cfRule type="duplicateValues" dxfId="892" priority="178166"/>
    <cfRule type="duplicateValues" dxfId="891" priority="178167"/>
    <cfRule type="duplicateValues" dxfId="890" priority="178168"/>
  </conditionalFormatting>
  <conditionalFormatting sqref="B17:B28">
    <cfRule type="duplicateValues" dxfId="889" priority="178173"/>
    <cfRule type="duplicateValues" dxfId="888" priority="178174"/>
    <cfRule type="duplicateValues" dxfId="887" priority="178175"/>
    <cfRule type="duplicateValues" dxfId="886" priority="178176"/>
    <cfRule type="duplicateValues" dxfId="885" priority="178177"/>
  </conditionalFormatting>
  <conditionalFormatting sqref="E17:E28">
    <cfRule type="duplicateValues" dxfId="884" priority="178183"/>
  </conditionalFormatting>
  <conditionalFormatting sqref="E17:E28">
    <cfRule type="duplicateValues" dxfId="883" priority="178185"/>
    <cfRule type="duplicateValues" dxfId="882" priority="178186"/>
  </conditionalFormatting>
  <conditionalFormatting sqref="E17:E28">
    <cfRule type="duplicateValues" dxfId="881" priority="178189"/>
    <cfRule type="duplicateValues" dxfId="880" priority="178190"/>
    <cfRule type="duplicateValues" dxfId="879" priority="178191"/>
  </conditionalFormatting>
  <conditionalFormatting sqref="E17:E28">
    <cfRule type="duplicateValues" dxfId="878" priority="178195"/>
    <cfRule type="duplicateValues" dxfId="877" priority="178196"/>
    <cfRule type="duplicateValues" dxfId="876" priority="178197"/>
    <cfRule type="duplicateValues" dxfId="875" priority="178198"/>
  </conditionalFormatting>
  <conditionalFormatting sqref="F5:F28">
    <cfRule type="duplicateValues" dxfId="874" priority="178203"/>
  </conditionalFormatting>
  <conditionalFormatting sqref="F5:F28">
    <cfRule type="duplicateValues" dxfId="873" priority="178205"/>
    <cfRule type="duplicateValues" dxfId="872" priority="178206"/>
  </conditionalFormatting>
  <conditionalFormatting sqref="F5:F28">
    <cfRule type="duplicateValues" dxfId="871" priority="178209"/>
    <cfRule type="duplicateValues" dxfId="870" priority="178210"/>
    <cfRule type="duplicateValues" dxfId="869" priority="178211"/>
  </conditionalFormatting>
  <conditionalFormatting sqref="F5:F28">
    <cfRule type="duplicateValues" dxfId="868" priority="178215"/>
    <cfRule type="duplicateValues" dxfId="867" priority="178216"/>
    <cfRule type="duplicateValues" dxfId="866" priority="178217"/>
    <cfRule type="duplicateValues" dxfId="865" priority="178218"/>
  </conditionalFormatting>
  <conditionalFormatting sqref="B61:B84">
    <cfRule type="duplicateValues" dxfId="864" priority="647"/>
    <cfRule type="duplicateValues" dxfId="863" priority="648"/>
  </conditionalFormatting>
  <conditionalFormatting sqref="B61:B84">
    <cfRule type="duplicateValues" dxfId="862" priority="646"/>
  </conditionalFormatting>
  <conditionalFormatting sqref="B61:B84">
    <cfRule type="duplicateValues" dxfId="861" priority="644"/>
    <cfRule type="duplicateValues" dxfId="860" priority="645"/>
  </conditionalFormatting>
  <conditionalFormatting sqref="B61:B84">
    <cfRule type="duplicateValues" dxfId="859" priority="641"/>
    <cfRule type="duplicateValues" dxfId="858" priority="642"/>
    <cfRule type="duplicateValues" dxfId="857" priority="643"/>
  </conditionalFormatting>
  <conditionalFormatting sqref="B61:B84">
    <cfRule type="duplicateValues" dxfId="856" priority="640"/>
  </conditionalFormatting>
  <conditionalFormatting sqref="B61:B84">
    <cfRule type="duplicateValues" dxfId="855" priority="636"/>
    <cfRule type="duplicateValues" dxfId="854" priority="637"/>
    <cfRule type="duplicateValues" dxfId="853" priority="638"/>
    <cfRule type="duplicateValues" dxfId="852" priority="639"/>
  </conditionalFormatting>
  <conditionalFormatting sqref="B61:B84">
    <cfRule type="duplicateValues" dxfId="851" priority="631"/>
    <cfRule type="duplicateValues" dxfId="850" priority="632"/>
    <cfRule type="duplicateValues" dxfId="849" priority="633"/>
    <cfRule type="duplicateValues" dxfId="848" priority="634"/>
    <cfRule type="duplicateValues" dxfId="847" priority="635"/>
  </conditionalFormatting>
  <conditionalFormatting sqref="B61:B84">
    <cfRule type="duplicateValues" dxfId="846" priority="628"/>
    <cfRule type="duplicateValues" dxfId="845" priority="629"/>
    <cfRule type="duplicateValues" dxfId="844" priority="630"/>
  </conditionalFormatting>
  <conditionalFormatting sqref="E61:E84">
    <cfRule type="duplicateValues" dxfId="843" priority="627"/>
  </conditionalFormatting>
  <conditionalFormatting sqref="E61:E84">
    <cfRule type="duplicateValues" dxfId="842" priority="626"/>
  </conditionalFormatting>
  <conditionalFormatting sqref="E61:E84">
    <cfRule type="duplicateValues" dxfId="841" priority="624"/>
    <cfRule type="duplicateValues" dxfId="840" priority="625"/>
  </conditionalFormatting>
  <conditionalFormatting sqref="E61:E84">
    <cfRule type="duplicateValues" dxfId="839" priority="621"/>
    <cfRule type="duplicateValues" dxfId="838" priority="622"/>
    <cfRule type="duplicateValues" dxfId="837" priority="623"/>
  </conditionalFormatting>
  <conditionalFormatting sqref="E61:E84">
    <cfRule type="duplicateValues" dxfId="836" priority="618"/>
    <cfRule type="duplicateValues" dxfId="835" priority="619"/>
    <cfRule type="duplicateValues" dxfId="834" priority="620"/>
  </conditionalFormatting>
  <conditionalFormatting sqref="E61:E84">
    <cfRule type="duplicateValues" dxfId="833" priority="616"/>
    <cfRule type="duplicateValues" dxfId="832" priority="617"/>
  </conditionalFormatting>
  <conditionalFormatting sqref="E61:E84">
    <cfRule type="duplicateValues" dxfId="831" priority="612"/>
    <cfRule type="duplicateValues" dxfId="830" priority="613"/>
    <cfRule type="duplicateValues" dxfId="829" priority="614"/>
    <cfRule type="duplicateValues" dxfId="828" priority="615"/>
  </conditionalFormatting>
  <conditionalFormatting sqref="E61:E84">
    <cfRule type="duplicateValues" dxfId="827" priority="611"/>
  </conditionalFormatting>
  <conditionalFormatting sqref="B61:B84">
    <cfRule type="duplicateValues" dxfId="826" priority="610"/>
  </conditionalFormatting>
  <conditionalFormatting sqref="B61:B84">
    <cfRule type="duplicateValues" dxfId="825" priority="607"/>
    <cfRule type="duplicateValues" dxfId="824" priority="608"/>
    <cfRule type="duplicateValues" dxfId="823" priority="609"/>
  </conditionalFormatting>
  <conditionalFormatting sqref="E61:E84">
    <cfRule type="duplicateValues" dxfId="822" priority="605"/>
    <cfRule type="duplicateValues" dxfId="821" priority="606"/>
  </conditionalFormatting>
  <conditionalFormatting sqref="E61:E84">
    <cfRule type="duplicateValues" dxfId="820" priority="604"/>
  </conditionalFormatting>
  <conditionalFormatting sqref="E61:E84">
    <cfRule type="duplicateValues" dxfId="819" priority="602"/>
    <cfRule type="duplicateValues" dxfId="818" priority="603"/>
  </conditionalFormatting>
  <conditionalFormatting sqref="E61:E84">
    <cfRule type="duplicateValues" dxfId="817" priority="599"/>
    <cfRule type="duplicateValues" dxfId="816" priority="600"/>
    <cfRule type="duplicateValues" dxfId="815" priority="601"/>
  </conditionalFormatting>
  <conditionalFormatting sqref="E61:E84">
    <cfRule type="duplicateValues" dxfId="814" priority="595"/>
    <cfRule type="duplicateValues" dxfId="813" priority="596"/>
    <cfRule type="duplicateValues" dxfId="812" priority="597"/>
    <cfRule type="duplicateValues" dxfId="811" priority="598"/>
  </conditionalFormatting>
  <conditionalFormatting sqref="B61:B84">
    <cfRule type="duplicateValues" dxfId="810" priority="592"/>
    <cfRule type="duplicateValues" dxfId="809" priority="593"/>
    <cfRule type="duplicateValues" dxfId="808" priority="594"/>
  </conditionalFormatting>
  <conditionalFormatting sqref="B61:B84">
    <cfRule type="duplicateValues" dxfId="807" priority="590"/>
    <cfRule type="duplicateValues" dxfId="806" priority="591"/>
  </conditionalFormatting>
  <conditionalFormatting sqref="B61:B84">
    <cfRule type="duplicateValues" dxfId="805" priority="589"/>
  </conditionalFormatting>
  <conditionalFormatting sqref="B61:B84">
    <cfRule type="duplicateValues" dxfId="804" priority="585"/>
    <cfRule type="duplicateValues" dxfId="803" priority="586"/>
    <cfRule type="duplicateValues" dxfId="802" priority="587"/>
    <cfRule type="duplicateValues" dxfId="801" priority="588"/>
  </conditionalFormatting>
  <conditionalFormatting sqref="B61:B84">
    <cfRule type="duplicateValues" dxfId="800" priority="580"/>
    <cfRule type="duplicateValues" dxfId="799" priority="581"/>
    <cfRule type="duplicateValues" dxfId="798" priority="582"/>
    <cfRule type="duplicateValues" dxfId="797" priority="583"/>
    <cfRule type="duplicateValues" dxfId="796" priority="584"/>
  </conditionalFormatting>
  <conditionalFormatting sqref="E1:E84 E228:E1048576">
    <cfRule type="duplicateValues" dxfId="795" priority="579"/>
  </conditionalFormatting>
  <conditionalFormatting sqref="B85:B96">
    <cfRule type="duplicateValues" dxfId="794" priority="577"/>
    <cfRule type="duplicateValues" dxfId="793" priority="578"/>
  </conditionalFormatting>
  <conditionalFormatting sqref="B85:B96">
    <cfRule type="duplicateValues" dxfId="792" priority="576"/>
  </conditionalFormatting>
  <conditionalFormatting sqref="B85:B96">
    <cfRule type="duplicateValues" dxfId="791" priority="574"/>
    <cfRule type="duplicateValues" dxfId="790" priority="575"/>
  </conditionalFormatting>
  <conditionalFormatting sqref="B85:B96">
    <cfRule type="duplicateValues" dxfId="789" priority="571"/>
    <cfRule type="duplicateValues" dxfId="788" priority="572"/>
    <cfRule type="duplicateValues" dxfId="787" priority="573"/>
  </conditionalFormatting>
  <conditionalFormatting sqref="B85:B96">
    <cfRule type="duplicateValues" dxfId="786" priority="570"/>
  </conditionalFormatting>
  <conditionalFormatting sqref="B85:B96">
    <cfRule type="duplicateValues" dxfId="785" priority="566"/>
    <cfRule type="duplicateValues" dxfId="784" priority="567"/>
    <cfRule type="duplicateValues" dxfId="783" priority="568"/>
    <cfRule type="duplicateValues" dxfId="782" priority="569"/>
  </conditionalFormatting>
  <conditionalFormatting sqref="B85:B96">
    <cfRule type="duplicateValues" dxfId="781" priority="561"/>
    <cfRule type="duplicateValues" dxfId="780" priority="562"/>
    <cfRule type="duplicateValues" dxfId="779" priority="563"/>
    <cfRule type="duplicateValues" dxfId="778" priority="564"/>
    <cfRule type="duplicateValues" dxfId="777" priority="565"/>
  </conditionalFormatting>
  <conditionalFormatting sqref="B85:B96">
    <cfRule type="duplicateValues" dxfId="776" priority="558"/>
    <cfRule type="duplicateValues" dxfId="775" priority="559"/>
    <cfRule type="duplicateValues" dxfId="774" priority="560"/>
  </conditionalFormatting>
  <conditionalFormatting sqref="E85:E96">
    <cfRule type="duplicateValues" dxfId="773" priority="557"/>
  </conditionalFormatting>
  <conditionalFormatting sqref="E85:E96">
    <cfRule type="duplicateValues" dxfId="772" priority="556"/>
  </conditionalFormatting>
  <conditionalFormatting sqref="E85:E96">
    <cfRule type="duplicateValues" dxfId="771" priority="554"/>
    <cfRule type="duplicateValues" dxfId="770" priority="555"/>
  </conditionalFormatting>
  <conditionalFormatting sqref="E85:E96">
    <cfRule type="duplicateValues" dxfId="769" priority="551"/>
    <cfRule type="duplicateValues" dxfId="768" priority="552"/>
    <cfRule type="duplicateValues" dxfId="767" priority="553"/>
  </conditionalFormatting>
  <conditionalFormatting sqref="E85:E96">
    <cfRule type="duplicateValues" dxfId="766" priority="548"/>
    <cfRule type="duplicateValues" dxfId="765" priority="549"/>
    <cfRule type="duplicateValues" dxfId="764" priority="550"/>
  </conditionalFormatting>
  <conditionalFormatting sqref="E85:E96">
    <cfRule type="duplicateValues" dxfId="763" priority="546"/>
    <cfRule type="duplicateValues" dxfId="762" priority="547"/>
  </conditionalFormatting>
  <conditionalFormatting sqref="E85:E96">
    <cfRule type="duplicateValues" dxfId="761" priority="542"/>
    <cfRule type="duplicateValues" dxfId="760" priority="543"/>
    <cfRule type="duplicateValues" dxfId="759" priority="544"/>
    <cfRule type="duplicateValues" dxfId="758" priority="545"/>
  </conditionalFormatting>
  <conditionalFormatting sqref="E85:E96">
    <cfRule type="duplicateValues" dxfId="757" priority="541"/>
  </conditionalFormatting>
  <conditionalFormatting sqref="B85:B96">
    <cfRule type="duplicateValues" dxfId="756" priority="540"/>
  </conditionalFormatting>
  <conditionalFormatting sqref="B85:B96">
    <cfRule type="duplicateValues" dxfId="755" priority="537"/>
    <cfRule type="duplicateValues" dxfId="754" priority="538"/>
    <cfRule type="duplicateValues" dxfId="753" priority="539"/>
  </conditionalFormatting>
  <conditionalFormatting sqref="E85:E96">
    <cfRule type="duplicateValues" dxfId="752" priority="535"/>
    <cfRule type="duplicateValues" dxfId="751" priority="536"/>
  </conditionalFormatting>
  <conditionalFormatting sqref="E85:E96">
    <cfRule type="duplicateValues" dxfId="750" priority="534"/>
  </conditionalFormatting>
  <conditionalFormatting sqref="E85:E96">
    <cfRule type="duplicateValues" dxfId="749" priority="532"/>
    <cfRule type="duplicateValues" dxfId="748" priority="533"/>
  </conditionalFormatting>
  <conditionalFormatting sqref="E85:E96">
    <cfRule type="duplicateValues" dxfId="747" priority="529"/>
    <cfRule type="duplicateValues" dxfId="746" priority="530"/>
    <cfRule type="duplicateValues" dxfId="745" priority="531"/>
  </conditionalFormatting>
  <conditionalFormatting sqref="E85:E96">
    <cfRule type="duplicateValues" dxfId="744" priority="525"/>
    <cfRule type="duplicateValues" dxfId="743" priority="526"/>
    <cfRule type="duplicateValues" dxfId="742" priority="527"/>
    <cfRule type="duplicateValues" dxfId="741" priority="528"/>
  </conditionalFormatting>
  <conditionalFormatting sqref="B85:B96">
    <cfRule type="duplicateValues" dxfId="740" priority="522"/>
    <cfRule type="duplicateValues" dxfId="739" priority="523"/>
    <cfRule type="duplicateValues" dxfId="738" priority="524"/>
  </conditionalFormatting>
  <conditionalFormatting sqref="B85:B96">
    <cfRule type="duplicateValues" dxfId="737" priority="520"/>
    <cfRule type="duplicateValues" dxfId="736" priority="521"/>
  </conditionalFormatting>
  <conditionalFormatting sqref="B85:B96">
    <cfRule type="duplicateValues" dxfId="735" priority="519"/>
  </conditionalFormatting>
  <conditionalFormatting sqref="B85:B96">
    <cfRule type="duplicateValues" dxfId="734" priority="515"/>
    <cfRule type="duplicateValues" dxfId="733" priority="516"/>
    <cfRule type="duplicateValues" dxfId="732" priority="517"/>
    <cfRule type="duplicateValues" dxfId="731" priority="518"/>
  </conditionalFormatting>
  <conditionalFormatting sqref="B85:B96">
    <cfRule type="duplicateValues" dxfId="730" priority="510"/>
    <cfRule type="duplicateValues" dxfId="729" priority="511"/>
    <cfRule type="duplicateValues" dxfId="728" priority="512"/>
    <cfRule type="duplicateValues" dxfId="727" priority="513"/>
    <cfRule type="duplicateValues" dxfId="726" priority="514"/>
  </conditionalFormatting>
  <conditionalFormatting sqref="E85:E96">
    <cfRule type="duplicateValues" dxfId="725" priority="509"/>
  </conditionalFormatting>
  <conditionalFormatting sqref="E1:E96 E228:E1048576">
    <cfRule type="duplicateValues" dxfId="724" priority="508"/>
  </conditionalFormatting>
  <conditionalFormatting sqref="B97:B139">
    <cfRule type="duplicateValues" dxfId="723" priority="506"/>
    <cfRule type="duplicateValues" dxfId="722" priority="507"/>
  </conditionalFormatting>
  <conditionalFormatting sqref="B97:B139">
    <cfRule type="duplicateValues" dxfId="721" priority="505"/>
  </conditionalFormatting>
  <conditionalFormatting sqref="B97:B139">
    <cfRule type="duplicateValues" dxfId="720" priority="503"/>
    <cfRule type="duplicateValues" dxfId="719" priority="504"/>
  </conditionalFormatting>
  <conditionalFormatting sqref="B97:B139">
    <cfRule type="duplicateValues" dxfId="718" priority="500"/>
    <cfRule type="duplicateValues" dxfId="717" priority="501"/>
    <cfRule type="duplicateValues" dxfId="716" priority="502"/>
  </conditionalFormatting>
  <conditionalFormatting sqref="B97:B139">
    <cfRule type="duplicateValues" dxfId="715" priority="499"/>
  </conditionalFormatting>
  <conditionalFormatting sqref="B97:B139">
    <cfRule type="duplicateValues" dxfId="714" priority="495"/>
    <cfRule type="duplicateValues" dxfId="713" priority="496"/>
    <cfRule type="duplicateValues" dxfId="712" priority="497"/>
    <cfRule type="duplicateValues" dxfId="711" priority="498"/>
  </conditionalFormatting>
  <conditionalFormatting sqref="B97:B139">
    <cfRule type="duplicateValues" dxfId="710" priority="490"/>
    <cfRule type="duplicateValues" dxfId="709" priority="491"/>
    <cfRule type="duplicateValues" dxfId="708" priority="492"/>
    <cfRule type="duplicateValues" dxfId="707" priority="493"/>
    <cfRule type="duplicateValues" dxfId="706" priority="494"/>
  </conditionalFormatting>
  <conditionalFormatting sqref="B97:B139">
    <cfRule type="duplicateValues" dxfId="705" priority="487"/>
    <cfRule type="duplicateValues" dxfId="704" priority="488"/>
    <cfRule type="duplicateValues" dxfId="703" priority="489"/>
  </conditionalFormatting>
  <conditionalFormatting sqref="E97:E139">
    <cfRule type="duplicateValues" dxfId="702" priority="486"/>
  </conditionalFormatting>
  <conditionalFormatting sqref="E97:E139">
    <cfRule type="duplicateValues" dxfId="701" priority="485"/>
  </conditionalFormatting>
  <conditionalFormatting sqref="E97:E139">
    <cfRule type="duplicateValues" dxfId="700" priority="483"/>
    <cfRule type="duplicateValues" dxfId="699" priority="484"/>
  </conditionalFormatting>
  <conditionalFormatting sqref="E97:E139">
    <cfRule type="duplicateValues" dxfId="698" priority="480"/>
    <cfRule type="duplicateValues" dxfId="697" priority="481"/>
    <cfRule type="duplicateValues" dxfId="696" priority="482"/>
  </conditionalFormatting>
  <conditionalFormatting sqref="E97:E139">
    <cfRule type="duplicateValues" dxfId="695" priority="477"/>
    <cfRule type="duplicateValues" dxfId="694" priority="478"/>
    <cfRule type="duplicateValues" dxfId="693" priority="479"/>
  </conditionalFormatting>
  <conditionalFormatting sqref="E97:E139">
    <cfRule type="duplicateValues" dxfId="692" priority="475"/>
    <cfRule type="duplicateValues" dxfId="691" priority="476"/>
  </conditionalFormatting>
  <conditionalFormatting sqref="E97:E139">
    <cfRule type="duplicateValues" dxfId="690" priority="471"/>
    <cfRule type="duplicateValues" dxfId="689" priority="472"/>
    <cfRule type="duplicateValues" dxfId="688" priority="473"/>
    <cfRule type="duplicateValues" dxfId="687" priority="474"/>
  </conditionalFormatting>
  <conditionalFormatting sqref="E97:E139">
    <cfRule type="duplicateValues" dxfId="686" priority="470"/>
  </conditionalFormatting>
  <conditionalFormatting sqref="B97:B139">
    <cfRule type="duplicateValues" dxfId="685" priority="469"/>
  </conditionalFormatting>
  <conditionalFormatting sqref="B97:B139">
    <cfRule type="duplicateValues" dxfId="684" priority="466"/>
    <cfRule type="duplicateValues" dxfId="683" priority="467"/>
    <cfRule type="duplicateValues" dxfId="682" priority="468"/>
  </conditionalFormatting>
  <conditionalFormatting sqref="E97:E139">
    <cfRule type="duplicateValues" dxfId="681" priority="464"/>
    <cfRule type="duplicateValues" dxfId="680" priority="465"/>
  </conditionalFormatting>
  <conditionalFormatting sqref="E97:E139">
    <cfRule type="duplicateValues" dxfId="679" priority="463"/>
  </conditionalFormatting>
  <conditionalFormatting sqref="E97:E139">
    <cfRule type="duplicateValues" dxfId="678" priority="461"/>
    <cfRule type="duplicateValues" dxfId="677" priority="462"/>
  </conditionalFormatting>
  <conditionalFormatting sqref="E97:E139">
    <cfRule type="duplicateValues" dxfId="676" priority="458"/>
    <cfRule type="duplicateValues" dxfId="675" priority="459"/>
    <cfRule type="duplicateValues" dxfId="674" priority="460"/>
  </conditionalFormatting>
  <conditionalFormatting sqref="E97:E139">
    <cfRule type="duplicateValues" dxfId="673" priority="454"/>
    <cfRule type="duplicateValues" dxfId="672" priority="455"/>
    <cfRule type="duplicateValues" dxfId="671" priority="456"/>
    <cfRule type="duplicateValues" dxfId="670" priority="457"/>
  </conditionalFormatting>
  <conditionalFormatting sqref="B97:B139">
    <cfRule type="duplicateValues" dxfId="669" priority="451"/>
    <cfRule type="duplicateValues" dxfId="668" priority="452"/>
    <cfRule type="duplicateValues" dxfId="667" priority="453"/>
  </conditionalFormatting>
  <conditionalFormatting sqref="B97:B139">
    <cfRule type="duplicateValues" dxfId="666" priority="449"/>
    <cfRule type="duplicateValues" dxfId="665" priority="450"/>
  </conditionalFormatting>
  <conditionalFormatting sqref="B97:B139">
    <cfRule type="duplicateValues" dxfId="664" priority="448"/>
  </conditionalFormatting>
  <conditionalFormatting sqref="B97:B139">
    <cfRule type="duplicateValues" dxfId="663" priority="444"/>
    <cfRule type="duplicateValues" dxfId="662" priority="445"/>
    <cfRule type="duplicateValues" dxfId="661" priority="446"/>
    <cfRule type="duplicateValues" dxfId="660" priority="447"/>
  </conditionalFormatting>
  <conditionalFormatting sqref="B97:B139">
    <cfRule type="duplicateValues" dxfId="659" priority="439"/>
    <cfRule type="duplicateValues" dxfId="658" priority="440"/>
    <cfRule type="duplicateValues" dxfId="657" priority="441"/>
    <cfRule type="duplicateValues" dxfId="656" priority="442"/>
    <cfRule type="duplicateValues" dxfId="655" priority="443"/>
  </conditionalFormatting>
  <conditionalFormatting sqref="E97:E139">
    <cfRule type="duplicateValues" dxfId="654" priority="438"/>
  </conditionalFormatting>
  <conditionalFormatting sqref="E97:E139">
    <cfRule type="duplicateValues" dxfId="653" priority="437"/>
  </conditionalFormatting>
  <conditionalFormatting sqref="B140:B158">
    <cfRule type="duplicateValues" dxfId="652" priority="435"/>
    <cfRule type="duplicateValues" dxfId="651" priority="436"/>
  </conditionalFormatting>
  <conditionalFormatting sqref="B140:B158">
    <cfRule type="duplicateValues" dxfId="650" priority="434"/>
  </conditionalFormatting>
  <conditionalFormatting sqref="B140:B158">
    <cfRule type="duplicateValues" dxfId="649" priority="432"/>
    <cfRule type="duplicateValues" dxfId="648" priority="433"/>
  </conditionalFormatting>
  <conditionalFormatting sqref="B140:B158">
    <cfRule type="duplicateValues" dxfId="647" priority="429"/>
    <cfRule type="duplicateValues" dxfId="646" priority="430"/>
    <cfRule type="duplicateValues" dxfId="645" priority="431"/>
  </conditionalFormatting>
  <conditionalFormatting sqref="B140:B158">
    <cfRule type="duplicateValues" dxfId="644" priority="428"/>
  </conditionalFormatting>
  <conditionalFormatting sqref="B140:B158">
    <cfRule type="duplicateValues" dxfId="643" priority="424"/>
    <cfRule type="duplicateValues" dxfId="642" priority="425"/>
    <cfRule type="duplicateValues" dxfId="641" priority="426"/>
    <cfRule type="duplicateValues" dxfId="640" priority="427"/>
  </conditionalFormatting>
  <conditionalFormatting sqref="B140:B158">
    <cfRule type="duplicateValues" dxfId="639" priority="419"/>
    <cfRule type="duplicateValues" dxfId="638" priority="420"/>
    <cfRule type="duplicateValues" dxfId="637" priority="421"/>
    <cfRule type="duplicateValues" dxfId="636" priority="422"/>
    <cfRule type="duplicateValues" dxfId="635" priority="423"/>
  </conditionalFormatting>
  <conditionalFormatting sqref="B140:B158">
    <cfRule type="duplicateValues" dxfId="634" priority="416"/>
    <cfRule type="duplicateValues" dxfId="633" priority="417"/>
    <cfRule type="duplicateValues" dxfId="632" priority="418"/>
  </conditionalFormatting>
  <conditionalFormatting sqref="E140:E158">
    <cfRule type="duplicateValues" dxfId="631" priority="415"/>
  </conditionalFormatting>
  <conditionalFormatting sqref="E140:E158">
    <cfRule type="duplicateValues" dxfId="630" priority="414"/>
  </conditionalFormatting>
  <conditionalFormatting sqref="E140:E158">
    <cfRule type="duplicateValues" dxfId="629" priority="412"/>
    <cfRule type="duplicateValues" dxfId="628" priority="413"/>
  </conditionalFormatting>
  <conditionalFormatting sqref="E140:E158">
    <cfRule type="duplicateValues" dxfId="627" priority="409"/>
    <cfRule type="duplicateValues" dxfId="626" priority="410"/>
    <cfRule type="duplicateValues" dxfId="625" priority="411"/>
  </conditionalFormatting>
  <conditionalFormatting sqref="E140:E158">
    <cfRule type="duplicateValues" dxfId="624" priority="406"/>
    <cfRule type="duplicateValues" dxfId="623" priority="407"/>
    <cfRule type="duplicateValues" dxfId="622" priority="408"/>
  </conditionalFormatting>
  <conditionalFormatting sqref="E140:E158">
    <cfRule type="duplicateValues" dxfId="621" priority="404"/>
    <cfRule type="duplicateValues" dxfId="620" priority="405"/>
  </conditionalFormatting>
  <conditionalFormatting sqref="E140:E158">
    <cfRule type="duplicateValues" dxfId="619" priority="400"/>
    <cfRule type="duplicateValues" dxfId="618" priority="401"/>
    <cfRule type="duplicateValues" dxfId="617" priority="402"/>
    <cfRule type="duplicateValues" dxfId="616" priority="403"/>
  </conditionalFormatting>
  <conditionalFormatting sqref="E140:E158">
    <cfRule type="duplicateValues" dxfId="615" priority="399"/>
  </conditionalFormatting>
  <conditionalFormatting sqref="B140:B158">
    <cfRule type="duplicateValues" dxfId="614" priority="398"/>
  </conditionalFormatting>
  <conditionalFormatting sqref="B140:B158">
    <cfRule type="duplicateValues" dxfId="613" priority="395"/>
    <cfRule type="duplicateValues" dxfId="612" priority="396"/>
    <cfRule type="duplicateValues" dxfId="611" priority="397"/>
  </conditionalFormatting>
  <conditionalFormatting sqref="E140:E158">
    <cfRule type="duplicateValues" dxfId="610" priority="393"/>
    <cfRule type="duplicateValues" dxfId="609" priority="394"/>
  </conditionalFormatting>
  <conditionalFormatting sqref="E140:E158">
    <cfRule type="duplicateValues" dxfId="608" priority="392"/>
  </conditionalFormatting>
  <conditionalFormatting sqref="E140:E158">
    <cfRule type="duplicateValues" dxfId="607" priority="390"/>
    <cfRule type="duplicateValues" dxfId="606" priority="391"/>
  </conditionalFormatting>
  <conditionalFormatting sqref="E140:E158">
    <cfRule type="duplicateValues" dxfId="605" priority="387"/>
    <cfRule type="duplicateValues" dxfId="604" priority="388"/>
    <cfRule type="duplicateValues" dxfId="603" priority="389"/>
  </conditionalFormatting>
  <conditionalFormatting sqref="E140:E158">
    <cfRule type="duplicateValues" dxfId="602" priority="383"/>
    <cfRule type="duplicateValues" dxfId="601" priority="384"/>
    <cfRule type="duplicateValues" dxfId="600" priority="385"/>
    <cfRule type="duplicateValues" dxfId="599" priority="386"/>
  </conditionalFormatting>
  <conditionalFormatting sqref="B140:B158">
    <cfRule type="duplicateValues" dxfId="598" priority="380"/>
    <cfRule type="duplicateValues" dxfId="597" priority="381"/>
    <cfRule type="duplicateValues" dxfId="596" priority="382"/>
  </conditionalFormatting>
  <conditionalFormatting sqref="B140:B158">
    <cfRule type="duplicateValues" dxfId="595" priority="378"/>
    <cfRule type="duplicateValues" dxfId="594" priority="379"/>
  </conditionalFormatting>
  <conditionalFormatting sqref="B140:B158">
    <cfRule type="duplicateValues" dxfId="593" priority="377"/>
  </conditionalFormatting>
  <conditionalFormatting sqref="B140:B158">
    <cfRule type="duplicateValues" dxfId="592" priority="373"/>
    <cfRule type="duplicateValues" dxfId="591" priority="374"/>
    <cfRule type="duplicateValues" dxfId="590" priority="375"/>
    <cfRule type="duplicateValues" dxfId="589" priority="376"/>
  </conditionalFormatting>
  <conditionalFormatting sqref="B140:B158">
    <cfRule type="duplicateValues" dxfId="588" priority="368"/>
    <cfRule type="duplicateValues" dxfId="587" priority="369"/>
    <cfRule type="duplicateValues" dxfId="586" priority="370"/>
    <cfRule type="duplicateValues" dxfId="585" priority="371"/>
    <cfRule type="duplicateValues" dxfId="584" priority="372"/>
  </conditionalFormatting>
  <conditionalFormatting sqref="E140:E158">
    <cfRule type="duplicateValues" dxfId="583" priority="367"/>
  </conditionalFormatting>
  <conditionalFormatting sqref="E140:E158">
    <cfRule type="duplicateValues" dxfId="582" priority="366"/>
  </conditionalFormatting>
  <conditionalFormatting sqref="B58:B60 B1:B4 R20:X20 B228:B1048576">
    <cfRule type="duplicateValues" dxfId="166" priority="178219"/>
    <cfRule type="duplicateValues" dxfId="165" priority="178220"/>
  </conditionalFormatting>
  <conditionalFormatting sqref="B58:B60 B1:B4 R20:X20 B228:B1048576">
    <cfRule type="duplicateValues" dxfId="164" priority="178231"/>
  </conditionalFormatting>
  <conditionalFormatting sqref="B58:B60 R20:X20 B228:B1048576">
    <cfRule type="duplicateValues" dxfId="163" priority="178237"/>
    <cfRule type="duplicateValues" dxfId="162" priority="178238"/>
  </conditionalFormatting>
  <conditionalFormatting sqref="B58:B60 B1:B4 R20:X20 B228:B1048576">
    <cfRule type="duplicateValues" dxfId="161" priority="178247"/>
    <cfRule type="duplicateValues" dxfId="160" priority="178248"/>
    <cfRule type="duplicateValues" dxfId="159" priority="178249"/>
  </conditionalFormatting>
  <conditionalFormatting sqref="B58:B60 R20:X20 B228:B1048576">
    <cfRule type="duplicateValues" dxfId="158" priority="178265"/>
  </conditionalFormatting>
  <conditionalFormatting sqref="B58:B60 B1:B4 R20:X20 B228:B1048576">
    <cfRule type="duplicateValues" dxfId="157" priority="178270"/>
    <cfRule type="duplicateValues" dxfId="156" priority="178271"/>
    <cfRule type="duplicateValues" dxfId="155" priority="178272"/>
    <cfRule type="duplicateValues" dxfId="154" priority="178273"/>
  </conditionalFormatting>
  <conditionalFormatting sqref="B58:B60 B1:B4 R20:X20 B228:B1048576">
    <cfRule type="duplicateValues" dxfId="153" priority="178294"/>
    <cfRule type="duplicateValues" dxfId="152" priority="178295"/>
    <cfRule type="duplicateValues" dxfId="151" priority="178296"/>
    <cfRule type="duplicateValues" dxfId="150" priority="178297"/>
    <cfRule type="duplicateValues" dxfId="149" priority="178298"/>
  </conditionalFormatting>
  <conditionalFormatting sqref="B58:B60 R20:X20 B228:B1048576">
    <cfRule type="duplicateValues" dxfId="148" priority="178324"/>
    <cfRule type="duplicateValues" dxfId="147" priority="178325"/>
    <cfRule type="duplicateValues" dxfId="146" priority="178326"/>
  </conditionalFormatting>
  <conditionalFormatting sqref="B58:B60 B1:B38 B228:B1048576">
    <cfRule type="duplicateValues" dxfId="145" priority="178384"/>
  </conditionalFormatting>
  <conditionalFormatting sqref="B1:B60 B228:B1048576">
    <cfRule type="duplicateValues" dxfId="144" priority="178389"/>
    <cfRule type="duplicateValues" dxfId="143" priority="178390"/>
    <cfRule type="duplicateValues" dxfId="142" priority="178391"/>
  </conditionalFormatting>
  <conditionalFormatting sqref="B159:B199">
    <cfRule type="duplicateValues" dxfId="141" priority="141"/>
    <cfRule type="duplicateValues" dxfId="140" priority="142"/>
  </conditionalFormatting>
  <conditionalFormatting sqref="B159:B199">
    <cfRule type="duplicateValues" dxfId="139" priority="140"/>
  </conditionalFormatting>
  <conditionalFormatting sqref="B159:B199">
    <cfRule type="duplicateValues" dxfId="138" priority="138"/>
    <cfRule type="duplicateValues" dxfId="137" priority="139"/>
  </conditionalFormatting>
  <conditionalFormatting sqref="B159:B199">
    <cfRule type="duplicateValues" dxfId="136" priority="135"/>
    <cfRule type="duplicateValues" dxfId="135" priority="136"/>
    <cfRule type="duplicateValues" dxfId="134" priority="137"/>
  </conditionalFormatting>
  <conditionalFormatting sqref="B159:B199">
    <cfRule type="duplicateValues" dxfId="133" priority="134"/>
  </conditionalFormatting>
  <conditionalFormatting sqref="B159:B199">
    <cfRule type="duplicateValues" dxfId="132" priority="130"/>
    <cfRule type="duplicateValues" dxfId="131" priority="131"/>
    <cfRule type="duplicateValues" dxfId="130" priority="132"/>
    <cfRule type="duplicateValues" dxfId="129" priority="133"/>
  </conditionalFormatting>
  <conditionalFormatting sqref="B159:B199">
    <cfRule type="duplicateValues" dxfId="128" priority="125"/>
    <cfRule type="duplicateValues" dxfId="127" priority="126"/>
    <cfRule type="duplicateValues" dxfId="126" priority="127"/>
    <cfRule type="duplicateValues" dxfId="125" priority="128"/>
    <cfRule type="duplicateValues" dxfId="124" priority="129"/>
  </conditionalFormatting>
  <conditionalFormatting sqref="B159:B199">
    <cfRule type="duplicateValues" dxfId="123" priority="122"/>
    <cfRule type="duplicateValues" dxfId="122" priority="123"/>
    <cfRule type="duplicateValues" dxfId="121" priority="124"/>
  </conditionalFormatting>
  <conditionalFormatting sqref="E159:E199">
    <cfRule type="duplicateValues" dxfId="120" priority="121"/>
  </conditionalFormatting>
  <conditionalFormatting sqref="E159:E199">
    <cfRule type="duplicateValues" dxfId="119" priority="120"/>
  </conditionalFormatting>
  <conditionalFormatting sqref="E159:E199">
    <cfRule type="duplicateValues" dxfId="118" priority="118"/>
    <cfRule type="duplicateValues" dxfId="117" priority="119"/>
  </conditionalFormatting>
  <conditionalFormatting sqref="E159:E199">
    <cfRule type="duplicateValues" dxfId="116" priority="115"/>
    <cfRule type="duplicateValues" dxfId="115" priority="116"/>
    <cfRule type="duplicateValues" dxfId="114" priority="117"/>
  </conditionalFormatting>
  <conditionalFormatting sqref="E159:E199">
    <cfRule type="duplicateValues" dxfId="113" priority="112"/>
    <cfRule type="duplicateValues" dxfId="112" priority="113"/>
    <cfRule type="duplicateValues" dxfId="111" priority="114"/>
  </conditionalFormatting>
  <conditionalFormatting sqref="E159:E199">
    <cfRule type="duplicateValues" dxfId="110" priority="110"/>
    <cfRule type="duplicateValues" dxfId="109" priority="111"/>
  </conditionalFormatting>
  <conditionalFormatting sqref="E159:E199">
    <cfRule type="duplicateValues" dxfId="108" priority="106"/>
    <cfRule type="duplicateValues" dxfId="107" priority="107"/>
    <cfRule type="duplicateValues" dxfId="106" priority="108"/>
    <cfRule type="duplicateValues" dxfId="105" priority="109"/>
  </conditionalFormatting>
  <conditionalFormatting sqref="E159:E199">
    <cfRule type="duplicateValues" dxfId="104" priority="105"/>
  </conditionalFormatting>
  <conditionalFormatting sqref="B159:B199">
    <cfRule type="duplicateValues" dxfId="103" priority="104"/>
  </conditionalFormatting>
  <conditionalFormatting sqref="B159:B199">
    <cfRule type="duplicateValues" dxfId="102" priority="101"/>
    <cfRule type="duplicateValues" dxfId="101" priority="102"/>
    <cfRule type="duplicateValues" dxfId="100" priority="103"/>
  </conditionalFormatting>
  <conditionalFormatting sqref="E159:E199">
    <cfRule type="duplicateValues" dxfId="99" priority="99"/>
    <cfRule type="duplicateValues" dxfId="98" priority="100"/>
  </conditionalFormatting>
  <conditionalFormatting sqref="E159:E199">
    <cfRule type="duplicateValues" dxfId="97" priority="98"/>
  </conditionalFormatting>
  <conditionalFormatting sqref="E159:E199">
    <cfRule type="duplicateValues" dxfId="96" priority="96"/>
    <cfRule type="duplicateValues" dxfId="95" priority="97"/>
  </conditionalFormatting>
  <conditionalFormatting sqref="E159:E199">
    <cfRule type="duplicateValues" dxfId="94" priority="93"/>
    <cfRule type="duplicateValues" dxfId="93" priority="94"/>
    <cfRule type="duplicateValues" dxfId="92" priority="95"/>
  </conditionalFormatting>
  <conditionalFormatting sqref="E159:E199">
    <cfRule type="duplicateValues" dxfId="91" priority="89"/>
    <cfRule type="duplicateValues" dxfId="90" priority="90"/>
    <cfRule type="duplicateValues" dxfId="89" priority="91"/>
    <cfRule type="duplicateValues" dxfId="88" priority="92"/>
  </conditionalFormatting>
  <conditionalFormatting sqref="B159:B199">
    <cfRule type="duplicateValues" dxfId="87" priority="86"/>
    <cfRule type="duplicateValues" dxfId="86" priority="87"/>
    <cfRule type="duplicateValues" dxfId="85" priority="88"/>
  </conditionalFormatting>
  <conditionalFormatting sqref="B159:B199">
    <cfRule type="duplicateValues" dxfId="84" priority="84"/>
    <cfRule type="duplicateValues" dxfId="83" priority="85"/>
  </conditionalFormatting>
  <conditionalFormatting sqref="B159:B199">
    <cfRule type="duplicateValues" dxfId="82" priority="83"/>
  </conditionalFormatting>
  <conditionalFormatting sqref="B159:B199">
    <cfRule type="duplicateValues" dxfId="81" priority="79"/>
    <cfRule type="duplicateValues" dxfId="80" priority="80"/>
    <cfRule type="duplicateValues" dxfId="79" priority="81"/>
    <cfRule type="duplicateValues" dxfId="78" priority="82"/>
  </conditionalFormatting>
  <conditionalFormatting sqref="B159:B199">
    <cfRule type="duplicateValues" dxfId="77" priority="74"/>
    <cfRule type="duplicateValues" dxfId="76" priority="75"/>
    <cfRule type="duplicateValues" dxfId="75" priority="76"/>
    <cfRule type="duplicateValues" dxfId="74" priority="77"/>
    <cfRule type="duplicateValues" dxfId="73" priority="78"/>
  </conditionalFormatting>
  <conditionalFormatting sqref="E159:E199">
    <cfRule type="duplicateValues" dxfId="72" priority="73"/>
  </conditionalFormatting>
  <conditionalFormatting sqref="E159:E199">
    <cfRule type="duplicateValues" dxfId="71" priority="72"/>
  </conditionalFormatting>
  <conditionalFormatting sqref="B200:B227">
    <cfRule type="duplicateValues" dxfId="70" priority="70"/>
    <cfRule type="duplicateValues" dxfId="69" priority="71"/>
  </conditionalFormatting>
  <conditionalFormatting sqref="B200:B227">
    <cfRule type="duplicateValues" dxfId="68" priority="69"/>
  </conditionalFormatting>
  <conditionalFormatting sqref="B200:B227">
    <cfRule type="duplicateValues" dxfId="67" priority="67"/>
    <cfRule type="duplicateValues" dxfId="66" priority="68"/>
  </conditionalFormatting>
  <conditionalFormatting sqref="B200:B227">
    <cfRule type="duplicateValues" dxfId="65" priority="64"/>
    <cfRule type="duplicateValues" dxfId="64" priority="65"/>
    <cfRule type="duplicateValues" dxfId="63" priority="66"/>
  </conditionalFormatting>
  <conditionalFormatting sqref="B200:B227">
    <cfRule type="duplicateValues" dxfId="62" priority="63"/>
  </conditionalFormatting>
  <conditionalFormatting sqref="B200:B227">
    <cfRule type="duplicateValues" dxfId="61" priority="59"/>
    <cfRule type="duplicateValues" dxfId="60" priority="60"/>
    <cfRule type="duplicateValues" dxfId="59" priority="61"/>
    <cfRule type="duplicateValues" dxfId="58" priority="62"/>
  </conditionalFormatting>
  <conditionalFormatting sqref="B200:B227">
    <cfRule type="duplicateValues" dxfId="57" priority="54"/>
    <cfRule type="duplicateValues" dxfId="56" priority="55"/>
    <cfRule type="duplicateValues" dxfId="55" priority="56"/>
    <cfRule type="duplicateValues" dxfId="54" priority="57"/>
    <cfRule type="duplicateValues" dxfId="53" priority="58"/>
  </conditionalFormatting>
  <conditionalFormatting sqref="B200:B227">
    <cfRule type="duplicateValues" dxfId="52" priority="51"/>
    <cfRule type="duplicateValues" dxfId="51" priority="52"/>
    <cfRule type="duplicateValues" dxfId="50" priority="53"/>
  </conditionalFormatting>
  <conditionalFormatting sqref="E200:E227">
    <cfRule type="duplicateValues" dxfId="49" priority="50"/>
  </conditionalFormatting>
  <conditionalFormatting sqref="E200:E227">
    <cfRule type="duplicateValues" dxfId="48" priority="49"/>
  </conditionalFormatting>
  <conditionalFormatting sqref="E200:E227">
    <cfRule type="duplicateValues" dxfId="47" priority="47"/>
    <cfRule type="duplicateValues" dxfId="46" priority="48"/>
  </conditionalFormatting>
  <conditionalFormatting sqref="E200:E227">
    <cfRule type="duplicateValues" dxfId="45" priority="44"/>
    <cfRule type="duplicateValues" dxfId="44" priority="45"/>
    <cfRule type="duplicateValues" dxfId="43" priority="46"/>
  </conditionalFormatting>
  <conditionalFormatting sqref="E200:E227">
    <cfRule type="duplicateValues" dxfId="42" priority="41"/>
    <cfRule type="duplicateValues" dxfId="41" priority="42"/>
    <cfRule type="duplicateValues" dxfId="40" priority="43"/>
  </conditionalFormatting>
  <conditionalFormatting sqref="E200:E227">
    <cfRule type="duplicateValues" dxfId="39" priority="39"/>
    <cfRule type="duplicateValues" dxfId="38" priority="40"/>
  </conditionalFormatting>
  <conditionalFormatting sqref="E200:E227">
    <cfRule type="duplicateValues" dxfId="37" priority="35"/>
    <cfRule type="duplicateValues" dxfId="36" priority="36"/>
    <cfRule type="duplicateValues" dxfId="35" priority="37"/>
    <cfRule type="duplicateValues" dxfId="34" priority="38"/>
  </conditionalFormatting>
  <conditionalFormatting sqref="E200:E227">
    <cfRule type="duplicateValues" dxfId="33" priority="34"/>
  </conditionalFormatting>
  <conditionalFormatting sqref="B200:B227">
    <cfRule type="duplicateValues" dxfId="32" priority="33"/>
  </conditionalFormatting>
  <conditionalFormatting sqref="B200:B227">
    <cfRule type="duplicateValues" dxfId="31" priority="30"/>
    <cfRule type="duplicateValues" dxfId="30" priority="31"/>
    <cfRule type="duplicateValues" dxfId="29" priority="32"/>
  </conditionalFormatting>
  <conditionalFormatting sqref="E200:E227">
    <cfRule type="duplicateValues" dxfId="28" priority="28"/>
    <cfRule type="duplicateValues" dxfId="27" priority="29"/>
  </conditionalFormatting>
  <conditionalFormatting sqref="E200:E227">
    <cfRule type="duplicateValues" dxfId="26" priority="27"/>
  </conditionalFormatting>
  <conditionalFormatting sqref="E200:E227">
    <cfRule type="duplicateValues" dxfId="25" priority="25"/>
    <cfRule type="duplicateValues" dxfId="24" priority="26"/>
  </conditionalFormatting>
  <conditionalFormatting sqref="E200:E227">
    <cfRule type="duplicateValues" dxfId="23" priority="22"/>
    <cfRule type="duplicateValues" dxfId="22" priority="23"/>
    <cfRule type="duplicateValues" dxfId="21" priority="24"/>
  </conditionalFormatting>
  <conditionalFormatting sqref="E200:E227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B200:B227">
    <cfRule type="duplicateValues" dxfId="16" priority="15"/>
    <cfRule type="duplicateValues" dxfId="15" priority="16"/>
    <cfRule type="duplicateValues" dxfId="14" priority="17"/>
  </conditionalFormatting>
  <conditionalFormatting sqref="B200:B227">
    <cfRule type="duplicateValues" dxfId="13" priority="13"/>
    <cfRule type="duplicateValues" dxfId="12" priority="14"/>
  </conditionalFormatting>
  <conditionalFormatting sqref="B200:B227">
    <cfRule type="duplicateValues" dxfId="11" priority="12"/>
  </conditionalFormatting>
  <conditionalFormatting sqref="B200:B227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B200:B227"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E200:E227">
    <cfRule type="duplicateValues" dxfId="1" priority="2"/>
  </conditionalFormatting>
  <conditionalFormatting sqref="E200:E227">
    <cfRule type="duplicateValues" dxfId="0" priority="1"/>
  </conditionalFormatting>
  <hyperlinks>
    <hyperlink ref="B199" r:id="rId7" display="http://s460-helpdesk/CAisd/pdmweb.exe?OP=SEARCH+FACTORY=in+SKIPLIST=1+QBE.EQ.id=3752179"/>
    <hyperlink ref="B198" r:id="rId8" display="http://s460-helpdesk/CAisd/pdmweb.exe?OP=SEARCH+FACTORY=in+SKIPLIST=1+QBE.EQ.id=3752178"/>
    <hyperlink ref="B197" r:id="rId9" display="http://s460-helpdesk/CAisd/pdmweb.exe?OP=SEARCH+FACTORY=in+SKIPLIST=1+QBE.EQ.id=3752177"/>
    <hyperlink ref="B196" r:id="rId10" display="http://s460-helpdesk/CAisd/pdmweb.exe?OP=SEARCH+FACTORY=in+SKIPLIST=1+QBE.EQ.id=3752176"/>
    <hyperlink ref="B195" r:id="rId11" display="http://s460-helpdesk/CAisd/pdmweb.exe?OP=SEARCH+FACTORY=in+SKIPLIST=1+QBE.EQ.id=3752175"/>
    <hyperlink ref="B194" r:id="rId12" display="http://s460-helpdesk/CAisd/pdmweb.exe?OP=SEARCH+FACTORY=in+SKIPLIST=1+QBE.EQ.id=3752174"/>
    <hyperlink ref="B193" r:id="rId13" display="http://s460-helpdesk/CAisd/pdmweb.exe?OP=SEARCH+FACTORY=in+SKIPLIST=1+QBE.EQ.id=3752173"/>
    <hyperlink ref="B192" r:id="rId14" display="http://s460-helpdesk/CAisd/pdmweb.exe?OP=SEARCH+FACTORY=in+SKIPLIST=1+QBE.EQ.id=3752172"/>
    <hyperlink ref="B191" r:id="rId15" display="http://s460-helpdesk/CAisd/pdmweb.exe?OP=SEARCH+FACTORY=in+SKIPLIST=1+QBE.EQ.id=3752171"/>
    <hyperlink ref="B190" r:id="rId16" display="http://s460-helpdesk/CAisd/pdmweb.exe?OP=SEARCH+FACTORY=in+SKIPLIST=1+QBE.EQ.id=3752170"/>
    <hyperlink ref="B189" r:id="rId17" display="http://s460-helpdesk/CAisd/pdmweb.exe?OP=SEARCH+FACTORY=in+SKIPLIST=1+QBE.EQ.id=3752168"/>
    <hyperlink ref="B188" r:id="rId18" display="http://s460-helpdesk/CAisd/pdmweb.exe?OP=SEARCH+FACTORY=in+SKIPLIST=1+QBE.EQ.id=3752167"/>
    <hyperlink ref="B187" r:id="rId19" display="http://s460-helpdesk/CAisd/pdmweb.exe?OP=SEARCH+FACTORY=in+SKIPLIST=1+QBE.EQ.id=3752164"/>
    <hyperlink ref="B186" r:id="rId20" display="http://s460-helpdesk/CAisd/pdmweb.exe?OP=SEARCH+FACTORY=in+SKIPLIST=1+QBE.EQ.id=3752163"/>
    <hyperlink ref="B185" r:id="rId21" display="http://s460-helpdesk/CAisd/pdmweb.exe?OP=SEARCH+FACTORY=in+SKIPLIST=1+QBE.EQ.id=3752155"/>
    <hyperlink ref="B184" r:id="rId22" display="http://s460-helpdesk/CAisd/pdmweb.exe?OP=SEARCH+FACTORY=in+SKIPLIST=1+QBE.EQ.id=3752152"/>
    <hyperlink ref="B183" r:id="rId23" display="http://s460-helpdesk/CAisd/pdmweb.exe?OP=SEARCH+FACTORY=in+SKIPLIST=1+QBE.EQ.id=3752151"/>
    <hyperlink ref="B182" r:id="rId24" display="http://s460-helpdesk/CAisd/pdmweb.exe?OP=SEARCH+FACTORY=in+SKIPLIST=1+QBE.EQ.id=3752150"/>
    <hyperlink ref="B181" r:id="rId25" display="http://s460-helpdesk/CAisd/pdmweb.exe?OP=SEARCH+FACTORY=in+SKIPLIST=1+QBE.EQ.id=3752147"/>
    <hyperlink ref="B180" r:id="rId26" display="http://s460-helpdesk/CAisd/pdmweb.exe?OP=SEARCH+FACTORY=in+SKIPLIST=1+QBE.EQ.id=3752146"/>
    <hyperlink ref="B179" r:id="rId27" display="http://s460-helpdesk/CAisd/pdmweb.exe?OP=SEARCH+FACTORY=in+SKIPLIST=1+QBE.EQ.id=3752143"/>
    <hyperlink ref="B178" r:id="rId28" display="http://s460-helpdesk/CAisd/pdmweb.exe?OP=SEARCH+FACTORY=in+SKIPLIST=1+QBE.EQ.id=3752139"/>
    <hyperlink ref="B177" r:id="rId29" display="http://s460-helpdesk/CAisd/pdmweb.exe?OP=SEARCH+FACTORY=in+SKIPLIST=1+QBE.EQ.id=3752137"/>
    <hyperlink ref="B176" r:id="rId30" display="http://s460-helpdesk/CAisd/pdmweb.exe?OP=SEARCH+FACTORY=in+SKIPLIST=1+QBE.EQ.id=3752136"/>
    <hyperlink ref="B175" r:id="rId31" display="http://s460-helpdesk/CAisd/pdmweb.exe?OP=SEARCH+FACTORY=in+SKIPLIST=1+QBE.EQ.id=3752133"/>
    <hyperlink ref="B174" r:id="rId32" display="http://s460-helpdesk/CAisd/pdmweb.exe?OP=SEARCH+FACTORY=in+SKIPLIST=1+QBE.EQ.id=3752130"/>
    <hyperlink ref="B173" r:id="rId33" display="http://s460-helpdesk/CAisd/pdmweb.exe?OP=SEARCH+FACTORY=in+SKIPLIST=1+QBE.EQ.id=3752129"/>
    <hyperlink ref="B172" r:id="rId34" display="http://s460-helpdesk/CAisd/pdmweb.exe?OP=SEARCH+FACTORY=in+SKIPLIST=1+QBE.EQ.id=3752128"/>
    <hyperlink ref="B171" r:id="rId35" display="http://s460-helpdesk/CAisd/pdmweb.exe?OP=SEARCH+FACTORY=in+SKIPLIST=1+QBE.EQ.id=3752126"/>
    <hyperlink ref="B170" r:id="rId36" display="http://s460-helpdesk/CAisd/pdmweb.exe?OP=SEARCH+FACTORY=in+SKIPLIST=1+QBE.EQ.id=3752124"/>
    <hyperlink ref="B169" r:id="rId37" display="http://s460-helpdesk/CAisd/pdmweb.exe?OP=SEARCH+FACTORY=in+SKIPLIST=1+QBE.EQ.id=3752122"/>
    <hyperlink ref="B168" r:id="rId38" display="http://s460-helpdesk/CAisd/pdmweb.exe?OP=SEARCH+FACTORY=in+SKIPLIST=1+QBE.EQ.id=3752120"/>
    <hyperlink ref="B167" r:id="rId39" display="http://s460-helpdesk/CAisd/pdmweb.exe?OP=SEARCH+FACTORY=in+SKIPLIST=1+QBE.EQ.id=3752118"/>
    <hyperlink ref="B166" r:id="rId40" display="http://s460-helpdesk/CAisd/pdmweb.exe?OP=SEARCH+FACTORY=in+SKIPLIST=1+QBE.EQ.id=3752043"/>
    <hyperlink ref="B165" r:id="rId41" display="http://s460-helpdesk/CAisd/pdmweb.exe?OP=SEARCH+FACTORY=in+SKIPLIST=1+QBE.EQ.id=3752026"/>
    <hyperlink ref="B164" r:id="rId42" display="http://s460-helpdesk/CAisd/pdmweb.exe?OP=SEARCH+FACTORY=in+SKIPLIST=1+QBE.EQ.id=3752019"/>
    <hyperlink ref="B163" r:id="rId43" display="http://s460-helpdesk/CAisd/pdmweb.exe?OP=SEARCH+FACTORY=in+SKIPLIST=1+QBE.EQ.id=3752010"/>
    <hyperlink ref="B162" r:id="rId44" display="http://s460-helpdesk/CAisd/pdmweb.exe?OP=SEARCH+FACTORY=in+SKIPLIST=1+QBE.EQ.id=3752001"/>
    <hyperlink ref="B161" r:id="rId45" display="http://s460-helpdesk/CAisd/pdmweb.exe?OP=SEARCH+FACTORY=in+SKIPLIST=1+QBE.EQ.id=3751999"/>
    <hyperlink ref="B160" r:id="rId46" display="http://s460-helpdesk/CAisd/pdmweb.exe?OP=SEARCH+FACTORY=in+SKIPLIST=1+QBE.EQ.id=3751994"/>
    <hyperlink ref="B159" r:id="rId47" display="http://s460-helpdesk/CAisd/pdmweb.exe?OP=SEARCH+FACTORY=in+SKIPLIST=1+QBE.EQ.id=3751902"/>
    <hyperlink ref="B227" r:id="rId48" display="http://s460-helpdesk/CAisd/pdmweb.exe?OP=SEARCH+FACTORY=in+SKIPLIST=1+QBE.EQ.id=3752213"/>
    <hyperlink ref="B226" r:id="rId49" display="http://s460-helpdesk/CAisd/pdmweb.exe?OP=SEARCH+FACTORY=in+SKIPLIST=1+QBE.EQ.id=3752212"/>
    <hyperlink ref="B225" r:id="rId50" display="http://s460-helpdesk/CAisd/pdmweb.exe?OP=SEARCH+FACTORY=in+SKIPLIST=1+QBE.EQ.id=3752211"/>
    <hyperlink ref="B224" r:id="rId51" display="http://s460-helpdesk/CAisd/pdmweb.exe?OP=SEARCH+FACTORY=in+SKIPLIST=1+QBE.EQ.id=3752210"/>
    <hyperlink ref="B223" r:id="rId52" display="http://s460-helpdesk/CAisd/pdmweb.exe?OP=SEARCH+FACTORY=in+SKIPLIST=1+QBE.EQ.id=3752209"/>
    <hyperlink ref="B222" r:id="rId53" display="http://s460-helpdesk/CAisd/pdmweb.exe?OP=SEARCH+FACTORY=in+SKIPLIST=1+QBE.EQ.id=3752208"/>
    <hyperlink ref="B221" r:id="rId54" display="http://s460-helpdesk/CAisd/pdmweb.exe?OP=SEARCH+FACTORY=in+SKIPLIST=1+QBE.EQ.id=3752207"/>
    <hyperlink ref="B220" r:id="rId55" display="http://s460-helpdesk/CAisd/pdmweb.exe?OP=SEARCH+FACTORY=in+SKIPLIST=1+QBE.EQ.id=3752206"/>
    <hyperlink ref="B219" r:id="rId56" display="http://s460-helpdesk/CAisd/pdmweb.exe?OP=SEARCH+FACTORY=in+SKIPLIST=1+QBE.EQ.id=3752205"/>
    <hyperlink ref="B218" r:id="rId57" display="http://s460-helpdesk/CAisd/pdmweb.exe?OP=SEARCH+FACTORY=in+SKIPLIST=1+QBE.EQ.id=3752204"/>
    <hyperlink ref="B217" r:id="rId58" display="http://s460-helpdesk/CAisd/pdmweb.exe?OP=SEARCH+FACTORY=in+SKIPLIST=1+QBE.EQ.id=3752203"/>
    <hyperlink ref="B216" r:id="rId59" display="http://s460-helpdesk/CAisd/pdmweb.exe?OP=SEARCH+FACTORY=in+SKIPLIST=1+QBE.EQ.id=3752202"/>
    <hyperlink ref="B215" r:id="rId60" display="http://s460-helpdesk/CAisd/pdmweb.exe?OP=SEARCH+FACTORY=in+SKIPLIST=1+QBE.EQ.id=3752200"/>
    <hyperlink ref="B214" r:id="rId61" display="http://s460-helpdesk/CAisd/pdmweb.exe?OP=SEARCH+FACTORY=in+SKIPLIST=1+QBE.EQ.id=3752199"/>
    <hyperlink ref="B213" r:id="rId62" display="http://s460-helpdesk/CAisd/pdmweb.exe?OP=SEARCH+FACTORY=in+SKIPLIST=1+QBE.EQ.id=3752198"/>
    <hyperlink ref="B212" r:id="rId63" display="http://s460-helpdesk/CAisd/pdmweb.exe?OP=SEARCH+FACTORY=in+SKIPLIST=1+QBE.EQ.id=3752197"/>
    <hyperlink ref="B211" r:id="rId64" display="http://s460-helpdesk/CAisd/pdmweb.exe?OP=SEARCH+FACTORY=in+SKIPLIST=1+QBE.EQ.id=3752196"/>
    <hyperlink ref="B210" r:id="rId65" display="http://s460-helpdesk/CAisd/pdmweb.exe?OP=SEARCH+FACTORY=in+SKIPLIST=1+QBE.EQ.id=3752195"/>
    <hyperlink ref="B209" r:id="rId66" display="http://s460-helpdesk/CAisd/pdmweb.exe?OP=SEARCH+FACTORY=in+SKIPLIST=1+QBE.EQ.id=3752194"/>
    <hyperlink ref="B208" r:id="rId67" display="http://s460-helpdesk/CAisd/pdmweb.exe?OP=SEARCH+FACTORY=in+SKIPLIST=1+QBE.EQ.id=3752193"/>
    <hyperlink ref="B207" r:id="rId68" display="http://s460-helpdesk/CAisd/pdmweb.exe?OP=SEARCH+FACTORY=in+SKIPLIST=1+QBE.EQ.id=3752192"/>
    <hyperlink ref="B206" r:id="rId69" display="http://s460-helpdesk/CAisd/pdmweb.exe?OP=SEARCH+FACTORY=in+SKIPLIST=1+QBE.EQ.id=3752191"/>
    <hyperlink ref="B205" r:id="rId70" display="http://s460-helpdesk/CAisd/pdmweb.exe?OP=SEARCH+FACTORY=in+SKIPLIST=1+QBE.EQ.id=3752189"/>
    <hyperlink ref="B204" r:id="rId71" display="http://s460-helpdesk/CAisd/pdmweb.exe?OP=SEARCH+FACTORY=in+SKIPLIST=1+QBE.EQ.id=3752188"/>
    <hyperlink ref="B203" r:id="rId72" display="http://s460-helpdesk/CAisd/pdmweb.exe?OP=SEARCH+FACTORY=in+SKIPLIST=1+QBE.EQ.id=3752187"/>
    <hyperlink ref="B202" r:id="rId73" display="http://s460-helpdesk/CAisd/pdmweb.exe?OP=SEARCH+FACTORY=in+SKIPLIST=1+QBE.EQ.id=3752186"/>
    <hyperlink ref="B201" r:id="rId74" display="http://s460-helpdesk/CAisd/pdmweb.exe?OP=SEARCH+FACTORY=in+SKIPLIST=1+QBE.EQ.id=3752183"/>
    <hyperlink ref="B200" r:id="rId75" display="http://s460-helpdesk/CAisd/pdmweb.exe?OP=SEARCH+FACTORY=in+SKIPLIST=1+QBE.EQ.id=3752182"/>
  </hyperlinks>
  <pageMargins left="0.7" right="0.7" top="0.75" bottom="0.75" header="0.3" footer="0.3"/>
  <pageSetup scale="60" orientation="landscape" r:id="rId76"/>
  <legacyDrawing r:id="rId7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opLeftCell="F1" zoomScale="70" zoomScaleNormal="70" workbookViewId="0">
      <selection activeCell="H13" sqref="H1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4" t="s">
        <v>2144</v>
      </c>
      <c r="B1" s="215"/>
      <c r="C1" s="215"/>
      <c r="D1" s="215"/>
      <c r="E1" s="216"/>
      <c r="F1" s="212" t="s">
        <v>2535</v>
      </c>
      <c r="G1" s="213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7" t="s">
        <v>2605</v>
      </c>
      <c r="B2" s="218"/>
      <c r="C2" s="218"/>
      <c r="D2" s="218"/>
      <c r="E2" s="219"/>
      <c r="F2" s="97" t="s">
        <v>2534</v>
      </c>
      <c r="G2" s="96">
        <f>G3+G4</f>
        <v>239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1</v>
      </c>
    </row>
    <row r="3" spans="1:11" ht="15" customHeight="1" x14ac:dyDescent="0.25">
      <c r="A3" s="220"/>
      <c r="B3" s="185"/>
      <c r="C3" s="221"/>
      <c r="D3" s="221"/>
      <c r="E3" s="222"/>
      <c r="F3" s="97" t="s">
        <v>2533</v>
      </c>
      <c r="G3" s="96">
        <f>COUNTIF(REPORTE!A:Q,"fuera de Servicio")</f>
        <v>132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23"/>
      <c r="D4" s="223"/>
      <c r="E4" s="224"/>
      <c r="F4" s="97" t="s">
        <v>2530</v>
      </c>
      <c r="G4" s="96">
        <f>COUNTIF(REPORTE!A:Q,"En Servicio")</f>
        <v>107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23"/>
      <c r="D5" s="223"/>
      <c r="E5" s="224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5"/>
      <c r="B6" s="196"/>
      <c r="C6" s="225"/>
      <c r="D6" s="225"/>
      <c r="E6" s="226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8" t="s">
        <v>2557</v>
      </c>
      <c r="B7" s="199"/>
      <c r="C7" s="199"/>
      <c r="D7" s="199"/>
      <c r="E7" s="200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2618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2618</v>
      </c>
      <c r="E10" s="145" t="s">
        <v>2645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2618</v>
      </c>
      <c r="E11" s="145" t="s">
        <v>2642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2618</v>
      </c>
      <c r="E12" s="145" t="s">
        <v>2640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2618</v>
      </c>
      <c r="E13" s="145" t="s">
        <v>2637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2618</v>
      </c>
      <c r="E14" s="145" t="s">
        <v>2634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2618</v>
      </c>
      <c r="E15" s="145" t="s">
        <v>2632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2618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2618</v>
      </c>
      <c r="E17" s="145" t="s">
        <v>2628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2618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2618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2618</v>
      </c>
      <c r="E20" s="145" t="s">
        <v>2626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2618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2618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2618</v>
      </c>
      <c r="E23" s="145" t="s">
        <v>2629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2618</v>
      </c>
      <c r="E24" s="145" t="s">
        <v>2630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2618</v>
      </c>
      <c r="E25" s="145" t="s">
        <v>2631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2618</v>
      </c>
      <c r="E26" s="145" t="s">
        <v>2633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2618</v>
      </c>
      <c r="E27" s="145" t="s">
        <v>2635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2618</v>
      </c>
      <c r="E28" s="145" t="s">
        <v>2636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2618</v>
      </c>
      <c r="E29" s="145" t="s">
        <v>2638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2618</v>
      </c>
      <c r="E30" s="145" t="s">
        <v>2639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2618</v>
      </c>
      <c r="E31" s="145" t="s">
        <v>2644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2618</v>
      </c>
      <c r="E32" s="145" t="s">
        <v>2656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2618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2618</v>
      </c>
      <c r="E34" s="145" t="s">
        <v>2657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2618</v>
      </c>
      <c r="E35" s="145" t="s">
        <v>2658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2618</v>
      </c>
      <c r="E36" s="145" t="s">
        <v>2659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2618</v>
      </c>
      <c r="E37" s="145" t="s">
        <v>2663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2618</v>
      </c>
      <c r="E38" s="145" t="s">
        <v>2664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2618</v>
      </c>
      <c r="E39" s="145" t="s">
        <v>2660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2618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2618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2618</v>
      </c>
      <c r="E42" s="158" t="s">
        <v>2647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2618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2618</v>
      </c>
      <c r="E44" s="158" t="s">
        <v>2648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2618</v>
      </c>
      <c r="E45" s="158" t="s">
        <v>2649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2618</v>
      </c>
      <c r="E46" s="158" t="s">
        <v>2650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2618</v>
      </c>
      <c r="E47" s="158" t="s">
        <v>2654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2618</v>
      </c>
      <c r="E48" s="158" t="s">
        <v>2667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207"/>
      <c r="D51" s="207"/>
      <c r="E51" s="207"/>
    </row>
    <row r="52" spans="1:5" s="119" customFormat="1" ht="19.5" customHeight="1" x14ac:dyDescent="0.25">
      <c r="A52" s="195"/>
      <c r="B52" s="196"/>
      <c r="C52" s="196"/>
      <c r="D52" s="196"/>
      <c r="E52" s="197"/>
    </row>
    <row r="53" spans="1:5" s="119" customFormat="1" ht="19.5" customHeight="1" thickBot="1" x14ac:dyDescent="0.3">
      <c r="A53" s="198" t="s">
        <v>2558</v>
      </c>
      <c r="B53" s="199"/>
      <c r="C53" s="199"/>
      <c r="D53" s="199"/>
      <c r="E53" s="200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81" t="s">
        <v>2410</v>
      </c>
      <c r="E54" s="182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2619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2619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2619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2619</v>
      </c>
      <c r="E58" s="145" t="s">
        <v>2652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2619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175"/>
      <c r="D67" s="176"/>
      <c r="E67" s="177"/>
    </row>
    <row r="68" spans="1:6" s="119" customFormat="1" ht="19.5" customHeight="1" thickBot="1" x14ac:dyDescent="0.3">
      <c r="A68" s="208"/>
      <c r="B68" s="189"/>
      <c r="C68" s="189"/>
      <c r="D68" s="189"/>
      <c r="E68" s="190"/>
    </row>
    <row r="69" spans="1:6" s="119" customFormat="1" ht="19.5" customHeight="1" thickBot="1" x14ac:dyDescent="0.3">
      <c r="A69" s="178" t="s">
        <v>2461</v>
      </c>
      <c r="B69" s="179"/>
      <c r="C69" s="179"/>
      <c r="D69" s="179"/>
      <c r="E69" s="180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2627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2641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2643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2665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2666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175"/>
      <c r="D84" s="176"/>
      <c r="E84" s="177"/>
    </row>
    <row r="85" spans="1:5" ht="18.75" customHeight="1" thickBot="1" x14ac:dyDescent="0.3">
      <c r="A85" s="208"/>
      <c r="B85" s="189"/>
      <c r="C85" s="189"/>
      <c r="D85" s="189"/>
      <c r="E85" s="190"/>
    </row>
    <row r="86" spans="1:5" ht="18.75" customHeight="1" thickBot="1" x14ac:dyDescent="0.3">
      <c r="A86" s="209" t="s">
        <v>2433</v>
      </c>
      <c r="B86" s="210"/>
      <c r="C86" s="210"/>
      <c r="D86" s="210"/>
      <c r="E86" s="211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2646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207"/>
      <c r="D96" s="207"/>
      <c r="E96" s="207"/>
    </row>
    <row r="97" spans="1:5" ht="15.75" thickBot="1" x14ac:dyDescent="0.3">
      <c r="A97" s="208"/>
      <c r="B97" s="189"/>
      <c r="C97" s="189"/>
      <c r="D97" s="189"/>
      <c r="E97" s="190"/>
    </row>
    <row r="98" spans="1:5" ht="18.75" thickBot="1" x14ac:dyDescent="0.3">
      <c r="A98" s="204" t="s">
        <v>2571</v>
      </c>
      <c r="B98" s="205"/>
      <c r="C98" s="205"/>
      <c r="D98" s="205"/>
      <c r="E98" s="206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2625</v>
      </c>
      <c r="E100" s="145" t="s">
        <v>2651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2625</v>
      </c>
      <c r="E101" s="145" t="s">
        <v>2661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201"/>
      <c r="D108" s="202"/>
      <c r="E108" s="203"/>
    </row>
    <row r="109" spans="1:5" ht="15.75" thickBot="1" x14ac:dyDescent="0.3">
      <c r="A109" s="183"/>
      <c r="B109" s="184"/>
      <c r="C109" s="185"/>
      <c r="D109" s="185"/>
      <c r="E109" s="186"/>
    </row>
    <row r="110" spans="1:5" ht="18.75" thickBot="1" x14ac:dyDescent="0.3">
      <c r="A110" s="191" t="s">
        <v>2462</v>
      </c>
      <c r="B110" s="192"/>
      <c r="C110" s="187"/>
      <c r="D110" s="187"/>
      <c r="E110" s="188"/>
    </row>
    <row r="111" spans="1:5" ht="18.75" thickBot="1" x14ac:dyDescent="0.3">
      <c r="A111" s="193">
        <f>+B84+B96+B108</f>
        <v>13</v>
      </c>
      <c r="B111" s="194"/>
      <c r="C111" s="187"/>
      <c r="D111" s="187"/>
      <c r="E111" s="188"/>
    </row>
    <row r="112" spans="1:5" ht="15.75" thickBot="1" x14ac:dyDescent="0.3">
      <c r="A112" s="183"/>
      <c r="B112" s="184"/>
      <c r="C112" s="189"/>
      <c r="D112" s="189"/>
      <c r="E112" s="190"/>
    </row>
    <row r="113" spans="1:5" ht="18.75" thickBot="1" x14ac:dyDescent="0.3">
      <c r="A113" s="178" t="s">
        <v>2463</v>
      </c>
      <c r="B113" s="179"/>
      <c r="C113" s="179"/>
      <c r="D113" s="179"/>
      <c r="E113" s="180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81" t="s">
        <v>2410</v>
      </c>
      <c r="E114" s="182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173" t="s">
        <v>2624</v>
      </c>
      <c r="E115" s="174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173" t="s">
        <v>2624</v>
      </c>
      <c r="E116" s="174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173" t="s">
        <v>2624</v>
      </c>
      <c r="E117" s="174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173" t="s">
        <v>2573</v>
      </c>
      <c r="E118" s="174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173" t="s">
        <v>2624</v>
      </c>
      <c r="E119" s="174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173" t="s">
        <v>2573</v>
      </c>
      <c r="E120" s="174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173" t="s">
        <v>2624</v>
      </c>
      <c r="E121" s="174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173" t="s">
        <v>2624</v>
      </c>
      <c r="E122" s="174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173"/>
      <c r="E123" s="174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173"/>
      <c r="E124" s="174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173"/>
      <c r="E125" s="174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175"/>
      <c r="D131" s="176"/>
      <c r="E131" s="177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C51:E51"/>
    <mergeCell ref="F1:G1"/>
    <mergeCell ref="A1:E1"/>
    <mergeCell ref="A2:E2"/>
    <mergeCell ref="A7:E7"/>
    <mergeCell ref="A3:B3"/>
    <mergeCell ref="C3:E6"/>
    <mergeCell ref="A6:B6"/>
    <mergeCell ref="A52:E52"/>
    <mergeCell ref="A53:E53"/>
    <mergeCell ref="D54:E54"/>
    <mergeCell ref="C67:E67"/>
    <mergeCell ref="C108:E108"/>
    <mergeCell ref="A98:E98"/>
    <mergeCell ref="C96:E96"/>
    <mergeCell ref="A97:E97"/>
    <mergeCell ref="A68:E68"/>
    <mergeCell ref="A69:E69"/>
    <mergeCell ref="C84:E84"/>
    <mergeCell ref="A85:E85"/>
    <mergeCell ref="A86:E86"/>
    <mergeCell ref="A109:B109"/>
    <mergeCell ref="C109:E112"/>
    <mergeCell ref="A110:B110"/>
    <mergeCell ref="A111:B111"/>
    <mergeCell ref="A112:B112"/>
    <mergeCell ref="A113:E113"/>
    <mergeCell ref="D114:E114"/>
    <mergeCell ref="D115:E115"/>
    <mergeCell ref="D116:E116"/>
    <mergeCell ref="D117:E117"/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</mergeCells>
  <phoneticPr fontId="45" type="noConversion"/>
  <conditionalFormatting sqref="E41">
    <cfRule type="duplicateValues" dxfId="581" priority="97"/>
  </conditionalFormatting>
  <conditionalFormatting sqref="E90">
    <cfRule type="duplicateValues" dxfId="580" priority="96"/>
  </conditionalFormatting>
  <conditionalFormatting sqref="E42">
    <cfRule type="duplicateValues" dxfId="579" priority="95"/>
  </conditionalFormatting>
  <conditionalFormatting sqref="E42">
    <cfRule type="duplicateValues" dxfId="578" priority="94"/>
  </conditionalFormatting>
  <conditionalFormatting sqref="E43">
    <cfRule type="duplicateValues" dxfId="577" priority="93"/>
  </conditionalFormatting>
  <conditionalFormatting sqref="E43">
    <cfRule type="duplicateValues" dxfId="576" priority="92"/>
  </conditionalFormatting>
  <conditionalFormatting sqref="E44">
    <cfRule type="duplicateValues" dxfId="575" priority="91"/>
  </conditionalFormatting>
  <conditionalFormatting sqref="E44">
    <cfRule type="duplicateValues" dxfId="574" priority="90"/>
  </conditionalFormatting>
  <conditionalFormatting sqref="B101">
    <cfRule type="duplicateValues" dxfId="573" priority="89"/>
  </conditionalFormatting>
  <conditionalFormatting sqref="B26">
    <cfRule type="duplicateValues" dxfId="572" priority="88"/>
  </conditionalFormatting>
  <conditionalFormatting sqref="B108:B132 B84:B90 B40:B44 B96:B99 B1:B25 B50:B57 B60:B74">
    <cfRule type="duplicateValues" dxfId="571" priority="99"/>
  </conditionalFormatting>
  <conditionalFormatting sqref="E45">
    <cfRule type="duplicateValues" dxfId="570" priority="86"/>
  </conditionalFormatting>
  <conditionalFormatting sqref="E45">
    <cfRule type="duplicateValues" dxfId="569" priority="85"/>
  </conditionalFormatting>
  <conditionalFormatting sqref="B45">
    <cfRule type="duplicateValues" dxfId="568" priority="87"/>
  </conditionalFormatting>
  <conditionalFormatting sqref="B108:B132 B84:B90 B40:B45 B96:B99 B101 B1:B26 B50:B57 B60:B74">
    <cfRule type="duplicateValues" dxfId="567" priority="84"/>
  </conditionalFormatting>
  <conditionalFormatting sqref="B108:B132 B96:B99 B84:B90 B40:B45 B101 B1:B26 B50:B57 B60:B74">
    <cfRule type="duplicateValues" dxfId="566" priority="83"/>
  </conditionalFormatting>
  <conditionalFormatting sqref="E46">
    <cfRule type="duplicateValues" dxfId="565" priority="81"/>
  </conditionalFormatting>
  <conditionalFormatting sqref="E46">
    <cfRule type="duplicateValues" dxfId="564" priority="80"/>
  </conditionalFormatting>
  <conditionalFormatting sqref="B46">
    <cfRule type="duplicateValues" dxfId="563" priority="82"/>
  </conditionalFormatting>
  <conditionalFormatting sqref="B46">
    <cfRule type="duplicateValues" dxfId="562" priority="79"/>
  </conditionalFormatting>
  <conditionalFormatting sqref="B46">
    <cfRule type="duplicateValues" dxfId="561" priority="78"/>
  </conditionalFormatting>
  <conditionalFormatting sqref="B27">
    <cfRule type="duplicateValues" dxfId="560" priority="77"/>
  </conditionalFormatting>
  <conditionalFormatting sqref="B27">
    <cfRule type="duplicateValues" dxfId="559" priority="76"/>
  </conditionalFormatting>
  <conditionalFormatting sqref="B27">
    <cfRule type="duplicateValues" dxfId="558" priority="75"/>
  </conditionalFormatting>
  <conditionalFormatting sqref="B28">
    <cfRule type="duplicateValues" dxfId="557" priority="74"/>
  </conditionalFormatting>
  <conditionalFormatting sqref="B28">
    <cfRule type="duplicateValues" dxfId="556" priority="73"/>
  </conditionalFormatting>
  <conditionalFormatting sqref="B28">
    <cfRule type="duplicateValues" dxfId="555" priority="72"/>
  </conditionalFormatting>
  <conditionalFormatting sqref="B29">
    <cfRule type="duplicateValues" dxfId="554" priority="71"/>
  </conditionalFormatting>
  <conditionalFormatting sqref="B29">
    <cfRule type="duplicateValues" dxfId="553" priority="70"/>
  </conditionalFormatting>
  <conditionalFormatting sqref="B29">
    <cfRule type="duplicateValues" dxfId="552" priority="69"/>
  </conditionalFormatting>
  <conditionalFormatting sqref="B108:B132 B84:B90 B40:B46 B101 B96:B99 B1:B29 B50:B57 B60:B74">
    <cfRule type="duplicateValues" dxfId="551" priority="68"/>
  </conditionalFormatting>
  <conditionalFormatting sqref="B30">
    <cfRule type="duplicateValues" dxfId="550" priority="67"/>
  </conditionalFormatting>
  <conditionalFormatting sqref="B30">
    <cfRule type="duplicateValues" dxfId="549" priority="66"/>
  </conditionalFormatting>
  <conditionalFormatting sqref="B30">
    <cfRule type="duplicateValues" dxfId="548" priority="65"/>
  </conditionalFormatting>
  <conditionalFormatting sqref="B30">
    <cfRule type="duplicateValues" dxfId="547" priority="64"/>
  </conditionalFormatting>
  <conditionalFormatting sqref="B75">
    <cfRule type="duplicateValues" dxfId="546" priority="63"/>
  </conditionalFormatting>
  <conditionalFormatting sqref="B75">
    <cfRule type="duplicateValues" dxfId="545" priority="62"/>
  </conditionalFormatting>
  <conditionalFormatting sqref="B75">
    <cfRule type="duplicateValues" dxfId="544" priority="61"/>
  </conditionalFormatting>
  <conditionalFormatting sqref="B75">
    <cfRule type="duplicateValues" dxfId="543" priority="60"/>
  </conditionalFormatting>
  <conditionalFormatting sqref="B76">
    <cfRule type="duplicateValues" dxfId="542" priority="59"/>
  </conditionalFormatting>
  <conditionalFormatting sqref="B76">
    <cfRule type="duplicateValues" dxfId="541" priority="58"/>
  </conditionalFormatting>
  <conditionalFormatting sqref="B76">
    <cfRule type="duplicateValues" dxfId="540" priority="57"/>
  </conditionalFormatting>
  <conditionalFormatting sqref="B76">
    <cfRule type="duplicateValues" dxfId="539" priority="56"/>
  </conditionalFormatting>
  <conditionalFormatting sqref="B108:B132 B101 B84:B90 B40:B46 B96:B99 B1:B30 B50:B57 B60:B76">
    <cfRule type="duplicateValues" dxfId="538" priority="55"/>
  </conditionalFormatting>
  <conditionalFormatting sqref="B58">
    <cfRule type="duplicateValues" dxfId="537" priority="54"/>
  </conditionalFormatting>
  <conditionalFormatting sqref="B58">
    <cfRule type="duplicateValues" dxfId="536" priority="53"/>
  </conditionalFormatting>
  <conditionalFormatting sqref="B58">
    <cfRule type="duplicateValues" dxfId="535" priority="52"/>
  </conditionalFormatting>
  <conditionalFormatting sqref="B58">
    <cfRule type="duplicateValues" dxfId="534" priority="51"/>
  </conditionalFormatting>
  <conditionalFormatting sqref="B58">
    <cfRule type="duplicateValues" dxfId="533" priority="50"/>
  </conditionalFormatting>
  <conditionalFormatting sqref="B100">
    <cfRule type="duplicateValues" dxfId="532" priority="49"/>
  </conditionalFormatting>
  <conditionalFormatting sqref="B100">
    <cfRule type="duplicateValues" dxfId="531" priority="48"/>
  </conditionalFormatting>
  <conditionalFormatting sqref="B100">
    <cfRule type="duplicateValues" dxfId="530" priority="47"/>
  </conditionalFormatting>
  <conditionalFormatting sqref="B100">
    <cfRule type="duplicateValues" dxfId="529" priority="46"/>
  </conditionalFormatting>
  <conditionalFormatting sqref="B100">
    <cfRule type="duplicateValues" dxfId="528" priority="45"/>
  </conditionalFormatting>
  <conditionalFormatting sqref="B31">
    <cfRule type="duplicateValues" dxfId="527" priority="44"/>
  </conditionalFormatting>
  <conditionalFormatting sqref="B31">
    <cfRule type="duplicateValues" dxfId="526" priority="43"/>
  </conditionalFormatting>
  <conditionalFormatting sqref="B31">
    <cfRule type="duplicateValues" dxfId="525" priority="42"/>
  </conditionalFormatting>
  <conditionalFormatting sqref="B31">
    <cfRule type="duplicateValues" dxfId="524" priority="41"/>
  </conditionalFormatting>
  <conditionalFormatting sqref="B31">
    <cfRule type="duplicateValues" dxfId="523" priority="40"/>
  </conditionalFormatting>
  <conditionalFormatting sqref="B108:B132 B96:B101 B84:B90 B40:B46 B1:B31 B50:B58 B60:B76">
    <cfRule type="duplicateValues" dxfId="522" priority="39"/>
  </conditionalFormatting>
  <conditionalFormatting sqref="B1:B132">
    <cfRule type="duplicateValues" dxfId="521" priority="16"/>
    <cfRule type="duplicateValues" dxfId="520" priority="18"/>
  </conditionalFormatting>
  <conditionalFormatting sqref="E1:E58 E60:E132">
    <cfRule type="duplicateValues" dxfId="519" priority="17"/>
  </conditionalFormatting>
  <conditionalFormatting sqref="E59">
    <cfRule type="duplicateValues" dxfId="518" priority="13"/>
    <cfRule type="duplicateValues" dxfId="517" priority="14"/>
    <cfRule type="duplicateValues" dxfId="516" priority="15"/>
  </conditionalFormatting>
  <conditionalFormatting sqref="E59">
    <cfRule type="duplicateValues" dxfId="515" priority="11"/>
    <cfRule type="duplicateValues" dxfId="514" priority="12"/>
  </conditionalFormatting>
  <conditionalFormatting sqref="E59">
    <cfRule type="duplicateValues" dxfId="513" priority="10"/>
  </conditionalFormatting>
  <conditionalFormatting sqref="E59">
    <cfRule type="duplicateValues" dxfId="512" priority="6"/>
    <cfRule type="duplicateValues" dxfId="511" priority="7"/>
    <cfRule type="duplicateValues" dxfId="510" priority="8"/>
    <cfRule type="duplicateValues" dxfId="509" priority="9"/>
  </conditionalFormatting>
  <conditionalFormatting sqref="E59">
    <cfRule type="duplicateValues" dxfId="508" priority="1"/>
    <cfRule type="duplicateValues" dxfId="507" priority="2"/>
    <cfRule type="duplicateValues" dxfId="506" priority="3"/>
    <cfRule type="duplicateValues" dxfId="505" priority="4"/>
    <cfRule type="duplicateValues" dxfId="504" priority="5"/>
  </conditionalFormatting>
  <conditionalFormatting sqref="B77:B83 B32:B39 B49">
    <cfRule type="duplicateValues" dxfId="503" priority="175363"/>
  </conditionalFormatting>
  <conditionalFormatting sqref="E90 E40:E41">
    <cfRule type="duplicateValues" dxfId="502" priority="175364"/>
  </conditionalFormatting>
  <conditionalFormatting sqref="E91:E95 E47:E48">
    <cfRule type="duplicateValues" dxfId="501" priority="175418"/>
  </conditionalFormatting>
  <conditionalFormatting sqref="B91:B95 B47:B48">
    <cfRule type="duplicateValues" dxfId="500" priority="175422"/>
  </conditionalFormatting>
  <conditionalFormatting sqref="B102:B107 B59">
    <cfRule type="duplicateValues" dxfId="499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98" priority="2325"/>
  </conditionalFormatting>
  <conditionalFormatting sqref="B62:B68">
    <cfRule type="duplicateValues" dxfId="497" priority="2324"/>
  </conditionalFormatting>
  <conditionalFormatting sqref="B58:B61">
    <cfRule type="duplicateValues" dxfId="496" priority="2322"/>
  </conditionalFormatting>
  <conditionalFormatting sqref="B58:B61">
    <cfRule type="duplicateValues" dxfId="495" priority="2323"/>
  </conditionalFormatting>
  <conditionalFormatting sqref="B54:B57">
    <cfRule type="duplicateValues" dxfId="494" priority="2321"/>
  </conditionalFormatting>
  <conditionalFormatting sqref="B37:B47">
    <cfRule type="duplicateValues" dxfId="493" priority="922"/>
  </conditionalFormatting>
  <conditionalFormatting sqref="B37:B47">
    <cfRule type="duplicateValues" dxfId="492" priority="921"/>
  </conditionalFormatting>
  <conditionalFormatting sqref="B37:B47">
    <cfRule type="duplicateValues" dxfId="491" priority="919"/>
    <cfRule type="duplicateValues" dxfId="490" priority="920"/>
  </conditionalFormatting>
  <conditionalFormatting sqref="B37:B47">
    <cfRule type="duplicateValues" dxfId="489" priority="916"/>
    <cfRule type="duplicateValues" dxfId="488" priority="917"/>
    <cfRule type="duplicateValues" dxfId="487" priority="918"/>
  </conditionalFormatting>
  <conditionalFormatting sqref="B37:B47">
    <cfRule type="duplicateValues" dxfId="486" priority="913"/>
    <cfRule type="duplicateValues" dxfId="485" priority="914"/>
    <cfRule type="duplicateValues" dxfId="484" priority="915"/>
  </conditionalFormatting>
  <conditionalFormatting sqref="B37:B47">
    <cfRule type="duplicateValues" dxfId="483" priority="911"/>
    <cfRule type="duplicateValues" dxfId="482" priority="912"/>
  </conditionalFormatting>
  <conditionalFormatting sqref="B37:B47">
    <cfRule type="duplicateValues" dxfId="481" priority="909"/>
    <cfRule type="duplicateValues" dxfId="480" priority="910"/>
  </conditionalFormatting>
  <conditionalFormatting sqref="B37:B47">
    <cfRule type="duplicateValues" dxfId="479" priority="908"/>
  </conditionalFormatting>
  <conditionalFormatting sqref="B37:B47">
    <cfRule type="duplicateValues" dxfId="478" priority="906"/>
    <cfRule type="duplicateValues" dxfId="477" priority="907"/>
  </conditionalFormatting>
  <conditionalFormatting sqref="B37:B47">
    <cfRule type="duplicateValues" dxfId="476" priority="903"/>
    <cfRule type="duplicateValues" dxfId="475" priority="904"/>
    <cfRule type="duplicateValues" dxfId="474" priority="905"/>
  </conditionalFormatting>
  <conditionalFormatting sqref="B37:B47">
    <cfRule type="duplicateValues" dxfId="473" priority="902"/>
  </conditionalFormatting>
  <conditionalFormatting sqref="B37:B47">
    <cfRule type="duplicateValues" dxfId="472" priority="901"/>
  </conditionalFormatting>
  <conditionalFormatting sqref="B37:B47">
    <cfRule type="duplicateValues" dxfId="471" priority="899"/>
    <cfRule type="duplicateValues" dxfId="470" priority="900"/>
  </conditionalFormatting>
  <conditionalFormatting sqref="B37:B47">
    <cfRule type="duplicateValues" dxfId="469" priority="896"/>
    <cfRule type="duplicateValues" dxfId="468" priority="897"/>
    <cfRule type="duplicateValues" dxfId="467" priority="898"/>
  </conditionalFormatting>
  <conditionalFormatting sqref="B37:B47">
    <cfRule type="duplicateValues" dxfId="466" priority="894"/>
    <cfRule type="duplicateValues" dxfId="465" priority="895"/>
  </conditionalFormatting>
  <conditionalFormatting sqref="B48:B53">
    <cfRule type="duplicateValues" dxfId="464" priority="893"/>
  </conditionalFormatting>
  <conditionalFormatting sqref="B48:B53">
    <cfRule type="duplicateValues" dxfId="463" priority="892"/>
  </conditionalFormatting>
  <conditionalFormatting sqref="B48:B53">
    <cfRule type="duplicateValues" dxfId="462" priority="890"/>
    <cfRule type="duplicateValues" dxfId="461" priority="891"/>
  </conditionalFormatting>
  <conditionalFormatting sqref="B48:B53">
    <cfRule type="duplicateValues" dxfId="460" priority="887"/>
    <cfRule type="duplicateValues" dxfId="459" priority="888"/>
    <cfRule type="duplicateValues" dxfId="458" priority="889"/>
  </conditionalFormatting>
  <conditionalFormatting sqref="B48:B53">
    <cfRule type="duplicateValues" dxfId="457" priority="884"/>
    <cfRule type="duplicateValues" dxfId="456" priority="885"/>
    <cfRule type="duplicateValues" dxfId="455" priority="886"/>
  </conditionalFormatting>
  <conditionalFormatting sqref="B48:B53">
    <cfRule type="duplicateValues" dxfId="454" priority="882"/>
    <cfRule type="duplicateValues" dxfId="453" priority="883"/>
  </conditionalFormatting>
  <conditionalFormatting sqref="B48:B53">
    <cfRule type="duplicateValues" dxfId="452" priority="880"/>
    <cfRule type="duplicateValues" dxfId="451" priority="881"/>
  </conditionalFormatting>
  <conditionalFormatting sqref="B48:B53">
    <cfRule type="duplicateValues" dxfId="450" priority="879"/>
  </conditionalFormatting>
  <conditionalFormatting sqref="B48:B53">
    <cfRule type="duplicateValues" dxfId="449" priority="877"/>
    <cfRule type="duplicateValues" dxfId="448" priority="878"/>
  </conditionalFormatting>
  <conditionalFormatting sqref="B48:B53">
    <cfRule type="duplicateValues" dxfId="447" priority="874"/>
    <cfRule type="duplicateValues" dxfId="446" priority="875"/>
    <cfRule type="duplicateValues" dxfId="445" priority="876"/>
  </conditionalFormatting>
  <conditionalFormatting sqref="B48:B53">
    <cfRule type="duplicateValues" dxfId="444" priority="873"/>
  </conditionalFormatting>
  <conditionalFormatting sqref="B48:B53">
    <cfRule type="duplicateValues" dxfId="443" priority="872"/>
  </conditionalFormatting>
  <conditionalFormatting sqref="B48:B53">
    <cfRule type="duplicateValues" dxfId="442" priority="870"/>
    <cfRule type="duplicateValues" dxfId="441" priority="871"/>
  </conditionalFormatting>
  <conditionalFormatting sqref="B48:B53">
    <cfRule type="duplicateValues" dxfId="440" priority="867"/>
    <cfRule type="duplicateValues" dxfId="439" priority="868"/>
    <cfRule type="duplicateValues" dxfId="438" priority="869"/>
  </conditionalFormatting>
  <conditionalFormatting sqref="B48:B53">
    <cfRule type="duplicateValues" dxfId="437" priority="865"/>
    <cfRule type="duplicateValues" dxfId="436" priority="866"/>
  </conditionalFormatting>
  <conditionalFormatting sqref="B29:B36">
    <cfRule type="duplicateValues" dxfId="435" priority="714"/>
    <cfRule type="duplicateValues" dxfId="434" priority="715"/>
    <cfRule type="duplicateValues" dxfId="433" priority="716"/>
    <cfRule type="duplicateValues" dxfId="432" priority="717"/>
  </conditionalFormatting>
  <conditionalFormatting sqref="B29:B36">
    <cfRule type="duplicateValues" dxfId="431" priority="707"/>
  </conditionalFormatting>
  <conditionalFormatting sqref="B29:B36">
    <cfRule type="duplicateValues" dxfId="430" priority="705"/>
    <cfRule type="duplicateValues" dxfId="429" priority="706"/>
  </conditionalFormatting>
  <conditionalFormatting sqref="B29:B36">
    <cfRule type="duplicateValues" dxfId="428" priority="702"/>
    <cfRule type="duplicateValues" dxfId="427" priority="703"/>
    <cfRule type="duplicateValues" dxfId="426" priority="704"/>
  </conditionalFormatting>
  <conditionalFormatting sqref="B27:B28">
    <cfRule type="duplicateValues" dxfId="425" priority="629"/>
  </conditionalFormatting>
  <conditionalFormatting sqref="B27:B28">
    <cfRule type="duplicateValues" dxfId="424" priority="628"/>
  </conditionalFormatting>
  <conditionalFormatting sqref="B27:B28">
    <cfRule type="duplicateValues" dxfId="423" priority="626"/>
    <cfRule type="duplicateValues" dxfId="422" priority="627"/>
  </conditionalFormatting>
  <conditionalFormatting sqref="B27:B28">
    <cfRule type="duplicateValues" dxfId="421" priority="623"/>
    <cfRule type="duplicateValues" dxfId="420" priority="624"/>
    <cfRule type="duplicateValues" dxfId="419" priority="625"/>
  </conditionalFormatting>
  <conditionalFormatting sqref="B27:B28">
    <cfRule type="duplicateValues" dxfId="418" priority="620"/>
    <cfRule type="duplicateValues" dxfId="417" priority="621"/>
    <cfRule type="duplicateValues" dxfId="416" priority="622"/>
  </conditionalFormatting>
  <conditionalFormatting sqref="B27:B28">
    <cfRule type="duplicateValues" dxfId="415" priority="618"/>
    <cfRule type="duplicateValues" dxfId="414" priority="619"/>
  </conditionalFormatting>
  <conditionalFormatting sqref="B27:B28">
    <cfRule type="duplicateValues" dxfId="413" priority="614"/>
    <cfRule type="duplicateValues" dxfId="412" priority="615"/>
    <cfRule type="duplicateValues" dxfId="411" priority="616"/>
    <cfRule type="duplicateValues" dxfId="410" priority="617"/>
  </conditionalFormatting>
  <conditionalFormatting sqref="B27:B28">
    <cfRule type="duplicateValues" dxfId="409" priority="613"/>
  </conditionalFormatting>
  <conditionalFormatting sqref="B27:B28">
    <cfRule type="duplicateValues" dxfId="408" priority="612"/>
  </conditionalFormatting>
  <conditionalFormatting sqref="B27:B28">
    <cfRule type="duplicateValues" dxfId="407" priority="610"/>
    <cfRule type="duplicateValues" dxfId="406" priority="611"/>
  </conditionalFormatting>
  <conditionalFormatting sqref="B27:B28">
    <cfRule type="duplicateValues" dxfId="405" priority="607"/>
    <cfRule type="duplicateValues" dxfId="404" priority="608"/>
    <cfRule type="duplicateValues" dxfId="403" priority="609"/>
  </conditionalFormatting>
  <conditionalFormatting sqref="B27:B28">
    <cfRule type="duplicateValues" dxfId="402" priority="604"/>
    <cfRule type="duplicateValues" dxfId="401" priority="605"/>
    <cfRule type="duplicateValues" dxfId="400" priority="606"/>
  </conditionalFormatting>
  <conditionalFormatting sqref="B27:B28">
    <cfRule type="duplicateValues" dxfId="399" priority="602"/>
    <cfRule type="duplicateValues" dxfId="398" priority="603"/>
  </conditionalFormatting>
  <conditionalFormatting sqref="B27:B28">
    <cfRule type="duplicateValues" dxfId="397" priority="601"/>
  </conditionalFormatting>
  <conditionalFormatting sqref="B27:B28">
    <cfRule type="duplicateValues" dxfId="396" priority="597"/>
    <cfRule type="duplicateValues" dxfId="395" priority="598"/>
    <cfRule type="duplicateValues" dxfId="394" priority="599"/>
    <cfRule type="duplicateValues" dxfId="393" priority="600"/>
  </conditionalFormatting>
  <conditionalFormatting sqref="B27:B28">
    <cfRule type="duplicateValues" dxfId="392" priority="596"/>
  </conditionalFormatting>
  <conditionalFormatting sqref="B27:B28">
    <cfRule type="duplicateValues" dxfId="391" priority="594"/>
    <cfRule type="duplicateValues" dxfId="390" priority="595"/>
  </conditionalFormatting>
  <conditionalFormatting sqref="B27:B28">
    <cfRule type="duplicateValues" dxfId="389" priority="591"/>
    <cfRule type="duplicateValues" dxfId="388" priority="592"/>
    <cfRule type="duplicateValues" dxfId="387" priority="593"/>
  </conditionalFormatting>
  <conditionalFormatting sqref="B27:B28">
    <cfRule type="duplicateValues" dxfId="386" priority="590"/>
  </conditionalFormatting>
  <conditionalFormatting sqref="B25">
    <cfRule type="duplicateValues" dxfId="385" priority="155"/>
  </conditionalFormatting>
  <conditionalFormatting sqref="B25">
    <cfRule type="duplicateValues" dxfId="384" priority="153"/>
    <cfRule type="duplicateValues" dxfId="383" priority="154"/>
  </conditionalFormatting>
  <conditionalFormatting sqref="B25">
    <cfRule type="duplicateValues" dxfId="382" priority="150"/>
    <cfRule type="duplicateValues" dxfId="381" priority="151"/>
    <cfRule type="duplicateValues" dxfId="380" priority="152"/>
  </conditionalFormatting>
  <conditionalFormatting sqref="B25">
    <cfRule type="duplicateValues" dxfId="379" priority="146"/>
    <cfRule type="duplicateValues" dxfId="378" priority="147"/>
    <cfRule type="duplicateValues" dxfId="377" priority="148"/>
    <cfRule type="duplicateValues" dxfId="376" priority="149"/>
  </conditionalFormatting>
  <conditionalFormatting sqref="B26">
    <cfRule type="duplicateValues" dxfId="375" priority="145"/>
  </conditionalFormatting>
  <conditionalFormatting sqref="B26">
    <cfRule type="duplicateValues" dxfId="374" priority="143"/>
    <cfRule type="duplicateValues" dxfId="373" priority="144"/>
  </conditionalFormatting>
  <conditionalFormatting sqref="B26">
    <cfRule type="duplicateValues" dxfId="372" priority="140"/>
    <cfRule type="duplicateValues" dxfId="371" priority="141"/>
    <cfRule type="duplicateValues" dxfId="370" priority="142"/>
  </conditionalFormatting>
  <conditionalFormatting sqref="B26">
    <cfRule type="duplicateValues" dxfId="369" priority="136"/>
    <cfRule type="duplicateValues" dxfId="368" priority="137"/>
    <cfRule type="duplicateValues" dxfId="367" priority="138"/>
    <cfRule type="duplicateValues" dxfId="366" priority="139"/>
  </conditionalFormatting>
  <conditionalFormatting sqref="B25:B26">
    <cfRule type="duplicateValues" dxfId="365" priority="134"/>
    <cfRule type="duplicateValues" dxfId="364" priority="135"/>
  </conditionalFormatting>
  <conditionalFormatting sqref="B25:B26">
    <cfRule type="duplicateValues" dxfId="363" priority="123"/>
  </conditionalFormatting>
  <conditionalFormatting sqref="B25:B26">
    <cfRule type="duplicateValues" dxfId="362" priority="122"/>
  </conditionalFormatting>
  <conditionalFormatting sqref="B2:B12">
    <cfRule type="duplicateValues" dxfId="361" priority="61"/>
  </conditionalFormatting>
  <conditionalFormatting sqref="B2:B12">
    <cfRule type="duplicateValues" dxfId="360" priority="60"/>
  </conditionalFormatting>
  <conditionalFormatting sqref="B2:B12">
    <cfRule type="duplicateValues" dxfId="359" priority="58"/>
    <cfRule type="duplicateValues" dxfId="358" priority="59"/>
  </conditionalFormatting>
  <conditionalFormatting sqref="B2:B12">
    <cfRule type="duplicateValues" dxfId="357" priority="55"/>
    <cfRule type="duplicateValues" dxfId="356" priority="56"/>
    <cfRule type="duplicateValues" dxfId="355" priority="57"/>
  </conditionalFormatting>
  <conditionalFormatting sqref="B2:B12">
    <cfRule type="duplicateValues" dxfId="354" priority="52"/>
    <cfRule type="duplicateValues" dxfId="353" priority="53"/>
    <cfRule type="duplicateValues" dxfId="352" priority="54"/>
  </conditionalFormatting>
  <conditionalFormatting sqref="B2:B12">
    <cfRule type="duplicateValues" dxfId="351" priority="50"/>
    <cfRule type="duplicateValues" dxfId="350" priority="51"/>
  </conditionalFormatting>
  <conditionalFormatting sqref="B2:B12">
    <cfRule type="duplicateValues" dxfId="349" priority="46"/>
    <cfRule type="duplicateValues" dxfId="348" priority="47"/>
    <cfRule type="duplicateValues" dxfId="347" priority="48"/>
    <cfRule type="duplicateValues" dxfId="346" priority="49"/>
  </conditionalFormatting>
  <conditionalFormatting sqref="B2:B12">
    <cfRule type="duplicateValues" dxfId="345" priority="45"/>
  </conditionalFormatting>
  <conditionalFormatting sqref="B2:B12">
    <cfRule type="duplicateValues" dxfId="344" priority="43"/>
    <cfRule type="duplicateValues" dxfId="343" priority="44"/>
  </conditionalFormatting>
  <conditionalFormatting sqref="B2:B12">
    <cfRule type="duplicateValues" dxfId="342" priority="42"/>
  </conditionalFormatting>
  <conditionalFormatting sqref="B2:B12">
    <cfRule type="duplicateValues" dxfId="341" priority="40"/>
    <cfRule type="duplicateValues" dxfId="340" priority="41"/>
  </conditionalFormatting>
  <conditionalFormatting sqref="B2:B12">
    <cfRule type="duplicateValues" dxfId="339" priority="37"/>
    <cfRule type="duplicateValues" dxfId="338" priority="38"/>
    <cfRule type="duplicateValues" dxfId="337" priority="39"/>
  </conditionalFormatting>
  <conditionalFormatting sqref="B2:B12">
    <cfRule type="duplicateValues" dxfId="336" priority="33"/>
    <cfRule type="duplicateValues" dxfId="335" priority="34"/>
    <cfRule type="duplicateValues" dxfId="334" priority="35"/>
    <cfRule type="duplicateValues" dxfId="333" priority="36"/>
  </conditionalFormatting>
  <conditionalFormatting sqref="B2:B12">
    <cfRule type="duplicateValues" dxfId="332" priority="32"/>
  </conditionalFormatting>
  <conditionalFormatting sqref="B13:B24">
    <cfRule type="duplicateValues" dxfId="331" priority="31"/>
  </conditionalFormatting>
  <conditionalFormatting sqref="B13:B24">
    <cfRule type="duplicateValues" dxfId="330" priority="30"/>
  </conditionalFormatting>
  <conditionalFormatting sqref="B13:B24">
    <cfRule type="duplicateValues" dxfId="329" priority="28"/>
    <cfRule type="duplicateValues" dxfId="328" priority="29"/>
  </conditionalFormatting>
  <conditionalFormatting sqref="B13:B24">
    <cfRule type="duplicateValues" dxfId="327" priority="25"/>
    <cfRule type="duplicateValues" dxfId="326" priority="26"/>
    <cfRule type="duplicateValues" dxfId="325" priority="27"/>
  </conditionalFormatting>
  <conditionalFormatting sqref="B13:B24">
    <cfRule type="duplicateValues" dxfId="324" priority="22"/>
    <cfRule type="duplicateValues" dxfId="323" priority="23"/>
    <cfRule type="duplicateValues" dxfId="322" priority="24"/>
  </conditionalFormatting>
  <conditionalFormatting sqref="B13:B24">
    <cfRule type="duplicateValues" dxfId="321" priority="20"/>
    <cfRule type="duplicateValues" dxfId="320" priority="21"/>
  </conditionalFormatting>
  <conditionalFormatting sqref="B13:B24">
    <cfRule type="duplicateValues" dxfId="319" priority="16"/>
    <cfRule type="duplicateValues" dxfId="318" priority="17"/>
    <cfRule type="duplicateValues" dxfId="317" priority="18"/>
    <cfRule type="duplicateValues" dxfId="316" priority="19"/>
  </conditionalFormatting>
  <conditionalFormatting sqref="B13:B24">
    <cfRule type="duplicateValues" dxfId="315" priority="15"/>
  </conditionalFormatting>
  <conditionalFormatting sqref="B13:B24">
    <cfRule type="duplicateValues" dxfId="314" priority="13"/>
    <cfRule type="duplicateValues" dxfId="313" priority="14"/>
  </conditionalFormatting>
  <conditionalFormatting sqref="B13:B24">
    <cfRule type="duplicateValues" dxfId="312" priority="12"/>
  </conditionalFormatting>
  <conditionalFormatting sqref="B13:B24">
    <cfRule type="duplicateValues" dxfId="311" priority="10"/>
    <cfRule type="duplicateValues" dxfId="310" priority="11"/>
  </conditionalFormatting>
  <conditionalFormatting sqref="B13:B24">
    <cfRule type="duplicateValues" dxfId="309" priority="7"/>
    <cfRule type="duplicateValues" dxfId="308" priority="8"/>
    <cfRule type="duplicateValues" dxfId="307" priority="9"/>
  </conditionalFormatting>
  <conditionalFormatting sqref="B13:B24">
    <cfRule type="duplicateValues" dxfId="306" priority="3"/>
    <cfRule type="duplicateValues" dxfId="305" priority="4"/>
    <cfRule type="duplicateValues" dxfId="304" priority="5"/>
    <cfRule type="duplicateValues" dxfId="303" priority="6"/>
  </conditionalFormatting>
  <conditionalFormatting sqref="B13:B24">
    <cfRule type="duplicateValues" dxfId="302" priority="2"/>
  </conditionalFormatting>
  <conditionalFormatting sqref="B2:B24">
    <cfRule type="duplicateValues" dxfId="30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11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300" priority="24"/>
  </conditionalFormatting>
  <conditionalFormatting sqref="A830">
    <cfRule type="duplicateValues" dxfId="299" priority="23"/>
  </conditionalFormatting>
  <conditionalFormatting sqref="A831">
    <cfRule type="duplicateValues" dxfId="298" priority="22"/>
  </conditionalFormatting>
  <conditionalFormatting sqref="A832">
    <cfRule type="duplicateValues" dxfId="297" priority="21"/>
  </conditionalFormatting>
  <conditionalFormatting sqref="A833">
    <cfRule type="duplicateValues" dxfId="296" priority="20"/>
  </conditionalFormatting>
  <conditionalFormatting sqref="A845:A1048576 A1:A833">
    <cfRule type="duplicateValues" dxfId="295" priority="19"/>
  </conditionalFormatting>
  <conditionalFormatting sqref="A834:A840">
    <cfRule type="duplicateValues" dxfId="294" priority="18"/>
  </conditionalFormatting>
  <conditionalFormatting sqref="A834:A840">
    <cfRule type="duplicateValues" dxfId="293" priority="17"/>
  </conditionalFormatting>
  <conditionalFormatting sqref="A845:A1048576 A1:A840">
    <cfRule type="duplicateValues" dxfId="292" priority="16"/>
  </conditionalFormatting>
  <conditionalFormatting sqref="A841">
    <cfRule type="duplicateValues" dxfId="291" priority="15"/>
  </conditionalFormatting>
  <conditionalFormatting sqref="A841">
    <cfRule type="duplicateValues" dxfId="290" priority="14"/>
  </conditionalFormatting>
  <conditionalFormatting sqref="A841">
    <cfRule type="duplicateValues" dxfId="289" priority="13"/>
  </conditionalFormatting>
  <conditionalFormatting sqref="A842">
    <cfRule type="duplicateValues" dxfId="288" priority="12"/>
  </conditionalFormatting>
  <conditionalFormatting sqref="A842">
    <cfRule type="duplicateValues" dxfId="287" priority="11"/>
  </conditionalFormatting>
  <conditionalFormatting sqref="A842">
    <cfRule type="duplicateValues" dxfId="286" priority="10"/>
  </conditionalFormatting>
  <conditionalFormatting sqref="A1:A842 A845:A1048576">
    <cfRule type="duplicateValues" dxfId="285" priority="9"/>
  </conditionalFormatting>
  <conditionalFormatting sqref="A843">
    <cfRule type="duplicateValues" dxfId="284" priority="8"/>
  </conditionalFormatting>
  <conditionalFormatting sqref="A843">
    <cfRule type="duplicateValues" dxfId="283" priority="7"/>
  </conditionalFormatting>
  <conditionalFormatting sqref="A843">
    <cfRule type="duplicateValues" dxfId="282" priority="6"/>
  </conditionalFormatting>
  <conditionalFormatting sqref="A843">
    <cfRule type="duplicateValues" dxfId="281" priority="5"/>
  </conditionalFormatting>
  <conditionalFormatting sqref="A844">
    <cfRule type="duplicateValues" dxfId="280" priority="4"/>
  </conditionalFormatting>
  <conditionalFormatting sqref="A844">
    <cfRule type="duplicateValues" dxfId="279" priority="3"/>
  </conditionalFormatting>
  <conditionalFormatting sqref="A844">
    <cfRule type="duplicateValues" dxfId="278" priority="2"/>
  </conditionalFormatting>
  <conditionalFormatting sqref="A844">
    <cfRule type="duplicateValues" dxfId="27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7" t="s">
        <v>2412</v>
      </c>
      <c r="B1" s="228"/>
      <c r="C1" s="228"/>
      <c r="D1" s="228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7" t="s">
        <v>2421</v>
      </c>
      <c r="B16" s="228"/>
      <c r="C16" s="228"/>
      <c r="D16" s="228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76" priority="26"/>
  </conditionalFormatting>
  <conditionalFormatting sqref="B5:B6">
    <cfRule type="duplicateValues" dxfId="275" priority="25"/>
  </conditionalFormatting>
  <conditionalFormatting sqref="A5:A6">
    <cfRule type="duplicateValues" dxfId="274" priority="23"/>
    <cfRule type="duplicateValues" dxfId="273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2021-10-01T04:58:42Z</dcterms:modified>
</cp:coreProperties>
</file>