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A25" i="1"/>
  <c r="A26" i="1"/>
  <c r="A27" i="1"/>
  <c r="A28" i="1"/>
  <c r="A29" i="1"/>
  <c r="A30" i="1"/>
  <c r="F31" i="1" l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31" i="1"/>
  <c r="A32" i="1"/>
  <c r="A33" i="1"/>
  <c r="A34" i="1"/>
  <c r="A35" i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48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51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6" i="1" l="1"/>
  <c r="A37" i="1"/>
  <c r="A38" i="1"/>
  <c r="A39" i="1"/>
  <c r="A40" i="1"/>
  <c r="A41" i="1"/>
  <c r="A42" i="1"/>
  <c r="A43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 l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65" i="1"/>
  <c r="A66" i="1"/>
  <c r="A67" i="1"/>
  <c r="A68" i="1"/>
  <c r="A69" i="1"/>
  <c r="A70" i="1"/>
  <c r="A71" i="1"/>
  <c r="A72" i="1"/>
  <c r="A73" i="1"/>
  <c r="A74" i="1"/>
  <c r="A75" i="1"/>
  <c r="F76" i="1" l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76" i="1"/>
  <c r="A77" i="1"/>
  <c r="A78" i="1"/>
  <c r="A79" i="1"/>
  <c r="A80" i="1"/>
  <c r="A91" i="1" l="1"/>
  <c r="A90" i="1"/>
  <c r="A89" i="1"/>
  <c r="A88" i="1"/>
  <c r="A87" i="1"/>
  <c r="A86" i="1"/>
  <c r="A85" i="1"/>
  <c r="A84" i="1"/>
  <c r="A83" i="1"/>
  <c r="A82" i="1"/>
  <c r="A81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92" i="1" l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F114" i="1" l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 l="1"/>
  <c r="F142" i="1"/>
  <c r="G142" i="1"/>
  <c r="H142" i="1"/>
  <c r="I142" i="1"/>
  <c r="J142" i="1"/>
  <c r="K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A182" i="1" l="1"/>
  <c r="F182" i="1"/>
  <c r="G182" i="1"/>
  <c r="H182" i="1"/>
  <c r="I182" i="1"/>
  <c r="J182" i="1"/>
  <c r="K182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F194" i="1" l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A194" i="1"/>
  <c r="A195" i="1"/>
  <c r="A196" i="1"/>
  <c r="A197" i="1"/>
  <c r="A198" i="1"/>
  <c r="A199" i="1"/>
  <c r="A200" i="1"/>
  <c r="A201" i="1"/>
  <c r="A202" i="1"/>
  <c r="K203" i="1" l="1"/>
  <c r="K204" i="1"/>
  <c r="J203" i="1"/>
  <c r="J204" i="1"/>
  <c r="I203" i="1"/>
  <c r="I204" i="1"/>
  <c r="H203" i="1"/>
  <c r="H204" i="1"/>
  <c r="G203" i="1"/>
  <c r="G204" i="1"/>
  <c r="F203" i="1"/>
  <c r="F204" i="1"/>
  <c r="A203" i="1"/>
  <c r="A204" i="1"/>
  <c r="H1" i="16" l="1"/>
  <c r="A206" i="1"/>
  <c r="A205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A207" i="1" l="1"/>
  <c r="A208" i="1"/>
  <c r="A209" i="1"/>
  <c r="A210" i="1"/>
  <c r="A211" i="1"/>
  <c r="A212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A215" i="1" l="1"/>
  <c r="A213" i="1"/>
  <c r="A214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 l="1"/>
  <c r="G216" i="1"/>
  <c r="H216" i="1"/>
  <c r="I216" i="1"/>
  <c r="J216" i="1"/>
  <c r="K216" i="1"/>
  <c r="A216" i="1"/>
  <c r="F217" i="1" l="1"/>
  <c r="G217" i="1"/>
  <c r="H217" i="1"/>
  <c r="I217" i="1"/>
  <c r="J217" i="1"/>
  <c r="K217" i="1"/>
  <c r="A217" i="1"/>
  <c r="A218" i="1"/>
  <c r="A219" i="1"/>
  <c r="A220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 l="1"/>
  <c r="G221" i="1"/>
  <c r="H221" i="1"/>
  <c r="I221" i="1"/>
  <c r="J221" i="1"/>
  <c r="K221" i="1"/>
  <c r="A221" i="1"/>
  <c r="F222" i="1" l="1"/>
  <c r="G222" i="1"/>
  <c r="H222" i="1"/>
  <c r="I222" i="1"/>
  <c r="J222" i="1"/>
  <c r="K222" i="1"/>
  <c r="F223" i="1"/>
  <c r="G223" i="1"/>
  <c r="H223" i="1"/>
  <c r="I223" i="1"/>
  <c r="J223" i="1"/>
  <c r="K223" i="1"/>
  <c r="A222" i="1" l="1"/>
  <c r="A223" i="1" l="1"/>
  <c r="A224" i="1" l="1"/>
  <c r="F224" i="1"/>
  <c r="G224" i="1"/>
  <c r="H224" i="1"/>
  <c r="I224" i="1"/>
  <c r="J224" i="1"/>
  <c r="K224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7" i="4"/>
  <c r="C559" i="4"/>
  <c r="C508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<sst xmlns="http://schemas.openxmlformats.org/spreadsheetml/2006/main" count="14571" uniqueCount="2831">
  <si>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</si>
  <si>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</si>
  <si>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</si>
  <si>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</si>
  <si>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</si>
  <si>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</si>
  <si>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</si>
  <si>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</si>
  <si>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</si>
  <si>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</si>
  <si>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</si>
  <si>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</si>
  <si>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</si>
  <si>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</si>
  <si>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</si>
  <si>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</si>
  <si>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</si>
  <si>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</si>
  <si>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</si>
  <si>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</si>
  <si>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</si>
  <si>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</si>
  <si>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</si>
  <si>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</si>
  <si>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</si>
  <si>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</si>
  <si>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</si>
  <si>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</si>
  <si>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</si>
  <si>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</si>
  <si>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</si>
  <si>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</si>
  <si>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</si>
  <si>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</si>
  <si>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</si>
  <si>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</si>
  <si>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</si>
  <si>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</si>
  <si>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</si>
  <si>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</si>
  <si>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</si>
  <si>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</si>
  <si>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</si>
  <si>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</si>
  <si>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</si>
  <si>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</si>
  <si>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</si>
  <si>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</si>
  <si>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</si>
  <si>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</si>
  <si>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</si>
  <si>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</si>
  <si>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</si>
  <si>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</si>
  <si>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</si>
  <si>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</si>
  <si>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</si>
  <si>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</si>
  <si>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</si>
  <si>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</si>
  <si>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</si>
  <si>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</si>
  <si>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</si>
  <si>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</si>
  <si>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</si>
  <si>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</si>
  <si>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</si>
  <si>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</si>
  <si>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</si>
  <si>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</si>
  <si>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</si>
  <si>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</si>
  <si>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</si>
  <si>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</si>
  <si>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</si>
  <si>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</si>
  <si>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</si>
  <si>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</si>
  <si>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</si>
  <si>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</si>
  <si>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</si>
  <si>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</si>
  <si>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</si>
  <si>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</si>
  <si>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</si>
  <si>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</si>
  <si>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</si>
  <si>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</si>
  <si>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</si>
  <si>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</si>
  <si>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</si>
  <si>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</si>
  <si>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</si>
  <si>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</si>
  <si>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</si>
  <si>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</si>
  <si>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</si>
  <si>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</si>
  <si>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</si>
  <si>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</si>
  <si>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</si>
  <si>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</si>
  <si>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</si>
  <si>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</si>
  <si>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</si>
  <si>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</si>
  <si>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</si>
  <si>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</si>
  <si>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</si>
  <si>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</si>
  <si>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</si>
  <si>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</si>
  <si>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</si>
  <si>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</si>
  <si>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</si>
  <si>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</si>
  <si>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</si>
  <si>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</si>
  <si>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</si>
  <si>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</si>
  <si>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</si>
  <si>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</si>
  <si>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</si>
  <si>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</si>
  <si>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</si>
  <si>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</si>
  <si>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</si>
  <si>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</si>
  <si>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</si>
  <si>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</si>
  <si>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</si>
  <si>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</si>
  <si>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</si>
  <si>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</si>
  <si>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</si>
  <si>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</si>
  <si>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</si>
  <si>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</si>
  <si>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</si>
  <si>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</si>
  <si>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</si>
  <si>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</si>
  <si>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</si>
  <si>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</si>
  <si>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</si>
  <si>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</si>
  <si>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</si>
  <si>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</si>
  <si>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</si>
  <si>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</si>
  <si>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</si>
  <si>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</si>
  <si>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</si>
  <si>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</si>
  <si>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</si>
  <si>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</si>
  <si>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</si>
  <si>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</si>
  <si>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</si>
  <si>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</si>
  <si>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</si>
  <si>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</si>
  <si>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</si>
  <si>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</si>
  <si>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</si>
  <si>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</si>
  <si>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</si>
  <si>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</si>
  <si>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</si>
  <si>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</si>
  <si>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</si>
  <si>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</si>
  <si>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</si>
  <si>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</si>
  <si>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</si>
  <si>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</si>
  <si>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</si>
  <si>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</si>
  <si>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</si>
  <si>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</si>
  <si>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</si>
  <si>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</si>
  <si>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</si>
  <si>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</si>
  <si>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</si>
  <si>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</si>
  <si>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</si>
  <si>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</si>
  <si>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</si>
  <si>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</si>
  <si>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</si>
  <si>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</si>
  <si>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</si>
  <si>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</si>
  <si>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</si>
  <si>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</si>
  <si>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</si>
  <si>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</si>
  <si>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</si>
  <si>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</si>
  <si>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</si>
  <si>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</si>
  <si>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</si>
  <si>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</si>
  <si>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</si>
  <si>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</si>
  <si>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</si>
  <si>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</si>
  <si>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</si>
  <si>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</si>
  <si>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</si>
  <si>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</si>
  <si>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</si>
  <si>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</si>
  <si>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</si>
  <si>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</si>
  <si>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</si>
  <si>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</si>
  <si>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</si>
  <si>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</si>
  <si>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</si>
  <si>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</si>
  <si>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</si>
  <si>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</si>
  <si>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</si>
  <si>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</si>
  <si>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</si>
  <si>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</si>
  <si>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</si>
  <si>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</si>
  <si>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</si>
  <si>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</si>
  <si>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</si>
  <si>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</si>
  <si>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</si>
  <si>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</si>
  <si>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</si>
  <si>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</si>
  <si>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</si>
  <si>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</si>
  <si>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</si>
  <si>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</si>
  <si>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</si>
  <si>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</si>
  <si>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</si>
  <si>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</si>
  <si>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</si>
  <si>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</si>
  <si>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</si>
  <si>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</si>
  <si>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</si>
  <si>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</si>
  <si>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</si>
  <si>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</si>
  <si>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</si>
  <si>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</si>
  <si>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</si>
  <si>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</si>
  <si>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</si>
  <si>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</si>
  <si>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</si>
  <si>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</si>
  <si>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</si>
  <si>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</si>
  <si>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</si>
  <si>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</si>
  <si>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</si>
  <si>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</si>
  <si>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</si>
  <si>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</si>
  <si>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</si>
  <si>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</si>
  <si>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</si>
  <si>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</si>
  <si>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</si>
  <si>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</si>
  <si>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</si>
  <si>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</si>
  <si>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</si>
  <si>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</si>
  <si>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</si>
  <si>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</si>
  <si>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</si>
  <si>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</si>
  <si>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</si>
  <si>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</si>
  <si>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</si>
  <si>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</si>
  <si>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</si>
  <si>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</si>
  <si>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</si>
  <si>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</si>
  <si>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</si>
  <si>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</si>
  <si>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</si>
  <si>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</si>
  <si>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</si>
  <si>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</si>
  <si>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</si>
  <si>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</si>
  <si>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</si>
  <si>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</si>
  <si>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</si>
  <si>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</si>
  <si>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</si>
  <si>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</si>
  <si>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</si>
  <si>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</si>
  <si>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</si>
  <si>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</si>
  <si>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</si>
  <si>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</si>
  <si>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</si>
  <si>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</si>
  <si>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</si>
  <si>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</si>
  <si>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</si>
  <si>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</si>
  <si>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</si>
  <si>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</si>
  <si>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</si>
  <si>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</si>
  <si>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</si>
  <si>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</si>
  <si>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</si>
  <si>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</si>
  <si>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</si>
  <si>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</si>
  <si>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</si>
  <si>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</si>
  <si>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</si>
  <si>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</si>
  <si>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</si>
  <si>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</si>
  <si>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</si>
  <si>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</si>
  <si>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</si>
  <si>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</si>
  <si>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</si>
  <si>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</si>
  <si>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</si>
  <si>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</si>
  <si>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</si>
  <si>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</si>
  <si>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</si>
  <si>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</si>
  <si>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</si>
  <si>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</si>
  <si>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</si>
  <si>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</si>
  <si>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</si>
  <si>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</si>
  <si>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</si>
  <si>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</si>
  <si>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</si>
  <si>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</si>
  <si>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</si>
  <si>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</si>
  <si>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</si>
  <si>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</si>
  <si>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</si>
  <si>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</si>
  <si>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</si>
  <si>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</si>
  <si>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</si>
  <si>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</si>
  <si>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</si>
  <si>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</si>
  <si>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</si>
  <si>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</si>
  <si>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</si>
  <si>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</si>
  <si>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</si>
  <si>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</si>
  <si>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</si>
  <si>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</si>
  <si>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</si>
  <si>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</si>
  <si>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</si>
  <si>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</si>
  <si>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</si>
  <si>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</si>
  <si>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</si>
  <si>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</si>
  <si>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</si>
  <si>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</si>
  <si>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</si>
  <si>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</si>
  <si>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</si>
  <si>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</si>
  <si>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</si>
  <si>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</si>
  <si>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</si>
  <si>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</si>
  <si>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</si>
  <si>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</si>
  <si>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</si>
  <si>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</si>
  <si>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</si>
  <si>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</si>
  <si>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</si>
  <si>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</si>
  <si>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</si>
  <si>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</si>
  <si>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</si>
  <si>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</si>
  <si>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</si>
  <si>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</si>
  <si>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</si>
  <si>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</si>
  <si>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</si>
  <si>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</si>
  <si>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</si>
  <si>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</si>
  <si>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</si>
  <si>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</si>
  <si>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</si>
  <si>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</si>
  <si>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</si>
  <si>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</si>
  <si>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</si>
  <si>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</si>
  <si>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</si>
  <si>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</si>
  <si>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</si>
  <si>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</si>
  <si>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</si>
  <si>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</si>
  <si>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</si>
  <si>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</si>
  <si>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</si>
  <si>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</si>
  <si>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</si>
  <si>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</si>
  <si>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</si>
  <si>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</si>
  <si>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</si>
  <si>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</si>
  <si>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</si>
  <si>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</si>
  <si>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</si>
  <si>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</si>
  <si>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</si>
  <si>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</si>
  <si>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</si>
  <si>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</si>
  <si>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</si>
  <si>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</si>
  <si>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</si>
  <si>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</si>
  <si>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</si>
  <si>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</si>
  <si>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</si>
  <si>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</si>
  <si>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</si>
  <si>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</si>
  <si>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</si>
  <si>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</si>
  <si>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</si>
  <si>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</si>
  <si>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</si>
  <si>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</si>
  <si>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</si>
  <si>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</si>
  <si>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</si>
  <si>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</si>
  <si>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</si>
  <si>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</si>
  <si>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</si>
  <si>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</si>
  <si>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</si>
  <si>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</si>
  <si>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</si>
  <si>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</si>
  <si>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</si>
  <si>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</si>
  <si>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</si>
  <si>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</si>
  <si>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</si>
  <si>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</si>
  <si>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</si>
  <si>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</si>
  <si>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</si>
  <si>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</si>
  <si>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</si>
  <si>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</si>
  <si>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</si>
  <si>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</si>
  <si>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</si>
  <si>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</si>
  <si>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</si>
  <si>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</si>
  <si>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</si>
  <si>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</si>
  <si>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</si>
  <si>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</si>
  <si>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</si>
  <si>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</si>
  <si>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</si>
  <si>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</si>
  <si>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</si>
  <si>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</si>
  <si>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</si>
  <si>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</si>
  <si>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</si>
  <si>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</si>
  <si>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</si>
  <si>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</si>
  <si>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</si>
  <si>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</si>
  <si>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</si>
  <si>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</si>
  <si>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</si>
  <si>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</si>
  <si>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</si>
  <si>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</si>
  <si>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</si>
  <si>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</si>
  <si>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</si>
  <si>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</si>
  <si>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</si>
  <si>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</si>
  <si>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</si>
  <si>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</si>
  <si>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</si>
  <si>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</si>
  <si>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</si>
  <si>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</si>
  <si>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</si>
  <si>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</si>
  <si>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</si>
  <si>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</si>
  <si>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</si>
  <si>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</si>
  <si>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</si>
  <si>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</si>
  <si>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</si>
  <si>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</si>
  <si>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</si>
  <si>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</si>
  <si>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</si>
  <si>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</si>
  <si>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</si>
  <si>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</si>
  <si>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</si>
  <si>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</si>
  <si>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</si>
  <si>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</si>
  <si>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</si>
  <si>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</si>
  <si>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</si>
  <si>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</si>
  <si>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</si>
  <si>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</si>
  <si>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</si>
  <si>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</si>
  <si>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</si>
  <si>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</si>
  <si>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</si>
  <si>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</si>
  <si>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</si>
  <si>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</si>
  <si>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</si>
  <si>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</si>
  <si>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</si>
  <si>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</si>
  <si>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</si>
  <si>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</si>
  <si>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</si>
  <si>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</si>
  <si>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</si>
  <si>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</si>
  <si>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</si>
  <si>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</si>
  <si>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</si>
  <si>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</si>
  <si>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</si>
  <si>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</si>
  <si>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</si>
  <si>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</si>
  <si>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</si>
  <si>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</si>
  <si>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</si>
  <si>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</si>
  <si>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</si>
  <si>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</si>
  <si>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</si>
  <si>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</si>
  <si>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</si>
  <si>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</si>
  <si>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</si>
  <si>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</si>
  <si>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</si>
  <si>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</si>
  <si>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</si>
  <si>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</si>
  <si>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</si>
  <si>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</si>
  <si>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</si>
  <si>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</si>
  <si>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</si>
  <si>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</si>
  <si>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</si>
  <si>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</si>
  <si>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</si>
  <si>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</si>
  <si>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</si>
  <si>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</si>
  <si>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</si>
  <si>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</si>
  <si>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</si>
  <si>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</si>
  <si>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</si>
  <si>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</si>
  <si>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</si>
  <si>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</si>
  <si>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</si>
  <si>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</si>
  <si>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</si>
  <si>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</si>
  <si>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</si>
  <si>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</si>
  <si>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</si>
  <si>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</si>
  <si>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</si>
  <si>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</si>
  <si>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</si>
  <si>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</si>
  <si>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</si>
  <si>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</si>
  <si>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</si>
  <si>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</si>
  <si>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</si>
  <si>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</si>
  <si>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</si>
  <si>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</si>
  <si>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</si>
  <si>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</si>
  <si>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</si>
  <si>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</si>
  <si>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</si>
  <si>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</si>
  <si>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</si>
  <si>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</si>
  <si>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</si>
  <si>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</si>
  <si>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</si>
  <si>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</si>
  <si>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</si>
  <si>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</si>
  <si>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</si>
  <si>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</si>
  <si>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</si>
  <si>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</si>
  <si>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</si>
  <si>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</si>
  <si>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</si>
  <si>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</si>
  <si>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</si>
  <si>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</si>
  <si>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</si>
  <si>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</si>
  <si>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</si>
  <si>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</si>
  <si>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</si>
  <si>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</si>
  <si>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</si>
  <si>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</si>
  <si>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</si>
  <si>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</si>
  <si>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</si>
  <si>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</si>
  <si>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</si>
  <si>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</si>
  <si>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</si>
  <si>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</si>
  <si>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</si>
  <si>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</si>
  <si>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</si>
  <si>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</si>
  <si>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</si>
  <si>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</si>
  <si>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</si>
  <si>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</si>
  <si>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</si>
  <si>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</si>
  <si>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</si>
  <si>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</si>
  <si>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</si>
  <si>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</si>
  <si>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</si>
  <si>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</si>
  <si>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</si>
  <si>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</si>
  <si>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</si>
  <si>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</si>
  <si>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</si>
  <si>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</si>
  <si>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</si>
  <si>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</si>
  <si>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</si>
  <si>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</si>
  <si>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</si>
  <si>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</si>
  <si>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</si>
  <si>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</si>
  <si>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</si>
  <si>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</si>
  <si>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</si>
  <si>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</si>
  <si>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</si>
  <si>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</si>
  <si>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</si>
  <si>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</si>
  <si>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</si>
  <si>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</si>
  <si>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</si>
  <si>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</si>
  <si>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</si>
  <si>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</si>
  <si>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</si>
  <si>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</si>
  <si>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</si>
  <si>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</si>
  <si>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</si>
  <si>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</si>
  <si>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</si>
  <si>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</si>
  <si>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</si>
  <si>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</si>
  <si>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</si>
  <si>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</si>
  <si>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</si>
  <si>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</si>
  <si>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</si>
  <si>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</si>
  <si>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</si>
  <si>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</si>
  <si>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</si>
  <si>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</si>
  <si>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</si>
  <si>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</si>
  <si>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</si>
  <si>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</si>
  <si>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</si>
  <si>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</si>
  <si>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</si>
  <si>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</si>
  <si>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</si>
  <si>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</si>
  <si>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</si>
  <si>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</si>
  <si>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</si>
  <si>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</si>
  <si>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</si>
  <si>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</si>
  <si>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</si>
  <si>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</si>
  <si>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</si>
  <si>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</si>
  <si>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</si>
  <si>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</si>
  <si>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</si>
  <si>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</si>
  <si>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</si>
  <si>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</si>
  <si>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</si>
  <si>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</si>
  <si>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</si>
  <si>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</si>
  <si>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</si>
  <si>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</si>
  <si>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</si>
  <si>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</si>
  <si>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</si>
  <si>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</si>
  <si>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</si>
  <si>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</si>
  <si>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</si>
  <si>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</si>
  <si>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</si>
  <si>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</si>
  <si>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</si>
  <si>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</si>
  <si>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</si>
  <si>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</si>
  <si>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</si>
  <si>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</si>
  <si>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</si>
  <si>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</si>
  <si>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</si>
  <si>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</si>
  <si>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</si>
  <si>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</si>
  <si>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</si>
  <si>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</si>
  <si>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</si>
  <si>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</si>
  <si>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</si>
  <si>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</si>
  <si>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</si>
  <si>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</si>
  <si>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</si>
  <si>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</si>
  <si>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</si>
  <si>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</si>
  <si>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</si>
  <si>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</si>
  <si>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</si>
  <si>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</si>
  <si>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</si>
  <si>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</si>
  <si>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</si>
  <si>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</si>
  <si>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</si>
  <si>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</si>
  <si>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</si>
  <si>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</si>
  <si>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</si>
  <si>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</si>
  <si>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</si>
  <si>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</si>
  <si>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</si>
  <si>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</si>
  <si>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</si>
  <si>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</si>
  <si>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</si>
  <si>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</si>
  <si>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</si>
  <si>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</si>
  <si>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</si>
  <si>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</si>
  <si>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</si>
  <si>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</si>
  <si>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</si>
  <si>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</si>
  <si>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</si>
  <si>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</si>
  <si>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</si>
  <si>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</si>
  <si>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</si>
  <si>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</si>
  <si>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</si>
  <si>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</si>
  <si>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</si>
  <si>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</si>
  <si>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</si>
  <si>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</si>
  <si>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</si>
  <si>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</si>
  <si>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</si>
  <si>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</si>
  <si>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</si>
  <si>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</si>
  <si>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</si>
  <si>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</si>
  <si>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</si>
  <si>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</si>
  <si>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</si>
  <si>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</si>
  <si>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</si>
  <si>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</si>
  <si>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</si>
  <si>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</si>
  <si>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</si>
  <si>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</si>
  <si>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</si>
  <si>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</si>
  <si>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</si>
  <si>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</si>
  <si>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</si>
  <si>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</si>
  <si>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</si>
  <si>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</si>
  <si>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</si>
  <si>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</si>
  <si>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</si>
  <si>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</si>
  <si>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</si>
  <si>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</si>
  <si>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</si>
  <si>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</si>
  <si>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</si>
  <si>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</si>
  <si>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</si>
  <si>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</si>
  <si>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</si>
  <si>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</si>
  <si>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</si>
  <si>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</si>
  <si>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</si>
  <si>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</si>
  <si>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</si>
  <si>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</si>
  <si>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</si>
  <si>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</si>
  <si>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</si>
  <si>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</si>
  <si>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</si>
  <si>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</si>
  <si>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</si>
  <si>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</si>
  <si>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</si>
  <si>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</si>
  <si>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</si>
  <si>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</si>
  <si>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</si>
  <si>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</si>
  <si>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</si>
  <si>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</si>
  <si>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</si>
  <si>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</si>
  <si>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</si>
  <si>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</si>
  <si>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</si>
  <si>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</si>
  <si>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</si>
  <si>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</si>
  <si>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</si>
  <si>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</si>
  <si>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</si>
  <si>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</si>
  <si>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</si>
  <si>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</si>
  <si>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</si>
  <si>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</si>
  <si>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</si>
  <si>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</si>
  <si>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</si>
  <si>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</si>
  <si>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</si>
  <si>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</si>
  <si>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</si>
  <si>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</si>
  <si>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</si>
  <si>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</si>
  <si>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</si>
  <si>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</si>
  <si>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</si>
  <si>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</si>
  <si>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</si>
  <si>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</si>
  <si>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</si>
  <si>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</si>
  <si>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</si>
  <si>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</si>
  <si>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</si>
  <si>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</si>
  <si>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</si>
  <si>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</si>
  <si>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</si>
  <si>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</si>
  <si>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</si>
  <si>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</si>
  <si>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</si>
  <si>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</si>
  <si>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</si>
  <si>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</si>
  <si>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</si>
  <si>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</si>
  <si>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</si>
  <si>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</si>
  <si>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</si>
  <si>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</si>
  <si>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</si>
  <si>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</si>
  <si>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</si>
  <si>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</si>
  <si>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</si>
  <si>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</si>
  <si>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</si>
  <si>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</si>
  <si>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</si>
  <si>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</si>
  <si>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</si>
  <si>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</si>
  <si>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</si>
  <si>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</si>
  <si>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</si>
  <si>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</si>
  <si>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</si>
  <si>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</si>
  <si>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</si>
  <si>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</si>
  <si>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</si>
  <si>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</si>
  <si>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</si>
  <si>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</si>
  <si>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</si>
  <si>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</si>
  <si>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</si>
  <si>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</si>
  <si>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</si>
  <si>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</si>
  <si>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</si>
  <si>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</si>
  <si>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</si>
  <si>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</si>
  <si>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</si>
  <si>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</si>
  <si>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</si>
  <si>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</si>
  <si>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</si>
  <si>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</si>
  <si>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</si>
  <si>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</si>
  <si>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</si>
  <si>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</si>
  <si>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</si>
  <si>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</si>
  <si>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</si>
  <si>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</si>
  <si>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</si>
  <si>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</si>
  <si>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</si>
  <si>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</si>
  <si>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</si>
  <si>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</si>
  <si>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</si>
  <si>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</si>
  <si>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</si>
  <si>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</si>
  <si>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</si>
  <si>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</si>
  <si>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</si>
  <si>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</si>
  <si>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</si>
  <si>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</si>
  <si>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</si>
  <si>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</si>
  <si>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</si>
  <si>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</si>
  <si>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</si>
  <si>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</si>
  <si>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</si>
  <si>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</si>
  <si>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</si>
  <si>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</si>
  <si>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</si>
  <si>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</si>
  <si>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</si>
  <si>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</si>
  <si>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</si>
  <si>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</si>
  <si>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</si>
  <si>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</si>
  <si>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</si>
  <si>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</si>
  <si>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</si>
  <si>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</si>
  <si>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</si>
  <si>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</si>
  <si>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</si>
  <si>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</si>
  <si>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</si>
  <si>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</si>
  <si>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</si>
  <si>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</si>
  <si>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</si>
  <si>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</si>
  <si>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</si>
  <si>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</si>
  <si>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</si>
  <si>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</si>
  <si>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</si>
  <si>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</si>
  <si>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</si>
  <si>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</si>
  <si>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</si>
  <si>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</si>
  <si>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</si>
  <si>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</si>
  <si>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</si>
  <si>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</si>
  <si>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</si>
  <si>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</si>
  <si>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</si>
  <si>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</si>
  <si>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</si>
  <si>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</si>
  <si>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</si>
  <si>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</si>
  <si>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</si>
  <si>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</si>
  <si>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</si>
  <si>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</si>
  <si>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</si>
  <si>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</si>
  <si>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</si>
  <si>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</si>
  <si>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</si>
  <si>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</si>
  <si>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</si>
  <si>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</si>
  <si>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</si>
  <si>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</si>
  <si>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</si>
  <si>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</si>
  <si>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</si>
  <si>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</si>
  <si>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</si>
  <si>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</si>
  <si>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</si>
  <si>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</si>
  <si>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</si>
  <si>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</si>
  <si>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</si>
  <si>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</si>
  <si>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</si>
  <si>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</si>
  <si>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</si>
  <si>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</si>
  <si>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</si>
  <si>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</si>
  <si>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</si>
  <si>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</si>
  <si>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</si>
  <si>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</si>
  <si>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</si>
  <si>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</si>
  <si>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</si>
  <si>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</si>
  <si>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</si>
  <si>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</si>
  <si>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</si>
  <si>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</si>
  <si>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</si>
  <si>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</si>
  <si>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</si>
  <si>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</si>
  <si>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</si>
  <si>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</si>
  <si>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</si>
  <si>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</si>
  <si>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</si>
  <si>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</si>
  <si>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</si>
  <si>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</si>
  <si>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</si>
  <si>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</si>
  <si>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</si>
  <si>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</si>
  <si>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</si>
  <si>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</si>
  <si>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</si>
  <si>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</si>
  <si>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</si>
  <si>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</si>
  <si>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</si>
  <si>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</si>
  <si>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</si>
  <si>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</si>
  <si>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</si>
  <si>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</si>
  <si>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</si>
  <si>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</si>
  <si>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</si>
  <si>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</si>
  <si>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</si>
  <si>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</si>
  <si>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</si>
  <si>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</si>
  <si>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</si>
  <si>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</si>
  <si>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</si>
  <si>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</si>
  <si>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</si>
  <si>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</si>
  <si>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</si>
  <si>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</si>
  <si>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</si>
  <si>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</si>
  <si>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</si>
  <si>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</si>
  <si>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</si>
  <si>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</si>
  <si>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</si>
  <si>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</si>
  <si>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</si>
  <si>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</si>
  <si>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</si>
  <si>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</si>
  <si>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</si>
  <si>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</si>
  <si>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</si>
  <si>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</si>
  <si>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</si>
  <si>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</si>
  <si>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</si>
  <si>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</si>
  <si>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</si>
  <si>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</si>
  <si>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</si>
  <si>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</si>
  <si>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</si>
  <si>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</si>
  <si>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</si>
  <si>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</si>
  <si>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</si>
  <si>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</si>
  <si>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</si>
  <si>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</si>
  <si>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</si>
  <si>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</si>
  <si>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</si>
  <si>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</si>
  <si>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</si>
  <si>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</si>
  <si>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</si>
  <si>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</si>
  <si>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</si>
  <si>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</si>
  <si>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</si>
  <si>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</si>
  <si>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</si>
  <si>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</si>
  <si>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</si>
  <si>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</si>
  <si>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</si>
  <si>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</si>
  <si>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</si>
  <si>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</si>
  <si>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</si>
  <si>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</si>
  <si>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</si>
  <si>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</si>
  <si>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</si>
  <si>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</si>
  <si>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</si>
  <si>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</si>
  <si>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</si>
  <si>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</si>
  <si>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</si>
  <si>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</si>
  <si>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</si>
  <si>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</si>
  <si>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</si>
  <si>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</si>
  <si>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</si>
  <si>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</si>
  <si>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</si>
  <si>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</si>
  <si>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</si>
  <si>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</si>
  <si>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</si>
  <si>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</si>
  <si>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</si>
  <si>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</si>
  <si>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</si>
  <si>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</si>
  <si>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</si>
  <si>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</si>
  <si>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</si>
  <si>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</si>
  <si>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</si>
  <si>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</si>
  <si>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</si>
  <si>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</si>
  <si>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</si>
  <si>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</si>
  <si>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</si>
  <si>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</si>
  <si>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</si>
  <si>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</si>
  <si>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</si>
  <si>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</si>
  <si>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</si>
  <si>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</si>
  <si>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</si>
  <si>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</si>
  <si>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</si>
  <si>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</si>
  <si>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</si>
  <si>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</si>
  <si>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</si>
  <si>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</si>
  <si>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</si>
  <si>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</si>
  <si>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</si>
  <si>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</si>
  <si>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</si>
  <si>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</si>
  <si>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</si>
  <si>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</si>
  <si>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</si>
  <si>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</si>
  <si>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</si>
  <si>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</si>
  <si>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</si>
  <si>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</si>
  <si>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</si>
  <si>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</si>
  <si>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</si>
  <si>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</si>
  <si>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</si>
  <si>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</si>
  <si>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</si>
  <si>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</si>
  <si>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</si>
  <si>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</si>
  <si>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</si>
  <si>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</si>
  <si>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</si>
  <si>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</si>
  <si>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</si>
  <si>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</si>
  <si>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</si>
  <si>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</si>
  <si>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</si>
  <si>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</si>
  <si>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</si>
  <si>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</si>
  <si>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</si>
  <si>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</si>
  <si>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</si>
  <si>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</si>
  <si>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</si>
  <si>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</si>
  <si>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</si>
  <si>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</si>
  <si>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</si>
  <si>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</si>
  <si>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</si>
  <si>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</si>
  <si>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</si>
  <si>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</si>
  <si>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</si>
  <si>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</si>
  <si>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</si>
  <si>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</si>
  <si>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</si>
  <si>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</si>
  <si>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</si>
  <si>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</si>
  <si>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</si>
  <si>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</si>
  <si>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</si>
  <si>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</si>
  <si>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</si>
  <si>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</si>
  <si>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</si>
  <si>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</si>
  <si>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</si>
  <si>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</si>
  <si>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</si>
  <si>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</si>
  <si>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</si>
  <si>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</si>
  <si>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</si>
  <si>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</si>
  <si>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</si>
  <si>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</si>
  <si>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</si>
  <si>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</si>
  <si>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</si>
  <si>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</si>
  <si>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</si>
  <si>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</si>
  <si>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</si>
  <si>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</si>
  <si>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</si>
  <si>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</si>
  <si>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</si>
  <si>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</si>
  <si>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</si>
  <si>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</si>
  <si>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</si>
  <si>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</si>
  <si>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</si>
  <si>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</si>
  <si>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</si>
  <si>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</si>
  <si>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</si>
  <si>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</si>
  <si>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</si>
  <si>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</si>
  <si>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</si>
  <si>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</si>
  <si>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</si>
  <si>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</si>
  <si>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</si>
  <si>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</si>
  <si>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</si>
  <si>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</si>
  <si>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</si>
  <si>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</si>
  <si>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</si>
  <si>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</si>
  <si>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</si>
  <si>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</si>
  <si>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</si>
  <si>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</si>
  <si>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</si>
  <si>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</si>
  <si>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</si>
  <si>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</si>
  <si>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</si>
  <si>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</si>
  <si>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</si>
  <si>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</si>
  <si>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</si>
  <si>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</si>
  <si>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</si>
  <si>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</si>
  <si>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</si>
  <si>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</si>
  <si>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</si>
  <si>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</si>
  <si>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</si>
  <si>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</si>
  <si>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</si>
  <si>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</si>
  <si>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</si>
  <si>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</si>
  <si>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</si>
  <si>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</si>
  <si>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</si>
  <si>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</si>
  <si>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</si>
  <si>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</si>
  <si>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</si>
  <si>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</si>
  <si>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</si>
  <si>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</si>
  <si>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</si>
  <si>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</si>
  <si>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</si>
  <si>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</si>
  <si>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</si>
  <si>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</si>
  <si>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</si>
  <si>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</si>
  <si>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</si>
  <si>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</si>
  <si>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</si>
  <si>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</si>
  <si>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</si>
  <si>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</si>
  <si>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</si>
  <si>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</si>
  <si>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</si>
  <si>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</si>
  <si>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</si>
  <si>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</si>
  <si>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</si>
  <si>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</si>
  <si>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</si>
  <si>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</si>
  <si>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</si>
  <si>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</si>
  <si>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</si>
  <si>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</si>
  <si>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</si>
  <si>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</si>
  <si>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</si>
  <si>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</si>
  <si>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</si>
  <si>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</si>
  <si>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</si>
  <si>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</si>
  <si>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</si>
  <si>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</si>
  <si>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</si>
  <si>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</si>
  <si>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</si>
  <si>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</si>
  <si>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</si>
  <si>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</si>
  <si>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</si>
  <si>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</si>
  <si>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</si>
  <si>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</si>
  <si>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</si>
  <si>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</si>
  <si>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</si>
  <si>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</si>
  <si>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</si>
  <si>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</si>
  <si>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</si>
  <si>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</si>
  <si>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</si>
  <si>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</si>
  <si>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</si>
  <si>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</si>
  <si>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</si>
  <si>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</si>
  <si>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</si>
  <si>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</si>
  <si>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</si>
  <si>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</si>
  <si>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</si>
  <si>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</si>
  <si>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</si>
  <si>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</si>
  <si>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</si>
  <si>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</si>
  <si>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</si>
  <si>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</si>
  <si>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</si>
  <si>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</si>
  <si>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</si>
  <si>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</si>
  <si>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</si>
  <si>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</si>
  <si>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</si>
  <si>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</si>
  <si>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</si>
  <si>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</si>
  <si>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</si>
  <si>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</si>
  <si>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</si>
  <si>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</si>
  <si>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</si>
  <si>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</si>
  <si>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</si>
  <si>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</si>
  <si>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</si>
  <si>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</si>
  <si>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</si>
  <si>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</si>
  <si>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</si>
  <si>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</si>
  <si>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</si>
  <si>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</si>
  <si>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</si>
  <si>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</si>
  <si>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</si>
  <si>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</si>
  <si>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</si>
  <si>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</si>
  <si>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</si>
  <si>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</si>
  <si>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</si>
  <si>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</si>
  <si>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</si>
  <si>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</si>
  <si>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</si>
  <si>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</si>
  <si>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</si>
  <si>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</si>
  <si>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</si>
  <si>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</si>
  <si>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</si>
  <si>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</si>
  <si>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</si>
  <si>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</si>
  <si>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</si>
  <si>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</si>
  <si>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</si>
  <si>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</si>
  <si>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</si>
  <si>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</si>
  <si>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</si>
  <si>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</si>
  <si>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</si>
  <si>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</si>
  <si>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</si>
  <si>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</si>
  <si>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</si>
  <si>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</si>
  <si>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</si>
  <si>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</si>
  <si>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</si>
  <si>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</si>
  <si>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</si>
  <si>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</si>
  <si>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</si>
  <si>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</si>
  <si>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</si>
  <si>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</si>
  <si>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</si>
  <si>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</si>
  <si>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</si>
  <si>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</si>
  <si>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</si>
  <si>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</si>
  <si>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</si>
  <si>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</si>
  <si>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</si>
  <si>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</si>
  <si>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</si>
  <si>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</si>
  <si>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</si>
  <si>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</si>
  <si>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</si>
  <si>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</si>
  <si>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</si>
  <si>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</si>
  <si>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</si>
  <si>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</si>
  <si>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</si>
  <si>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</si>
  <si>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</si>
  <si>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</si>
  <si>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</si>
  <si>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</si>
  <si>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</si>
  <si>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</si>
  <si>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</si>
  <si>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</si>
  <si>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</si>
  <si>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</si>
  <si>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</si>
  <si>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</si>
  <si>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</si>
  <si>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</si>
  <si>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</si>
  <si>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</si>
  <si>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</si>
  <si>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</si>
  <si>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</si>
  <si>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</si>
  <si>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</si>
  <si>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</si>
  <si>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</si>
  <si>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</si>
  <si>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</si>
  <si>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</si>
  <si>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</si>
  <si>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</si>
  <si>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</si>
  <si>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</si>
  <si>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</si>
  <si>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</si>
  <si>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</si>
  <si>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</si>
  <si>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</si>
  <si>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</si>
  <si>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</si>
  <si>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</si>
  <si>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</si>
  <si>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</si>
  <si>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</si>
  <si>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</si>
  <si>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</si>
  <si>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</si>
  <si>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</si>
  <si>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</si>
  <si>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</si>
  <si>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</si>
  <si>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</si>
  <si>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</si>
  <si>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</si>
  <si>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</si>
  <si>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</si>
  <si>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</si>
  <si>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</si>
  <si>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</si>
  <si>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</si>
  <si>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</si>
  <si>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</si>
  <si>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</si>
  <si>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</si>
  <si>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</si>
  <si>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</si>
  <si>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</si>
  <si>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</si>
  <si>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</si>
  <si>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</si>
  <si>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</si>
  <si>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</si>
  <si>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</si>
  <si>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</si>
  <si>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</si>
  <si>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</si>
  <si>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</si>
  <si>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</si>
  <si>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</si>
  <si>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</si>
  <si>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</si>
  <si>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</si>
  <si>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</si>
  <si>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</si>
  <si>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</si>
  <si>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</si>
  <si>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</si>
  <si>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</si>
  <si>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</si>
  <si>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</si>
  <si>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</si>
  <si>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</si>
  <si>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</si>
  <si>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</si>
  <si>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</si>
  <si>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</si>
  <si>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</si>
  <si>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</si>
  <si>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</si>
  <si>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</si>
  <si>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</si>
  <si>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</si>
  <si>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</si>
  <si>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</si>
  <si>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</si>
  <si>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</si>
  <si>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</si>
  <si>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</si>
  <si>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</si>
  <si>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</si>
  <si>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</si>
  <si>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</si>
  <si>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</si>
  <si>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</si>
  <si>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</si>
  <si>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</si>
  <si>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</si>
  <si>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</si>
  <si>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</si>
  <si>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</si>
  <si>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</si>
  <si>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</si>
  <si>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</si>
  <si>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</si>
  <si>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</si>
  <si>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</si>
  <si>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</si>
  <si>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</si>
  <si>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</si>
  <si>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</si>
  <si>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</si>
  <si>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</si>
  <si>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</si>
  <si>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</si>
  <si>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</si>
  <si>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</si>
  <si>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</si>
  <si>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</si>
  <si>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</si>
  <si>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</si>
  <si>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</si>
  <si>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</si>
  <si>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</si>
  <si>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</si>
  <si>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</si>
  <si>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</si>
  <si>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</si>
  <si>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</si>
  <si>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</si>
  <si>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</si>
  <si>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</si>
  <si>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</si>
  <si>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</si>
  <si>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</si>
  <si>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</si>
  <si>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</si>
  <si>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</si>
  <si>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</si>
  <si>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</si>
  <si>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</si>
  <si>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</si>
  <si>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</si>
  <si>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</si>
  <si>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</si>
  <si>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</si>
  <si>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</si>
  <si>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</si>
  <si>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</si>
  <si>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</si>
  <si>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</si>
  <si>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</si>
  <si>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</si>
  <si>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</si>
  <si>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</si>
  <si>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</si>
  <si>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</si>
  <si>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</si>
  <si>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</si>
  <si>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</si>
  <si>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</si>
  <si>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</si>
  <si>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</si>
  <si>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</si>
  <si>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</si>
  <si>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</si>
  <si>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</si>
  <si>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</si>
  <si>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</si>
  <si>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</si>
  <si>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</si>
  <si>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</si>
  <si>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</si>
  <si>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</si>
  <si>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</si>
  <si>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</si>
  <si>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</si>
  <si>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</si>
  <si>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</si>
  <si>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</si>
  <si>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</si>
  <si>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</si>
  <si>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</si>
  <si>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</si>
  <si>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</si>
  <si>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</si>
  <si>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</si>
  <si>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</si>
  <si>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</si>
  <si>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</si>
  <si>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</si>
  <si>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</si>
  <si>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</si>
  <si>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</si>
  <si>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</si>
  <si>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</si>
  <si>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</si>
  <si>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</si>
  <si>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</si>
  <si>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</si>
  <si>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</si>
  <si>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</si>
  <si>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</si>
  <si>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</si>
  <si>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</si>
  <si>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</si>
  <si>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</si>
  <si>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</si>
  <si>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</si>
  <si>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</si>
  <si>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</si>
  <si>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</si>
  <si>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</si>
  <si>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</si>
  <si>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</si>
  <si>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</si>
  <si>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</si>
  <si>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</si>
  <si>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</si>
  <si>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</si>
  <si>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</si>
  <si>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</si>
  <si>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</si>
  <si>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</si>
  <si>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</si>
  <si>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</si>
  <si>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</si>
  <si>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</si>
  <si>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</si>
  <si>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</si>
  <si>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</si>
  <si>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</si>
  <si>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</si>
  <si>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</si>
  <si>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</si>
  <si>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</si>
  <si>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</si>
  <si>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</si>
  <si>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</si>
  <si>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</si>
  <si>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</si>
  <si>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</si>
  <si>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</si>
  <si>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</si>
  <si>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</si>
  <si>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</si>
  <si>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</si>
  <si>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</si>
  <si>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</si>
  <si>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</si>
  <si>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</si>
  <si>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</si>
  <si>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</si>
  <si>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</si>
  <si>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</si>
  <si>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</si>
  <si>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</si>
  <si>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</si>
  <si>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</si>
  <si>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</si>
  <si>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</si>
  <si>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</si>
  <si>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</si>
  <si>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</si>
  <si>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</si>
  <si>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</si>
  <si>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</si>
  <si>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</si>
  <si>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</si>
  <si>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</si>
  <si>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</si>
  <si>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</si>
  <si>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</si>
  <si>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</si>
  <si>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</si>
  <si>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</si>
  <si>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</si>
  <si>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</si>
  <si>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</si>
  <si>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</si>
  <si>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</si>
  <si>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</si>
  <si>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</si>
  <si>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</si>
  <si>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</si>
  <si>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</si>
  <si>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</si>
  <si>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</si>
  <si>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</si>
  <si>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</si>
  <si>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</si>
  <si>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</si>
  <si>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</si>
  <si>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</si>
  <si>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</si>
  <si>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</si>
  <si>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</si>
  <si>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</si>
  <si>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</si>
  <si>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</si>
  <si>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</si>
  <si>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</si>
  <si>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</si>
  <si>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</si>
  <si>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</si>
  <si>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</si>
  <si>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</si>
  <si>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</si>
  <si>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</si>
  <si>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</si>
  <si>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</si>
  <si>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</si>
  <si>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</si>
  <si>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</si>
  <si>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</si>
  <si>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</si>
  <si>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</si>
  <si>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</si>
  <si>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</si>
  <si>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</si>
  <si>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</si>
  <si>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</si>
  <si>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</si>
  <si>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</si>
  <si>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</si>
  <si>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</si>
  <si>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</si>
  <si>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</si>
  <si>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</si>
  <si>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</si>
  <si>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</si>
  <si>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</si>
  <si>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</si>
  <si>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</si>
  <si>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</si>
  <si>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</si>
  <si>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</si>
  <si>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</si>
  <si>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</si>
  <si>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</si>
  <si>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</si>
  <si>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</si>
  <si>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</si>
  <si>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</si>
  <si>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</si>
  <si>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</si>
  <si>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</si>
  <si>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</si>
  <si>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</si>
  <si>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</si>
  <si>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</si>
  <si>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</si>
  <si>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</si>
  <si>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</si>
  <si>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</si>
  <si>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</si>
  <si>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</si>
  <si>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</si>
  <si>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</si>
  <si>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</si>
  <si>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</si>
  <si>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</si>
  <si>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</si>
  <si>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</si>
  <si>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</si>
  <si>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</si>
  <si>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</si>
  <si>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</si>
  <si>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</si>
  <si>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</si>
  <si>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</si>
  <si>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</si>
  <si>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</si>
  <si>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</si>
  <si>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</si>
  <si>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</si>
  <si>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</si>
  <si>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</si>
  <si>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</si>
  <si>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</si>
  <si>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</si>
  <si>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</si>
  <si>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</si>
  <si>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</si>
  <si>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</si>
  <si>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</si>
  <si>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</si>
  <si>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</si>
  <si>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</si>
  <si>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</si>
  <si>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</si>
  <si>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</si>
  <si>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</si>
  <si>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</si>
  <si>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</si>
  <si>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</si>
  <si>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</si>
  <si>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</si>
  <si>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</si>
  <si>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</si>
  <si>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</si>
  <si>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</si>
  <si>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</si>
  <si>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</si>
  <si>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</si>
  <si>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</si>
  <si>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</si>
  <si>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</si>
  <si>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</si>
  <si>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</si>
  <si>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</si>
  <si>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</si>
  <si>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</si>
  <si>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</si>
  <si>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</si>
  <si>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</si>
  <si>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</si>
  <si>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</si>
  <si>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</si>
  <si>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</si>
  <si>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</si>
  <si>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</si>
  <si>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</si>
  <si>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</si>
  <si>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</si>
  <si>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</si>
  <si>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</si>
  <si>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</si>
  <si>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</si>
  <si>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</si>
  <si>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</si>
  <si>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</si>
  <si>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</si>
  <si>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</si>
  <si>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</si>
  <si>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</si>
  <si>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</si>
  <si>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</si>
  <si>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</si>
  <si>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</si>
  <si>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</si>
  <si>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</si>
  <si>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</si>
  <si>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</si>
  <si>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</si>
  <si>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</si>
  <si>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</si>
  <si>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</si>
  <si>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</si>
  <si>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</si>
  <si>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</si>
  <si>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</si>
  <si>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</si>
  <si>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</si>
  <si>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</si>
  <si>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</si>
  <si>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</si>
  <si>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</si>
  <si>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</si>
  <si>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</si>
  <si>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</si>
  <si>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</si>
  <si>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</si>
  <si>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</si>
  <si>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</si>
  <si>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</si>
  <si>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</si>
  <si>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</si>
  <si>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</si>
  <si>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</si>
  <si>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</si>
  <si>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</si>
  <si>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</si>
  <si>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</si>
  <si>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</si>
  <si>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</si>
  <si>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</si>
  <si>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</si>
  <si>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</si>
  <si>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</si>
  <si>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</si>
  <si>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</si>
  <si>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</si>
  <si>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</si>
  <si>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</si>
  <si>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</si>
  <si>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</si>
  <si>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</si>
  <si>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</si>
  <si>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</si>
  <si>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</si>
  <si>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</si>
  <si>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</si>
  <si>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</si>
  <si>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</si>
  <si>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</si>
  <si>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</si>
  <si>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</si>
  <si>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</si>
  <si>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</si>
  <si>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</si>
  <si>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</si>
  <si>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</si>
  <si>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</si>
  <si>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</si>
  <si>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</si>
  <si>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</si>
  <si>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</si>
  <si>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</si>
  <si>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</si>
  <si>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</si>
  <si>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</si>
  <si>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</si>
  <si>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</si>
  <si>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</si>
  <si>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</si>
  <si>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</si>
  <si>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</si>
  <si>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</si>
  <si>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</si>
  <si>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</si>
  <si>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</si>
  <si>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</si>
  <si>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</si>
  <si>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</si>
  <si>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</si>
  <si>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</si>
  <si>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</si>
  <si>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</si>
  <si>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</si>
  <si>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</si>
  <si>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</si>
  <si>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</si>
  <si>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</si>
  <si>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</si>
  <si>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</si>
  <si>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</si>
  <si>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</si>
  <si>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</si>
  <si>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</si>
  <si>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</si>
  <si>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</si>
  <si>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</si>
  <si>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</si>
  <si>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</si>
  <si>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</si>
  <si>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</si>
  <si>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</si>
  <si>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</si>
  <si>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</si>
  <si>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</si>
  <si>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</si>
  <si>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</si>
  <si>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</si>
  <si>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</si>
  <si>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</si>
  <si>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</si>
  <si>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</si>
  <si>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</si>
  <si>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</si>
  <si>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</si>
  <si>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</si>
  <si>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</si>
  <si>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</si>
  <si>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</si>
  <si>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</si>
  <si>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</si>
  <si>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</si>
  <si>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</si>
  <si>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</si>
  <si>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</si>
  <si>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</si>
  <si>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</si>
  <si>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</si>
  <si>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</si>
  <si>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</si>
  <si>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</si>
  <si>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</si>
  <si>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</si>
  <si>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</si>
  <si>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</si>
  <si>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</si>
  <si>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</si>
  <si>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</si>
  <si>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</si>
  <si>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</si>
  <si>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</si>
  <si>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</si>
  <si>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</si>
  <si>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</si>
  <si>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</si>
  <si>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</si>
  <si>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</si>
  <si>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</si>
  <si>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</si>
  <si>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</si>
  <si>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</si>
  <si>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</si>
  <si>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</si>
  <si>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</si>
  <si>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</si>
  <si>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</si>
  <si>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</si>
  <si>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</si>
  <si>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</si>
  <si>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</si>
  <si>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</si>
  <si>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</si>
  <si>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</si>
  <si>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</si>
  <si>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</si>
  <si>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</si>
  <si>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</si>
  <si>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</si>
  <si>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</si>
  <si>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</si>
  <si>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</si>
  <si>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</si>
  <si>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</si>
  <si>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</si>
  <si>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</si>
  <si>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</si>
  <si>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</si>
  <si>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</si>
  <si>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</si>
  <si>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</si>
  <si>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</si>
  <si>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</si>
  <si>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</si>
  <si>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</si>
  <si>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</si>
  <si>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</si>
  <si>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</si>
  <si>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</si>
  <si>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</si>
  <si>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</si>
  <si>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</si>
  <si>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</si>
  <si>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</si>
  <si>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</si>
  <si>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</si>
  <si>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</si>
  <si>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</si>
  <si>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</si>
  <si>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</si>
  <si>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</si>
  <si>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</si>
  <si>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</si>
  <si>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</si>
  <si>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</si>
  <si>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</si>
  <si>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</si>
  <si>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</si>
  <si>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</si>
  <si>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</si>
  <si>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</si>
  <si>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</si>
  <si>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</si>
  <si>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</si>
  <si>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</si>
  <si>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</si>
  <si>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</si>
  <si>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</si>
  <si>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</si>
  <si>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</si>
  <si>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</si>
  <si>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</si>
  <si>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</si>
  <si>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</si>
  <si>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</si>
  <si>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</si>
  <si>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</si>
  <si>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</si>
  <si>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</si>
  <si>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</si>
  <si>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</si>
  <si>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</si>
  <si>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</si>
  <si>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</si>
  <si>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</si>
  <si>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</si>
  <si>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</si>
  <si>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</si>
  <si>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</si>
  <si>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</si>
  <si>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</si>
  <si>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</si>
  <si>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</si>
  <si>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</si>
  <si>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</si>
  <si>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</si>
  <si>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</si>
  <si>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</si>
  <si>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</si>
  <si>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</si>
  <si>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</si>
  <si>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</si>
  <si>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</si>
  <si>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</si>
  <si>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</si>
  <si>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</si>
  <si>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</si>
  <si>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</si>
  <si>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</si>
  <si>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</si>
  <si>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</si>
  <si>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</si>
  <si>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</si>
  <si>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</si>
  <si>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</si>
  <si>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</si>
  <si>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</si>
  <si>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</si>
  <si>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</si>
  <si>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</si>
  <si>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</si>
  <si>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</si>
  <si>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</si>
  <si>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</si>
  <si>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</si>
  <si>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</si>
  <si>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</si>
  <si>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</si>
  <si>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</si>
  <si>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</si>
  <si>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</si>
  <si>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</si>
  <si>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</si>
  <si>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</si>
  <si>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</si>
  <si>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</si>
  <si>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</si>
  <si>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</si>
  <si>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</si>
  <si>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</si>
  <si>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</si>
  <si>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</si>
  <si>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</si>
  <si>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</si>
  <si>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</si>
  <si>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</si>
  <si>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</si>
  <si>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</si>
  <si>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</si>
  <si>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</si>
  <si>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</si>
  <si>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</si>
  <si>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</si>
  <si>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</si>
  <si>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</si>
  <si>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</si>
  <si>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</si>
  <si>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</si>
  <si>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</si>
  <si>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</si>
  <si>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</si>
  <si>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</si>
  <si>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</si>
  <si>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</si>
  <si>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</si>
  <si>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</si>
  <si>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</si>
  <si>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</si>
  <si>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</si>
  <si>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</si>
  <si>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</si>
  <si>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</si>
  <si>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</si>
  <si>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</si>
  <si>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</si>
  <si>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</si>
  <si>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</si>
  <si>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</si>
  <si>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</si>
  <si>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</si>
  <si>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</si>
  <si>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</si>
  <si>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</si>
  <si>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</si>
  <si>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</si>
  <si>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</si>
  <si>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</si>
  <si>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</si>
  <si>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</si>
  <si>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</si>
  <si>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</si>
  <si>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</si>
  <si>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</si>
  <si>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</si>
  <si>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</si>
  <si>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</si>
  <si>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</si>
  <si>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</si>
  <si>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</si>
  <si>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</si>
  <si>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</si>
  <si>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</si>
  <si>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</si>
  <si>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</si>
  <si>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</si>
  <si>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</si>
  <si>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</si>
  <si>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</si>
  <si>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</si>
  <si>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</si>
  <si>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</si>
  <si>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</si>
  <si>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</si>
  <si>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</si>
  <si>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</si>
  <si>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</si>
  <si>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</si>
  <si>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</si>
  <si>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</si>
  <si>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</si>
  <si>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</si>
  <si>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</si>
  <si>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</si>
  <si>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</si>
  <si>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</si>
  <si>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</si>
  <si>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</si>
  <si>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</si>
  <si>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</si>
  <si>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</si>
  <si>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</si>
  <si>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</si>
  <si>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</si>
  <si>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</si>
  <si>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</si>
  <si>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</si>
  <si>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</si>
  <si>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</si>
  <si>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</si>
  <si>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</si>
  <si>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</si>
  <si>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</si>
  <si>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</si>
  <si>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</si>
  <si>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</si>
  <si>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</si>
  <si>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</si>
  <si>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</si>
  <si>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</si>
  <si>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</si>
  <si>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</si>
  <si>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</si>
  <si>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</si>
  <si>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</si>
  <si>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</si>
  <si>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</si>
  <si>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</si>
  <si>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</si>
  <si>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</si>
  <si>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</si>
  <si>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</si>
  <si>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</si>
  <si>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</si>
  <si>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</si>
  <si>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</si>
  <si>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</si>
  <si>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</si>
  <si>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</si>
  <si>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</si>
  <si>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</si>
  <si>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</si>
  <si>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</si>
  <si>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</si>
  <si>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</si>
  <si>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</si>
  <si>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</si>
  <si>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</si>
  <si>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</si>
  <si>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</si>
  <si>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</si>
  <si>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</si>
  <si>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</si>
  <si>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</si>
  <si>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</si>
  <si>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</si>
  <si>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</si>
  <si>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</si>
  <si>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</si>
  <si>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</si>
  <si>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</si>
  <si>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</si>
  <si>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</si>
  <si>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</si>
  <si>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</si>
  <si>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</si>
  <si>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</si>
  <si>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</si>
  <si>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</si>
  <si>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</si>
  <si>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</si>
  <si>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</si>
  <si>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</si>
  <si>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</si>
  <si>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</si>
  <si>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</si>
  <si>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</si>
  <si>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</si>
  <si>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</si>
  <si>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</si>
  <si>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</si>
  <si>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</si>
  <si>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</si>
  <si>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</si>
  <si>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</si>
  <si>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</si>
  <si>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</si>
  <si>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</si>
  <si>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</si>
  <si>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</si>
  <si>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</si>
  <si>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</si>
  <si>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</si>
  <si>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</si>
  <si>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</si>
  <si>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</si>
  <si>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</si>
  <si>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</si>
  <si>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</si>
  <si>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</si>
  <si>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</si>
  <si>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</si>
  <si>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</si>
  <si>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</si>
  <si>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</si>
  <si>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</si>
  <si>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</si>
  <si>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</si>
  <si>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</si>
  <si>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</si>
  <si>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</si>
  <si>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</si>
  <si>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</si>
  <si>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</si>
  <si>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</si>
  <si>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</si>
  <si>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</si>
  <si>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</si>
  <si>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</si>
  <si>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</si>
  <si>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</si>
  <si>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</si>
  <si>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</si>
  <si>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</si>
  <si>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</si>
  <si>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</si>
  <si>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</si>
  <si>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</si>
  <si>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</si>
  <si>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</si>
  <si>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</si>
  <si>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</si>
  <si>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</si>
  <si>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</si>
  <si>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</si>
  <si>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</si>
  <si>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</si>
  <si>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</si>
  <si>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</si>
  <si>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</si>
  <si>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</si>
  <si>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</si>
  <si>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</si>
  <si>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</si>
  <si>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</si>
  <si>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</si>
  <si>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</si>
  <si>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</si>
  <si>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</si>
  <si>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</si>
  <si>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</si>
  <si>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</si>
  <si>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</si>
  <si>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</si>
  <si>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</si>
  <si>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</si>
  <si>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</si>
  <si>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</si>
  <si>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</si>
  <si>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</si>
  <si>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</si>
  <si>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</si>
  <si>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</si>
  <si>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</si>
  <si>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</si>
  <si>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</si>
  <si>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</si>
  <si>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</si>
  <si>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</si>
  <si>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</si>
  <si>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</si>
  <si>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</si>
  <si>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</si>
  <si>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</si>
  <si>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</si>
  <si>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</si>
  <si>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</si>
  <si>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</si>
  <si>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</si>
  <si>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</si>
  <si>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</si>
  <si>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</si>
  <si>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</si>
  <si>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</si>
  <si>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</si>
  <si>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</si>
  <si>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</si>
  <si>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</si>
  <si>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</si>
  <si>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</si>
  <si>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</si>
  <si>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</si>
  <si>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</si>
  <si>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</si>
  <si>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3335973573</t>
  </si>
  <si>
    <t>3335973570</t>
  </si>
  <si>
    <t>3335973569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</si>
  <si>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</si>
  <si>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</si>
  <si>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</si>
  <si>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</si>
  <si>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</si>
  <si>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</si>
  <si>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</si>
  <si>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</si>
  <si>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</si>
  <si>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</si>
  <si>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</si>
  <si>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</si>
  <si>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</si>
  <si>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</si>
  <si>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</si>
  <si>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</si>
  <si>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</si>
  <si>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</si>
  <si>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</si>
  <si>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</si>
  <si>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</si>
  <si>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</si>
  <si>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</si>
  <si>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</si>
  <si>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</si>
  <si>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</si>
  <si>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</si>
  <si>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</si>
  <si>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</si>
  <si>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</si>
  <si>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</si>
  <si>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</si>
  <si>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</si>
  <si>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</si>
  <si>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</si>
  <si>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</si>
  <si>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</si>
  <si>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</si>
  <si>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</si>
  <si>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</si>
  <si>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</si>
  <si>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</si>
  <si>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</si>
  <si>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</si>
  <si>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</si>
  <si>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</si>
  <si>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</si>
  <si>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</si>
  <si>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</si>
  <si>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</si>
  <si>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</si>
  <si>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</si>
  <si>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</si>
  <si>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</si>
  <si>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</si>
  <si>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</si>
  <si>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</si>
  <si>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</si>
  <si>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</si>
  <si>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</si>
  <si>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</si>
  <si>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</si>
  <si>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</si>
  <si>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</si>
  <si>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</si>
  <si>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</si>
  <si>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</si>
  <si>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</si>
  <si>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</si>
  <si>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</si>
  <si>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</si>
  <si>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</si>
  <si>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</si>
  <si>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</si>
  <si>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</si>
  <si>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</si>
  <si>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</si>
  <si>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</si>
  <si>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</si>
  <si>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</si>
  <si>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</si>
  <si>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</si>
  <si>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</si>
  <si>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</si>
  <si>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</si>
  <si>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</si>
  <si>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</si>
  <si>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</si>
  <si>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</si>
  <si>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</si>
  <si>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</si>
  <si>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</si>
  <si>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</si>
  <si>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</si>
  <si>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</si>
  <si>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</si>
  <si>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</si>
  <si>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</si>
  <si>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</si>
  <si>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</si>
  <si>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</si>
  <si>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</si>
  <si>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</si>
  <si>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</si>
  <si>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</si>
  <si>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</si>
  <si>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</si>
  <si>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</si>
  <si>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</si>
  <si>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</si>
  <si>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</si>
  <si>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</si>
  <si>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</si>
  <si>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</si>
  <si>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</si>
  <si>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</si>
  <si>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</si>
  <si>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</si>
  <si>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</si>
  <si>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</si>
  <si>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ERROR DE PRINTER</t>
  </si>
  <si>
    <t>3335974545</t>
  </si>
  <si>
    <t>3335974530</t>
  </si>
  <si>
    <t>3335974507</t>
  </si>
  <si>
    <t>3335974494</t>
  </si>
  <si>
    <t>3335974406</t>
  </si>
  <si>
    <t>3335974363</t>
  </si>
  <si>
    <t>3335974290</t>
  </si>
  <si>
    <t>3335974239</t>
  </si>
  <si>
    <t>3335974208</t>
  </si>
  <si>
    <t>3335974163</t>
  </si>
  <si>
    <t>3335974093</t>
  </si>
  <si>
    <t>DIPSENSADOR</t>
  </si>
  <si>
    <t>Hold</t>
  </si>
  <si>
    <t>Closed</t>
  </si>
  <si>
    <t>3335975016</t>
  </si>
  <si>
    <t>3335974972</t>
  </si>
  <si>
    <t>3335974964</t>
  </si>
  <si>
    <t>3335974946</t>
  </si>
  <si>
    <t>3335974945</t>
  </si>
  <si>
    <t>3335974934</t>
  </si>
  <si>
    <t>3335974765</t>
  </si>
  <si>
    <t>3335974759</t>
  </si>
  <si>
    <t>3335974754</t>
  </si>
  <si>
    <t>3335974726</t>
  </si>
  <si>
    <t>3335974716</t>
  </si>
  <si>
    <t>3335974704</t>
  </si>
  <si>
    <t>3335974678</t>
  </si>
  <si>
    <t>3335974654</t>
  </si>
  <si>
    <t>3335974651</t>
  </si>
  <si>
    <t>3335974631</t>
  </si>
  <si>
    <t>3335974623</t>
  </si>
  <si>
    <t>3335974614</t>
  </si>
  <si>
    <t>3335974606</t>
  </si>
  <si>
    <t>3335974573</t>
  </si>
  <si>
    <t>3335974562</t>
  </si>
  <si>
    <t>VANDALIZADO</t>
  </si>
  <si>
    <t>Reyes Martinez, Samuel Elymax</t>
  </si>
  <si>
    <t>3335975141</t>
  </si>
  <si>
    <t>3335975126</t>
  </si>
  <si>
    <t>3335975114</t>
  </si>
  <si>
    <t>3335975097</t>
  </si>
  <si>
    <t>3335975076</t>
  </si>
  <si>
    <t>3335975069</t>
  </si>
  <si>
    <t>3335975063</t>
  </si>
  <si>
    <t>3335975060</t>
  </si>
  <si>
    <t>A/S Las Matas de Farfán</t>
  </si>
  <si>
    <t>DRBR0A2</t>
  </si>
  <si>
    <t>3335975261</t>
  </si>
  <si>
    <t>3335975246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</si>
  <si>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</si>
  <si>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</si>
  <si>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</si>
  <si>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</si>
  <si>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</si>
  <si>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</si>
  <si>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</si>
  <si>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</si>
  <si>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</si>
  <si>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</si>
  <si>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</si>
  <si>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</si>
  <si>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</si>
  <si>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</si>
  <si>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</si>
  <si>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</si>
  <si>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</si>
  <si>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</si>
  <si>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</si>
  <si>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</si>
  <si>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</si>
  <si>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</si>
  <si>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</si>
  <si>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</si>
  <si>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</si>
  <si>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</si>
  <si>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</si>
  <si>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3335975557</t>
  </si>
  <si>
    <t>3335975556</t>
  </si>
  <si>
    <t xml:space="preserve">SIN EFECTIVO </t>
  </si>
  <si>
    <t>PRINTER</t>
  </si>
  <si>
    <t>Aybar Villa, Guillermo Emigdio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</si>
</sst>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6"/>
      <tableStyleElement type="headerRow" dxfId="555"/>
      <tableStyleElement type="totalRow" dxfId="554"/>
      <tableStyleElement type="firstColumn" dxfId="553"/>
      <tableStyleElement type="lastColumn" dxfId="552"/>
      <tableStyleElement type="firstRowStripe" dxfId="551"/>
      <tableStyleElement type="firstColumnStripe" dxfId="5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85.8324421296275 días</v>
      </c>
      <c r="B3" s="97" t="s">
        <v>2538</v>
      </c>
      <c r="C3" s="99">
        <v>44325.167557870373</v>
      </c>
      <c r="D3" s="99" t="s">
        <v>2176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VLOOKUP(E3,VIP!$A$2:$O4515,6,0)</f>
        <v>NO</v>
      </c>
      <c r="H3" s="101" t="str">
        <f>VLOOKUP(E3,VIP!$A$2:$O4547,7,FALSE)</f>
        <v>Si</v>
      </c>
      <c r="I3" s="101" t="str">
        <f>VLOOKUP(E3,VIP!$A$2:$O4424,8,FALSE)</f>
        <v>Si</v>
      </c>
      <c r="J3" s="101" t="str">
        <f>VLOOKUP(E3,VIP!$A$2:$O4353,8,FALSE)</f>
        <v>Si</v>
      </c>
      <c r="K3" s="96" t="s">
        <v>2215</v>
      </c>
    </row>
    <row r="4" spans="1:11" ht="18" x14ac:dyDescent="0.25">
      <c r="A4" s="112" t="str">
        <f t="shared" ref="A4:A9" ca="1" si="0">CONCATENATE(TODAY()-C4," días")</f>
        <v>48.4985879629603 días</v>
      </c>
      <c r="B4" s="107">
        <v>3335920777</v>
      </c>
      <c r="C4" s="99">
        <v>44362.50141203704</v>
      </c>
      <c r="D4" s="99" t="s">
        <v>2176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VLOOKUP(E4,VIP!$A$2:$O4517,6,0)</f>
        <v>SI</v>
      </c>
      <c r="H4" s="101" t="str">
        <f>VLOOKUP(E4,VIP!$A$2:$O4549,7,FALSE)</f>
        <v>Si</v>
      </c>
      <c r="I4" s="101" t="str">
        <f>VLOOKUP(E4,VIP!$A$2:$O4426,8,FALSE)</f>
        <v>Si</v>
      </c>
      <c r="J4" s="101" t="str">
        <f>VLOOKUP(E4,VIP!$A$2:$O4355,8,FALSE)</f>
        <v>Si</v>
      </c>
      <c r="K4" s="108" t="s">
        <v>2241</v>
      </c>
    </row>
    <row r="5" spans="1:11" ht="18" x14ac:dyDescent="0.25">
      <c r="A5" s="112" t="str">
        <f ca="1">CONCATENATE(TODAY()-C5," días")</f>
        <v>38.4985879629603 días</v>
      </c>
      <c r="B5" s="110">
        <v>3335933212</v>
      </c>
      <c r="C5" s="99">
        <v>44372.50141203704</v>
      </c>
      <c r="D5" s="99" t="s">
        <v>2176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VLOOKUP(E5,VIP!$A$2:$O4518,6,0)</f>
        <v>SI</v>
      </c>
      <c r="H5" s="101" t="str">
        <f>VLOOKUP(E5,VIP!$A$2:$O4550,7,FALSE)</f>
        <v>Si</v>
      </c>
      <c r="I5" s="101" t="str">
        <f>VLOOKUP(E5,VIP!$A$2:$O4427,8,FALSE)</f>
        <v>Si</v>
      </c>
      <c r="J5" s="101" t="str">
        <f>VLOOKUP(E5,VIP!$A$2:$O4356,8,FALSE)</f>
        <v>Si</v>
      </c>
      <c r="K5" s="108" t="s">
        <v>2241</v>
      </c>
    </row>
    <row r="6" spans="1:11" ht="18" x14ac:dyDescent="0.25">
      <c r="A6" s="112" t="str">
        <f t="shared" ca="1" si="0"/>
        <v>38.5651273148178 días</v>
      </c>
      <c r="B6" s="110">
        <v>3335932386</v>
      </c>
      <c r="C6" s="99">
        <v>44372.434872685182</v>
      </c>
      <c r="D6" s="99" t="s">
        <v>2176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VLOOKUP(E6,VIP!$A$2:$O4519,6,0)</f>
        <v>NO</v>
      </c>
      <c r="H6" s="101" t="str">
        <f>VLOOKUP(E6,VIP!$A$2:$O4551,7,FALSE)</f>
        <v>Si</v>
      </c>
      <c r="I6" s="101" t="str">
        <f>VLOOKUP(E6,VIP!$A$2:$O4428,8,FALSE)</f>
        <v>Si</v>
      </c>
      <c r="J6" s="101" t="str">
        <f>VLOOKUP(E6,VIP!$A$2:$O4357,8,FALSE)</f>
        <v>Si</v>
      </c>
      <c r="K6" s="111" t="s">
        <v>2215</v>
      </c>
    </row>
    <row r="7" spans="1:11" ht="18" x14ac:dyDescent="0.25">
      <c r="A7" s="112" t="str">
        <f t="shared" ca="1" si="0"/>
        <v>32.5685532407442 días</v>
      </c>
      <c r="B7" s="110">
        <v>3335938443</v>
      </c>
      <c r="C7" s="99">
        <v>44378.431446759256</v>
      </c>
      <c r="D7" s="99" t="s">
        <v>2176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VLOOKUP(E7,VIP!$A$2:$O4523,6,0)</f>
        <v>SI</v>
      </c>
      <c r="H7" s="101" t="str">
        <f>VLOOKUP(E7,VIP!$A$2:$O4555,7,FALSE)</f>
        <v>Si</v>
      </c>
      <c r="I7" s="101" t="str">
        <f>VLOOKUP(E7,VIP!$A$2:$O4432,8,FALSE)</f>
        <v>Si</v>
      </c>
      <c r="J7" s="101" t="str">
        <f>VLOOKUP(E7,VIP!$A$2:$O4361,8,FALSE)</f>
        <v>Si</v>
      </c>
      <c r="K7" s="111" t="s">
        <v>2241</v>
      </c>
    </row>
    <row r="8" spans="1:11" ht="18" x14ac:dyDescent="0.25">
      <c r="A8" s="112" t="str">
        <f t="shared" ca="1" si="0"/>
        <v>14.6993055555577 días</v>
      </c>
      <c r="B8" s="117">
        <v>3335958090</v>
      </c>
      <c r="C8" s="99">
        <v>44396.300694444442</v>
      </c>
      <c r="D8" s="99" t="s">
        <v>2176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VLOOKUP(E8,VIP!$A$2:$O4525,6,0)</f>
        <v>NO</v>
      </c>
      <c r="H8" s="101" t="str">
        <f>VLOOKUP(E8,VIP!$A$2:$O4557,7,FALSE)</f>
        <v>Si</v>
      </c>
      <c r="I8" s="101" t="str">
        <f>VLOOKUP(E8,VIP!$A$2:$O4434,8,FALSE)</f>
        <v>Si</v>
      </c>
      <c r="J8" s="101" t="str">
        <f>VLOOKUP(E8,VIP!$A$2:$O4363,8,FALSE)</f>
        <v>Si</v>
      </c>
      <c r="K8" s="119" t="s">
        <v>2241</v>
      </c>
    </row>
    <row r="9" spans="1:11" ht="18" x14ac:dyDescent="0.25">
      <c r="A9" s="112" t="str">
        <f t="shared" ca="1" si="0"/>
        <v>9.05560185185459 días</v>
      </c>
      <c r="B9" s="117">
        <v>3335965969</v>
      </c>
      <c r="C9" s="99">
        <v>44401.944398148145</v>
      </c>
      <c r="D9" s="99" t="s">
        <v>2176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VLOOKUP(E9,VIP!$A$2:$O4526,6,0)</f>
        <v>SI</v>
      </c>
      <c r="H9" s="101" t="str">
        <f>VLOOKUP(E9,VIP!$A$2:$O4558,7,FALSE)</f>
        <v>Si</v>
      </c>
      <c r="I9" s="101" t="str">
        <f>VLOOKUP(E9,VIP!$A$2:$O4435,8,FALSE)</f>
        <v>Si</v>
      </c>
      <c r="J9" s="101" t="str">
        <f>VLOOKUP(E9,VIP!$A$2:$O4364,8,FALSE)</f>
        <v>Si</v>
      </c>
      <c r="K9" s="145" t="s">
        <v>2593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8" priority="99379"/>
  </conditionalFormatting>
  <conditionalFormatting sqref="E3">
    <cfRule type="duplicateValues" dxfId="87" priority="121742"/>
  </conditionalFormatting>
  <conditionalFormatting sqref="E3">
    <cfRule type="duplicateValues" dxfId="86" priority="121743"/>
    <cfRule type="duplicateValues" dxfId="85" priority="121744"/>
  </conditionalFormatting>
  <conditionalFormatting sqref="E3">
    <cfRule type="duplicateValues" dxfId="84" priority="121745"/>
    <cfRule type="duplicateValues" dxfId="83" priority="121746"/>
    <cfRule type="duplicateValues" dxfId="82" priority="121747"/>
    <cfRule type="duplicateValues" dxfId="81" priority="121748"/>
  </conditionalFormatting>
  <conditionalFormatting sqref="B3">
    <cfRule type="duplicateValues" dxfId="80" priority="121749"/>
  </conditionalFormatting>
  <conditionalFormatting sqref="E4">
    <cfRule type="duplicateValues" dxfId="79" priority="94"/>
  </conditionalFormatting>
  <conditionalFormatting sqref="E4">
    <cfRule type="duplicateValues" dxfId="78" priority="91"/>
    <cfRule type="duplicateValues" dxfId="77" priority="92"/>
    <cfRule type="duplicateValues" dxfId="76" priority="93"/>
  </conditionalFormatting>
  <conditionalFormatting sqref="E4">
    <cfRule type="duplicateValues" dxfId="75" priority="90"/>
  </conditionalFormatting>
  <conditionalFormatting sqref="E4">
    <cfRule type="duplicateValues" dxfId="74" priority="87"/>
    <cfRule type="duplicateValues" dxfId="73" priority="88"/>
    <cfRule type="duplicateValues" dxfId="72" priority="89"/>
  </conditionalFormatting>
  <conditionalFormatting sqref="B4">
    <cfRule type="duplicateValues" dxfId="71" priority="86"/>
  </conditionalFormatting>
  <conditionalFormatting sqref="E4">
    <cfRule type="duplicateValues" dxfId="70" priority="85"/>
  </conditionalFormatting>
  <conditionalFormatting sqref="B5">
    <cfRule type="duplicateValues" dxfId="69" priority="69"/>
  </conditionalFormatting>
  <conditionalFormatting sqref="E5">
    <cfRule type="duplicateValues" dxfId="68" priority="68"/>
  </conditionalFormatting>
  <conditionalFormatting sqref="E5">
    <cfRule type="duplicateValues" dxfId="67" priority="65"/>
    <cfRule type="duplicateValues" dxfId="66" priority="66"/>
    <cfRule type="duplicateValues" dxfId="65" priority="67"/>
  </conditionalFormatting>
  <conditionalFormatting sqref="E5">
    <cfRule type="duplicateValues" dxfId="64" priority="64"/>
  </conditionalFormatting>
  <conditionalFormatting sqref="E5">
    <cfRule type="duplicateValues" dxfId="63" priority="61"/>
    <cfRule type="duplicateValues" dxfId="62" priority="62"/>
    <cfRule type="duplicateValues" dxfId="61" priority="63"/>
  </conditionalFormatting>
  <conditionalFormatting sqref="E5">
    <cfRule type="duplicateValues" dxfId="60" priority="60"/>
  </conditionalFormatting>
  <conditionalFormatting sqref="E8">
    <cfRule type="duplicateValues" dxfId="59" priority="43"/>
    <cfRule type="duplicateValues" dxfId="58" priority="44"/>
  </conditionalFormatting>
  <conditionalFormatting sqref="E8">
    <cfRule type="duplicateValues" dxfId="57" priority="42"/>
  </conditionalFormatting>
  <conditionalFormatting sqref="B8">
    <cfRule type="duplicateValues" dxfId="56" priority="41"/>
  </conditionalFormatting>
  <conditionalFormatting sqref="B8">
    <cfRule type="duplicateValues" dxfId="55" priority="40"/>
  </conditionalFormatting>
  <conditionalFormatting sqref="B8">
    <cfRule type="duplicateValues" dxfId="54" priority="38"/>
    <cfRule type="duplicateValues" dxfId="53" priority="39"/>
  </conditionalFormatting>
  <conditionalFormatting sqref="B8">
    <cfRule type="duplicateValues" dxfId="52" priority="37"/>
  </conditionalFormatting>
  <conditionalFormatting sqref="E8">
    <cfRule type="duplicateValues" dxfId="51" priority="36"/>
  </conditionalFormatting>
  <conditionalFormatting sqref="E8">
    <cfRule type="duplicateValues" dxfId="50" priority="34"/>
    <cfRule type="duplicateValues" dxfId="49" priority="35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B8">
    <cfRule type="duplicateValues" dxfId="46" priority="31"/>
  </conditionalFormatting>
  <conditionalFormatting sqref="B8">
    <cfRule type="duplicateValues" dxfId="45" priority="30"/>
  </conditionalFormatting>
  <conditionalFormatting sqref="B8">
    <cfRule type="duplicateValues" dxfId="44" priority="28"/>
    <cfRule type="duplicateValues" dxfId="43" priority="29"/>
  </conditionalFormatting>
  <conditionalFormatting sqref="B8">
    <cfRule type="duplicateValues" dxfId="42" priority="27"/>
  </conditionalFormatting>
  <conditionalFormatting sqref="B8">
    <cfRule type="duplicateValues" dxfId="41" priority="25"/>
    <cfRule type="duplicateValues" dxfId="40" priority="26"/>
  </conditionalFormatting>
  <conditionalFormatting sqref="E8">
    <cfRule type="duplicateValues" dxfId="39" priority="24"/>
  </conditionalFormatting>
  <conditionalFormatting sqref="E8">
    <cfRule type="duplicateValues" dxfId="38" priority="23"/>
  </conditionalFormatting>
  <conditionalFormatting sqref="B8">
    <cfRule type="duplicateValues" dxfId="37" priority="22"/>
  </conditionalFormatting>
  <conditionalFormatting sqref="E8">
    <cfRule type="duplicateValues" dxfId="36" priority="21"/>
  </conditionalFormatting>
  <conditionalFormatting sqref="E8">
    <cfRule type="duplicateValues" dxfId="35" priority="19"/>
    <cfRule type="duplicateValues" dxfId="34" priority="20"/>
  </conditionalFormatting>
  <conditionalFormatting sqref="B8">
    <cfRule type="duplicateValues" dxfId="33" priority="18"/>
  </conditionalFormatting>
  <conditionalFormatting sqref="E8">
    <cfRule type="duplicateValues" dxfId="32" priority="17"/>
  </conditionalFormatting>
  <conditionalFormatting sqref="E8">
    <cfRule type="duplicateValues" dxfId="31" priority="16"/>
  </conditionalFormatting>
  <conditionalFormatting sqref="E8">
    <cfRule type="duplicateValues" dxfId="30" priority="15"/>
  </conditionalFormatting>
  <conditionalFormatting sqref="B8">
    <cfRule type="duplicateValues" dxfId="29" priority="14"/>
  </conditionalFormatting>
  <conditionalFormatting sqref="E6:E7">
    <cfRule type="duplicateValues" dxfId="28" priority="129592"/>
  </conditionalFormatting>
  <conditionalFormatting sqref="B6:B7">
    <cfRule type="duplicateValues" dxfId="27" priority="129594"/>
  </conditionalFormatting>
  <conditionalFormatting sqref="B6:B7">
    <cfRule type="duplicateValues" dxfId="26" priority="129596"/>
    <cfRule type="duplicateValues" dxfId="25" priority="129597"/>
    <cfRule type="duplicateValues" dxfId="24" priority="129598"/>
  </conditionalFormatting>
  <conditionalFormatting sqref="E6:E7">
    <cfRule type="duplicateValues" dxfId="23" priority="129602"/>
    <cfRule type="duplicateValues" dxfId="22" priority="129603"/>
  </conditionalFormatting>
  <conditionalFormatting sqref="E6:E7">
    <cfRule type="duplicateValues" dxfId="21" priority="129606"/>
    <cfRule type="duplicateValues" dxfId="20" priority="129607"/>
    <cfRule type="duplicateValues" dxfId="19" priority="129608"/>
  </conditionalFormatting>
  <conditionalFormatting sqref="E6:E7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9">
    <cfRule type="duplicateValues" dxfId="14" priority="13"/>
  </conditionalFormatting>
  <conditionalFormatting sqref="E9">
    <cfRule type="duplicateValues" dxfId="13" priority="11"/>
    <cfRule type="duplicateValues" dxfId="12" priority="12"/>
  </conditionalFormatting>
  <conditionalFormatting sqref="E9">
    <cfRule type="duplicateValues" dxfId="11" priority="8"/>
    <cfRule type="duplicateValues" dxfId="10" priority="9"/>
    <cfRule type="duplicateValues" dxfId="9" priority="10"/>
  </conditionalFormatting>
  <conditionalFormatting sqref="E9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9">
    <cfRule type="duplicateValues" dxfId="4" priority="3"/>
  </conditionalFormatting>
  <conditionalFormatting sqref="B9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3"/>
  <sheetViews>
    <sheetView zoomScaleNormal="100" workbookViewId="0">
      <pane ySplit="1" topLeftCell="A101" activePane="bottomLeft" state="frozen"/>
      <selection activeCell="D1" sqref="D1"/>
      <selection pane="bottomLeft" activeCell="A248" sqref="A24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x14ac:dyDescent="0.25">
      <c r="A8" s="90">
        <v>7</v>
      </c>
      <c r="B8" s="91" t="s">
        <v>2025</v>
      </c>
      <c r="C8" s="91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2582</v>
      </c>
      <c r="C148" s="124" t="s">
        <v>2583</v>
      </c>
      <c r="D148" s="124" t="s">
        <v>72</v>
      </c>
      <c r="E148" s="124" t="s">
        <v>82</v>
      </c>
      <c r="F148" s="124" t="s">
        <v>2027</v>
      </c>
      <c r="G148" s="124" t="s">
        <v>2029</v>
      </c>
      <c r="H148" s="124" t="s">
        <v>2029</v>
      </c>
      <c r="I148" s="124"/>
      <c r="J148" s="124" t="s">
        <v>2029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1932</v>
      </c>
      <c r="C212" s="32" t="s">
        <v>2049</v>
      </c>
      <c r="D212" s="32" t="s">
        <v>72</v>
      </c>
      <c r="E212" s="32" t="s">
        <v>82</v>
      </c>
      <c r="F212" s="32" t="s">
        <v>2027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2016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2526</v>
      </c>
      <c r="C214" s="29" t="s">
        <v>2181</v>
      </c>
      <c r="D214" s="29" t="s">
        <v>72</v>
      </c>
      <c r="E214" s="29" t="s">
        <v>90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1934</v>
      </c>
      <c r="C218" s="32" t="s">
        <v>1937</v>
      </c>
      <c r="D218" s="32" t="s">
        <v>72</v>
      </c>
      <c r="E218" s="32" t="s">
        <v>73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2016</v>
      </c>
    </row>
    <row r="219" spans="1:15" ht="15.75" x14ac:dyDescent="0.25">
      <c r="A219" s="31">
        <v>318</v>
      </c>
      <c r="B219" s="32" t="s">
        <v>1949</v>
      </c>
      <c r="C219" s="32" t="s">
        <v>2050</v>
      </c>
      <c r="D219" s="32" t="s">
        <v>72</v>
      </c>
      <c r="E219" s="32" t="s">
        <v>2016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1962</v>
      </c>
      <c r="C220" s="32" t="s">
        <v>2051</v>
      </c>
      <c r="D220" s="32" t="s">
        <v>2016</v>
      </c>
      <c r="E220" s="32" t="s">
        <v>73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2016</v>
      </c>
    </row>
    <row r="221" spans="1:15" ht="15.75" x14ac:dyDescent="0.25">
      <c r="A221" s="31">
        <v>320</v>
      </c>
      <c r="B221" s="32" t="s">
        <v>2052</v>
      </c>
      <c r="C221" s="32" t="s">
        <v>2053</v>
      </c>
      <c r="D221" s="32" t="s">
        <v>2016</v>
      </c>
      <c r="E221" s="32" t="s">
        <v>2016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1918</v>
      </c>
      <c r="C223" s="32" t="s">
        <v>1923</v>
      </c>
      <c r="D223" s="32" t="s">
        <v>72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2016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2029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1889</v>
      </c>
      <c r="C227" s="32" t="s">
        <v>2054</v>
      </c>
      <c r="D227" s="32" t="s">
        <v>2016</v>
      </c>
      <c r="E227" s="32" t="s">
        <v>2016</v>
      </c>
      <c r="F227" s="32" t="s">
        <v>2027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2016</v>
      </c>
    </row>
    <row r="228" spans="1:15" ht="15.75" x14ac:dyDescent="0.25">
      <c r="A228" s="31">
        <v>332</v>
      </c>
      <c r="B228" s="32" t="s">
        <v>1892</v>
      </c>
      <c r="C228" s="32" t="s">
        <v>2055</v>
      </c>
      <c r="D228" s="32" t="s">
        <v>2016</v>
      </c>
      <c r="E228" s="32" t="s">
        <v>2016</v>
      </c>
      <c r="F228" s="32" t="s">
        <v>2027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2016</v>
      </c>
    </row>
    <row r="229" spans="1:15" ht="15.75" x14ac:dyDescent="0.25">
      <c r="A229" s="31">
        <v>333</v>
      </c>
      <c r="B229" s="32" t="s">
        <v>2056</v>
      </c>
      <c r="C229" s="32" t="s">
        <v>2057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2016</v>
      </c>
    </row>
    <row r="230" spans="1:15" ht="15.75" x14ac:dyDescent="0.25">
      <c r="A230" s="31">
        <v>334</v>
      </c>
      <c r="B230" s="32" t="s">
        <v>1965</v>
      </c>
      <c r="C230" s="32" t="s">
        <v>2058</v>
      </c>
      <c r="D230" s="32" t="s">
        <v>2016</v>
      </c>
      <c r="E230" s="32" t="s">
        <v>105</v>
      </c>
      <c r="F230" s="32" t="s">
        <v>2029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1910</v>
      </c>
      <c r="C231" s="32" t="s">
        <v>1911</v>
      </c>
      <c r="D231" s="32" t="s">
        <v>72</v>
      </c>
      <c r="E231" s="32" t="s">
        <v>73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2016</v>
      </c>
    </row>
    <row r="232" spans="1:15" ht="15.75" x14ac:dyDescent="0.25">
      <c r="A232" s="31">
        <v>336</v>
      </c>
      <c r="B232" s="32" t="s">
        <v>2196</v>
      </c>
      <c r="C232" s="29" t="s">
        <v>2141</v>
      </c>
      <c r="D232" s="29" t="s">
        <v>72</v>
      </c>
      <c r="E232" s="29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1930</v>
      </c>
      <c r="C233" s="32" t="s">
        <v>1929</v>
      </c>
      <c r="D233" s="32" t="s">
        <v>72</v>
      </c>
      <c r="E233" s="32" t="s">
        <v>105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2016</v>
      </c>
    </row>
    <row r="234" spans="1:15" ht="15.75" x14ac:dyDescent="0.25">
      <c r="A234" s="31">
        <v>338</v>
      </c>
      <c r="B234" s="32" t="s">
        <v>1898</v>
      </c>
      <c r="C234" s="32" t="s">
        <v>1899</v>
      </c>
      <c r="D234" s="32" t="s">
        <v>72</v>
      </c>
      <c r="E234" s="32" t="s">
        <v>73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2016</v>
      </c>
      <c r="O234" s="32" t="s">
        <v>2016</v>
      </c>
    </row>
    <row r="235" spans="1:15" ht="15.75" x14ac:dyDescent="0.25">
      <c r="A235" s="31">
        <v>339</v>
      </c>
      <c r="B235" s="32" t="s">
        <v>1955</v>
      </c>
      <c r="C235" s="32" t="s">
        <v>2059</v>
      </c>
      <c r="D235" s="32" t="s">
        <v>72</v>
      </c>
      <c r="E235" s="32" t="s">
        <v>73</v>
      </c>
      <c r="F235" s="32" t="s">
        <v>2029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2193</v>
      </c>
      <c r="C236" s="29" t="s">
        <v>2182</v>
      </c>
      <c r="D236" s="29" t="s">
        <v>72</v>
      </c>
      <c r="E236" s="29" t="s">
        <v>90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2510</v>
      </c>
      <c r="C237" s="29" t="s">
        <v>2497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2296</v>
      </c>
      <c r="C238" s="29" t="s">
        <v>2216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2207</v>
      </c>
      <c r="C239" s="29" t="s">
        <v>2484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2557</v>
      </c>
      <c r="C240" s="29" t="s">
        <v>2581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2511</v>
      </c>
      <c r="C241" s="29" t="s">
        <v>2498</v>
      </c>
      <c r="D241" s="29" t="s">
        <v>72</v>
      </c>
      <c r="E241" s="29" t="s">
        <v>73</v>
      </c>
      <c r="F241" s="32" t="s">
        <v>2027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2027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2029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2291</v>
      </c>
      <c r="C250" s="32" t="s">
        <v>2218</v>
      </c>
      <c r="D250" s="32"/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2235</v>
      </c>
      <c r="C251" s="29" t="s">
        <v>2343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2236</v>
      </c>
      <c r="C252" s="29" t="s">
        <v>2476</v>
      </c>
      <c r="D252" s="29" t="s">
        <v>87</v>
      </c>
      <c r="E252" s="29" t="s">
        <v>90</v>
      </c>
      <c r="F252" s="32" t="s">
        <v>2027</v>
      </c>
      <c r="G252" s="32" t="s">
        <v>2477</v>
      </c>
      <c r="H252" s="32" t="s">
        <v>2477</v>
      </c>
      <c r="I252" s="32" t="s">
        <v>1275</v>
      </c>
      <c r="J252" s="32" t="s">
        <v>2029</v>
      </c>
      <c r="K252" s="32" t="s">
        <v>2477</v>
      </c>
      <c r="L252" s="32" t="s">
        <v>2477</v>
      </c>
      <c r="M252" s="32" t="s">
        <v>2477</v>
      </c>
      <c r="N252" s="32" t="s">
        <v>2477</v>
      </c>
      <c r="O252" s="32" t="s">
        <v>1180</v>
      </c>
    </row>
    <row r="253" spans="1:15" ht="15.75" x14ac:dyDescent="0.25">
      <c r="A253" s="31">
        <v>361</v>
      </c>
      <c r="B253" s="32" t="s">
        <v>2549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2512</v>
      </c>
      <c r="C254" s="29" t="s">
        <v>2499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2404</v>
      </c>
      <c r="C255" s="29" t="s">
        <v>2407</v>
      </c>
      <c r="D255" s="29" t="s">
        <v>72</v>
      </c>
      <c r="E255" s="29"/>
      <c r="F255" s="32" t="s">
        <v>2027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2121</v>
      </c>
    </row>
    <row r="256" spans="1:15" ht="15.75" x14ac:dyDescent="0.25">
      <c r="A256" s="31">
        <v>365</v>
      </c>
      <c r="B256" s="32" t="s">
        <v>2513</v>
      </c>
      <c r="C256" s="29" t="s">
        <v>2500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2230</v>
      </c>
      <c r="C257" s="29" t="s">
        <v>2229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2514</v>
      </c>
      <c r="C258" s="29" t="s">
        <v>2501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2515</v>
      </c>
      <c r="C259" s="29" t="s">
        <v>2502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2509</v>
      </c>
      <c r="C260" s="29" t="s">
        <v>2496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2240</v>
      </c>
      <c r="C261" s="29" t="s">
        <v>2228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2233</v>
      </c>
      <c r="C262" s="29" t="s">
        <v>2485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2234</v>
      </c>
      <c r="C263" s="29" t="s">
        <v>2223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2519</v>
      </c>
      <c r="C264" s="29" t="s">
        <v>2506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2225</v>
      </c>
      <c r="C265" s="29" t="s">
        <v>2221</v>
      </c>
      <c r="D265" s="29" t="s">
        <v>72</v>
      </c>
      <c r="E265" s="29" t="s">
        <v>73</v>
      </c>
      <c r="F265" s="32" t="s">
        <v>2027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2016</v>
      </c>
    </row>
    <row r="266" spans="1:15" ht="15.75" x14ac:dyDescent="0.25">
      <c r="A266" s="31">
        <v>378</v>
      </c>
      <c r="B266" s="32" t="s">
        <v>2232</v>
      </c>
      <c r="C266" s="29" t="s">
        <v>2486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2027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2435</v>
      </c>
      <c r="C268" s="29" t="s">
        <v>2487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2217</v>
      </c>
      <c r="C269" s="29" t="s">
        <v>2488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2520</v>
      </c>
      <c r="C270" s="29" t="s">
        <v>2507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2027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2029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2029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1954</v>
      </c>
      <c r="C294" s="32" t="s">
        <v>2060</v>
      </c>
      <c r="D294" s="32" t="s">
        <v>72</v>
      </c>
      <c r="E294" s="32" t="s">
        <v>73</v>
      </c>
      <c r="F294" s="32" t="s">
        <v>2029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2027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s="125" customFormat="1" ht="15.75" x14ac:dyDescent="0.25">
      <c r="A306" s="123">
        <v>430</v>
      </c>
      <c r="B306" s="124" t="s">
        <v>2796</v>
      </c>
      <c r="C306" s="124" t="s">
        <v>2795</v>
      </c>
      <c r="D306" s="124" t="s">
        <v>72</v>
      </c>
      <c r="E306" s="124" t="s">
        <v>90</v>
      </c>
      <c r="F306" s="124" t="s">
        <v>2027</v>
      </c>
      <c r="G306" s="124" t="s">
        <v>2029</v>
      </c>
      <c r="H306" s="124" t="s">
        <v>2029</v>
      </c>
      <c r="I306" s="124"/>
      <c r="J306" s="124" t="s">
        <v>2029</v>
      </c>
      <c r="K306" s="124"/>
      <c r="L306" s="124"/>
      <c r="M306" s="124"/>
      <c r="N306" s="124"/>
      <c r="O306" s="124"/>
    </row>
    <row r="307" spans="1:15" ht="15.75" x14ac:dyDescent="0.25">
      <c r="A307" s="31">
        <v>431</v>
      </c>
      <c r="B307" s="32" t="s">
        <v>1228</v>
      </c>
      <c r="C307" s="32" t="s">
        <v>1229</v>
      </c>
      <c r="D307" s="32" t="s">
        <v>72</v>
      </c>
      <c r="E307" s="32" t="s">
        <v>105</v>
      </c>
      <c r="F307" s="32" t="s">
        <v>2029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1202</v>
      </c>
    </row>
    <row r="308" spans="1:15" ht="15.75" x14ac:dyDescent="0.25">
      <c r="A308" s="31">
        <v>432</v>
      </c>
      <c r="B308" s="32" t="s">
        <v>1218</v>
      </c>
      <c r="C308" s="32" t="s">
        <v>1219</v>
      </c>
      <c r="D308" s="32" t="s">
        <v>72</v>
      </c>
      <c r="E308" s="32" t="s">
        <v>105</v>
      </c>
      <c r="F308" s="32" t="s">
        <v>2029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74</v>
      </c>
      <c r="L308" s="32" t="s">
        <v>77</v>
      </c>
      <c r="M308" s="32" t="s">
        <v>74</v>
      </c>
      <c r="N308" s="32" t="s">
        <v>77</v>
      </c>
      <c r="O308" s="32" t="s">
        <v>1204</v>
      </c>
    </row>
    <row r="309" spans="1:15" ht="15.75" x14ac:dyDescent="0.25">
      <c r="A309" s="31">
        <v>433</v>
      </c>
      <c r="B309" s="32" t="s">
        <v>712</v>
      </c>
      <c r="C309" s="32" t="s">
        <v>713</v>
      </c>
      <c r="D309" s="32" t="s">
        <v>87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1189</v>
      </c>
    </row>
    <row r="310" spans="1:15" ht="31.5" x14ac:dyDescent="0.25">
      <c r="A310" s="31">
        <v>434</v>
      </c>
      <c r="B310" s="32" t="s">
        <v>714</v>
      </c>
      <c r="C310" s="32" t="s">
        <v>715</v>
      </c>
      <c r="D310" s="32" t="s">
        <v>130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1184</v>
      </c>
    </row>
    <row r="311" spans="1:15" ht="15.75" x14ac:dyDescent="0.25">
      <c r="A311" s="31">
        <v>435</v>
      </c>
      <c r="B311" s="32" t="s">
        <v>716</v>
      </c>
      <c r="C311" s="32" t="s">
        <v>717</v>
      </c>
      <c r="D311" s="32" t="s">
        <v>72</v>
      </c>
      <c r="E311" s="32" t="s">
        <v>73</v>
      </c>
      <c r="F311" s="32" t="s">
        <v>2029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436</v>
      </c>
      <c r="B312" s="32" t="s">
        <v>718</v>
      </c>
      <c r="C312" s="32" t="s">
        <v>719</v>
      </c>
      <c r="D312" s="32" t="s">
        <v>72</v>
      </c>
      <c r="E312" s="32" t="s">
        <v>73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437</v>
      </c>
      <c r="B313" s="32" t="s">
        <v>720</v>
      </c>
      <c r="C313" s="32" t="s">
        <v>31</v>
      </c>
      <c r="D313" s="32" t="s">
        <v>72</v>
      </c>
      <c r="E313" s="32" t="s">
        <v>73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438</v>
      </c>
      <c r="B314" s="32" t="s">
        <v>721</v>
      </c>
      <c r="C314" s="32" t="s">
        <v>32</v>
      </c>
      <c r="D314" s="32" t="s">
        <v>72</v>
      </c>
      <c r="E314" s="32" t="s">
        <v>73</v>
      </c>
      <c r="F314" s="32" t="s">
        <v>2029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1184</v>
      </c>
    </row>
    <row r="315" spans="1:15" ht="15.75" x14ac:dyDescent="0.25">
      <c r="A315" s="31">
        <v>441</v>
      </c>
      <c r="B315" s="32" t="s">
        <v>2061</v>
      </c>
      <c r="C315" s="32" t="s">
        <v>2062</v>
      </c>
      <c r="D315" s="32" t="s">
        <v>72</v>
      </c>
      <c r="E315" s="32" t="s">
        <v>73</v>
      </c>
      <c r="F315" s="32" t="s">
        <v>2027</v>
      </c>
      <c r="G315" s="32" t="s">
        <v>2027</v>
      </c>
      <c r="H315" s="32" t="s">
        <v>2027</v>
      </c>
      <c r="I315" s="32" t="s">
        <v>2016</v>
      </c>
      <c r="J315" s="32" t="s">
        <v>2027</v>
      </c>
      <c r="K315" s="32" t="s">
        <v>2016</v>
      </c>
      <c r="L315" s="32" t="s">
        <v>2016</v>
      </c>
      <c r="M315" s="32" t="s">
        <v>2016</v>
      </c>
      <c r="N315" s="32" t="s">
        <v>2016</v>
      </c>
      <c r="O315" s="32" t="s">
        <v>2016</v>
      </c>
    </row>
    <row r="316" spans="1:15" ht="31.5" x14ac:dyDescent="0.25">
      <c r="A316" s="31">
        <v>443</v>
      </c>
      <c r="B316" s="32" t="s">
        <v>725</v>
      </c>
      <c r="C316" s="32" t="s">
        <v>33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1182</v>
      </c>
    </row>
    <row r="317" spans="1:15" ht="31.5" x14ac:dyDescent="0.25">
      <c r="A317" s="31">
        <v>444</v>
      </c>
      <c r="B317" s="32" t="s">
        <v>726</v>
      </c>
      <c r="C317" s="32" t="s">
        <v>727</v>
      </c>
      <c r="D317" s="32" t="s">
        <v>130</v>
      </c>
      <c r="E317" s="32" t="s">
        <v>105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1203</v>
      </c>
    </row>
    <row r="318" spans="1:15" ht="15.75" x14ac:dyDescent="0.25">
      <c r="A318" s="31">
        <v>446</v>
      </c>
      <c r="B318" s="32" t="s">
        <v>1950</v>
      </c>
      <c r="C318" s="32" t="s">
        <v>1942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2016</v>
      </c>
    </row>
    <row r="319" spans="1:15" ht="31.5" x14ac:dyDescent="0.25">
      <c r="A319" s="31">
        <v>447</v>
      </c>
      <c r="B319" s="32" t="s">
        <v>728</v>
      </c>
      <c r="C319" s="32" t="s">
        <v>50</v>
      </c>
      <c r="D319" s="32" t="s">
        <v>130</v>
      </c>
      <c r="E319" s="32" t="s">
        <v>82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1189</v>
      </c>
    </row>
    <row r="320" spans="1:15" ht="31.5" x14ac:dyDescent="0.25">
      <c r="A320" s="31">
        <v>448</v>
      </c>
      <c r="B320" s="32" t="s">
        <v>729</v>
      </c>
      <c r="C320" s="32" t="s">
        <v>34</v>
      </c>
      <c r="D320" s="32" t="s">
        <v>130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74</v>
      </c>
      <c r="O320" s="32" t="s">
        <v>1179</v>
      </c>
    </row>
    <row r="321" spans="1:15" ht="15.75" x14ac:dyDescent="0.25">
      <c r="A321" s="31">
        <v>449</v>
      </c>
      <c r="B321" s="32" t="s">
        <v>1948</v>
      </c>
      <c r="C321" s="32" t="s">
        <v>2063</v>
      </c>
      <c r="D321" s="32" t="s">
        <v>72</v>
      </c>
      <c r="E321" s="32" t="s">
        <v>2016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2016</v>
      </c>
    </row>
    <row r="322" spans="1:15" ht="15.75" x14ac:dyDescent="0.25">
      <c r="A322" s="31">
        <v>453</v>
      </c>
      <c r="B322" s="32" t="s">
        <v>736</v>
      </c>
      <c r="C322" s="32" t="s">
        <v>737</v>
      </c>
      <c r="D322" s="32" t="s">
        <v>72</v>
      </c>
      <c r="E322" s="32" t="s">
        <v>73</v>
      </c>
      <c r="F322" s="32" t="s">
        <v>2029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1184</v>
      </c>
    </row>
    <row r="323" spans="1:15" ht="15.75" x14ac:dyDescent="0.25">
      <c r="A323" s="31">
        <v>454</v>
      </c>
      <c r="B323" s="32" t="s">
        <v>2064</v>
      </c>
      <c r="C323" s="32" t="s">
        <v>2065</v>
      </c>
      <c r="D323" s="32" t="s">
        <v>2016</v>
      </c>
      <c r="E323" s="32" t="s">
        <v>2016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2016</v>
      </c>
    </row>
    <row r="324" spans="1:15" ht="15.75" x14ac:dyDescent="0.25">
      <c r="A324" s="31">
        <v>455</v>
      </c>
      <c r="B324" s="32" t="s">
        <v>738</v>
      </c>
      <c r="C324" s="32" t="s">
        <v>739</v>
      </c>
      <c r="D324" s="32" t="s">
        <v>87</v>
      </c>
      <c r="E324" s="32" t="s">
        <v>90</v>
      </c>
      <c r="F324" s="32" t="s">
        <v>2027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77</v>
      </c>
      <c r="O324" s="32" t="s">
        <v>1178</v>
      </c>
    </row>
    <row r="325" spans="1:15" ht="15.75" x14ac:dyDescent="0.25">
      <c r="A325" s="31">
        <v>458</v>
      </c>
      <c r="B325" s="32" t="s">
        <v>1963</v>
      </c>
      <c r="C325" s="32" t="s">
        <v>2066</v>
      </c>
      <c r="D325" s="32" t="s">
        <v>2016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77</v>
      </c>
      <c r="O325" s="32" t="s">
        <v>2016</v>
      </c>
    </row>
    <row r="326" spans="1:15" ht="15.75" x14ac:dyDescent="0.25">
      <c r="A326" s="31">
        <v>459</v>
      </c>
      <c r="B326" s="32" t="s">
        <v>1936</v>
      </c>
      <c r="C326" s="32" t="s">
        <v>1935</v>
      </c>
      <c r="D326" s="32" t="s">
        <v>72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x14ac:dyDescent="0.25">
      <c r="A327" s="31">
        <v>461</v>
      </c>
      <c r="B327" s="32" t="s">
        <v>742</v>
      </c>
      <c r="C327" s="32" t="s">
        <v>743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x14ac:dyDescent="0.25">
      <c r="A328" s="31">
        <v>462</v>
      </c>
      <c r="B328" s="32" t="s">
        <v>1928</v>
      </c>
      <c r="C328" s="32" t="s">
        <v>1905</v>
      </c>
      <c r="D328" s="32" t="s">
        <v>72</v>
      </c>
      <c r="E328" s="32" t="s">
        <v>82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2016</v>
      </c>
    </row>
    <row r="329" spans="1:15" ht="15.75" x14ac:dyDescent="0.25">
      <c r="A329" s="31">
        <v>463</v>
      </c>
      <c r="B329" s="32" t="s">
        <v>744</v>
      </c>
      <c r="C329" s="32" t="s">
        <v>745</v>
      </c>
      <c r="D329" s="32" t="s">
        <v>87</v>
      </c>
      <c r="E329" s="32" t="s">
        <v>105</v>
      </c>
      <c r="F329" s="32" t="s">
        <v>2027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1203</v>
      </c>
    </row>
    <row r="330" spans="1:15" ht="15.75" x14ac:dyDescent="0.25">
      <c r="A330" s="31">
        <v>465</v>
      </c>
      <c r="B330" s="32" t="s">
        <v>2007</v>
      </c>
      <c r="C330" s="32" t="s">
        <v>2067</v>
      </c>
      <c r="D330" s="32" t="s">
        <v>72</v>
      </c>
      <c r="E330" s="32" t="s">
        <v>73</v>
      </c>
      <c r="F330" s="32" t="s">
        <v>2029</v>
      </c>
      <c r="G330" s="32" t="s">
        <v>77</v>
      </c>
      <c r="H330" s="32" t="s">
        <v>74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2016</v>
      </c>
    </row>
    <row r="331" spans="1:15" ht="15.75" x14ac:dyDescent="0.25">
      <c r="A331" s="31">
        <v>466</v>
      </c>
      <c r="B331" s="32" t="s">
        <v>2135</v>
      </c>
      <c r="C331" s="32" t="s">
        <v>1909</v>
      </c>
      <c r="D331" s="32" t="s">
        <v>72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2016</v>
      </c>
    </row>
    <row r="332" spans="1:15" ht="15.75" x14ac:dyDescent="0.25">
      <c r="A332" s="31">
        <v>467</v>
      </c>
      <c r="B332" s="32" t="s">
        <v>1907</v>
      </c>
      <c r="C332" s="32" t="s">
        <v>1908</v>
      </c>
      <c r="D332" s="32" t="s">
        <v>72</v>
      </c>
      <c r="E332" s="32" t="s">
        <v>105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74</v>
      </c>
      <c r="O332" s="32" t="s">
        <v>2016</v>
      </c>
    </row>
    <row r="333" spans="1:15" ht="15.75" x14ac:dyDescent="0.25">
      <c r="A333" s="31">
        <v>468</v>
      </c>
      <c r="B333" s="32" t="s">
        <v>2206</v>
      </c>
      <c r="C333" s="29" t="s">
        <v>2173</v>
      </c>
      <c r="D333" s="29" t="s">
        <v>72</v>
      </c>
      <c r="E333" s="29" t="s">
        <v>73</v>
      </c>
      <c r="F333" s="32" t="s">
        <v>1299</v>
      </c>
      <c r="G333" s="32" t="s">
        <v>1299</v>
      </c>
      <c r="H333" s="32" t="s">
        <v>1299</v>
      </c>
      <c r="I333" s="32" t="s">
        <v>1299</v>
      </c>
      <c r="J333" s="32" t="s">
        <v>1299</v>
      </c>
      <c r="K333" s="32" t="s">
        <v>1299</v>
      </c>
      <c r="L333" s="32" t="s">
        <v>1299</v>
      </c>
      <c r="M333" s="32" t="s">
        <v>1299</v>
      </c>
      <c r="N333" s="32"/>
      <c r="O333" s="32"/>
    </row>
    <row r="334" spans="1:15" ht="15.75" x14ac:dyDescent="0.25">
      <c r="A334" s="31">
        <v>470</v>
      </c>
      <c r="B334" s="32" t="s">
        <v>746</v>
      </c>
      <c r="C334" s="32" t="s">
        <v>747</v>
      </c>
      <c r="D334" s="32" t="s">
        <v>87</v>
      </c>
      <c r="E334" s="32" t="s">
        <v>90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1178</v>
      </c>
    </row>
    <row r="335" spans="1:15" ht="15.75" x14ac:dyDescent="0.25">
      <c r="A335" s="31">
        <v>471</v>
      </c>
      <c r="B335" s="32" t="s">
        <v>1946</v>
      </c>
      <c r="C335" s="32" t="s">
        <v>2068</v>
      </c>
      <c r="D335" s="32" t="s">
        <v>72</v>
      </c>
      <c r="E335" s="32" t="s">
        <v>2016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31.5" x14ac:dyDescent="0.25">
      <c r="A336" s="31">
        <v>472</v>
      </c>
      <c r="B336" s="32" t="s">
        <v>2580</v>
      </c>
      <c r="C336" s="32" t="s">
        <v>2579</v>
      </c>
      <c r="D336" s="32" t="s">
        <v>72</v>
      </c>
      <c r="E336" s="32" t="s">
        <v>82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74</v>
      </c>
      <c r="N336" s="32" t="s">
        <v>74</v>
      </c>
      <c r="O336" s="32" t="s">
        <v>1190</v>
      </c>
    </row>
    <row r="337" spans="1:15" ht="15.75" x14ac:dyDescent="0.25">
      <c r="A337" s="31">
        <v>473</v>
      </c>
      <c r="B337" s="32" t="s">
        <v>748</v>
      </c>
      <c r="C337" s="32" t="s">
        <v>35</v>
      </c>
      <c r="D337" s="32" t="s">
        <v>87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15.75" x14ac:dyDescent="0.25">
      <c r="A338" s="31">
        <v>476</v>
      </c>
      <c r="B338" s="32" t="s">
        <v>749</v>
      </c>
      <c r="C338" s="32" t="s">
        <v>750</v>
      </c>
      <c r="D338" s="32" t="s">
        <v>87</v>
      </c>
      <c r="E338" s="32" t="s">
        <v>73</v>
      </c>
      <c r="F338" s="32" t="s">
        <v>2029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1185</v>
      </c>
    </row>
    <row r="339" spans="1:15" s="115" customFormat="1" ht="15.75" x14ac:dyDescent="0.25">
      <c r="A339" s="123">
        <v>479</v>
      </c>
      <c r="B339" s="124" t="s">
        <v>2588</v>
      </c>
      <c r="C339" s="124" t="s">
        <v>2587</v>
      </c>
      <c r="D339" s="124" t="s">
        <v>72</v>
      </c>
      <c r="E339" s="124" t="s">
        <v>105</v>
      </c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</row>
    <row r="340" spans="1:15" s="80" customFormat="1" ht="15.75" x14ac:dyDescent="0.25">
      <c r="A340" s="81">
        <v>480</v>
      </c>
      <c r="B340" s="82" t="s">
        <v>2209</v>
      </c>
      <c r="C340" s="121" t="s">
        <v>2489</v>
      </c>
      <c r="D340" s="121"/>
      <c r="E340" s="121" t="s">
        <v>82</v>
      </c>
      <c r="F340" s="82" t="s">
        <v>1299</v>
      </c>
      <c r="G340" s="82" t="s">
        <v>1299</v>
      </c>
      <c r="H340" s="82" t="s">
        <v>1299</v>
      </c>
      <c r="I340" s="82" t="s">
        <v>1299</v>
      </c>
      <c r="J340" s="82" t="s">
        <v>1299</v>
      </c>
      <c r="K340" s="82" t="s">
        <v>1299</v>
      </c>
      <c r="L340" s="82" t="s">
        <v>1299</v>
      </c>
      <c r="M340" s="82" t="s">
        <v>1299</v>
      </c>
      <c r="N340" s="82"/>
      <c r="O340" s="82"/>
    </row>
    <row r="341" spans="1:15" ht="15.75" x14ac:dyDescent="0.25">
      <c r="A341" s="31">
        <v>482</v>
      </c>
      <c r="B341" s="32" t="s">
        <v>755</v>
      </c>
      <c r="C341" s="32" t="s">
        <v>52</v>
      </c>
      <c r="D341" s="32" t="s">
        <v>87</v>
      </c>
      <c r="E341" s="32" t="s">
        <v>105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1202</v>
      </c>
    </row>
    <row r="342" spans="1:15" ht="31.5" x14ac:dyDescent="0.25">
      <c r="A342" s="31">
        <v>483</v>
      </c>
      <c r="B342" s="32" t="s">
        <v>756</v>
      </c>
      <c r="C342" s="32" t="s">
        <v>757</v>
      </c>
      <c r="D342" s="32" t="s">
        <v>130</v>
      </c>
      <c r="E342" s="32" t="s">
        <v>105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77</v>
      </c>
      <c r="O342" s="32" t="s">
        <v>1178</v>
      </c>
    </row>
    <row r="343" spans="1:15" ht="15.75" x14ac:dyDescent="0.25">
      <c r="A343" s="31">
        <v>485</v>
      </c>
      <c r="B343" s="32" t="s">
        <v>760</v>
      </c>
      <c r="C343" s="32" t="s">
        <v>36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1181</v>
      </c>
    </row>
    <row r="344" spans="1:15" ht="15.75" x14ac:dyDescent="0.25">
      <c r="A344" s="31">
        <v>486</v>
      </c>
      <c r="B344" s="32" t="s">
        <v>761</v>
      </c>
      <c r="C344" s="32" t="s">
        <v>762</v>
      </c>
      <c r="D344" s="32" t="s">
        <v>72</v>
      </c>
      <c r="E344" s="32" t="s">
        <v>82</v>
      </c>
      <c r="F344" s="32" t="s">
        <v>2027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1187</v>
      </c>
    </row>
    <row r="345" spans="1:15" ht="15.75" x14ac:dyDescent="0.25">
      <c r="A345" s="31">
        <v>487</v>
      </c>
      <c r="B345" s="32" t="s">
        <v>763</v>
      </c>
      <c r="C345" s="32" t="s">
        <v>764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1188</v>
      </c>
    </row>
    <row r="346" spans="1:15" ht="15.75" x14ac:dyDescent="0.25">
      <c r="A346" s="31">
        <v>488</v>
      </c>
      <c r="B346" s="32" t="s">
        <v>765</v>
      </c>
      <c r="C346" s="32" t="s">
        <v>766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75" x14ac:dyDescent="0.25">
      <c r="A347" s="31">
        <v>489</v>
      </c>
      <c r="B347" s="32" t="s">
        <v>767</v>
      </c>
      <c r="C347" s="32" t="s">
        <v>768</v>
      </c>
      <c r="D347" s="32" t="s">
        <v>87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1206</v>
      </c>
    </row>
    <row r="348" spans="1:15" ht="15.75" x14ac:dyDescent="0.25">
      <c r="A348" s="31">
        <v>490</v>
      </c>
      <c r="B348" s="32" t="s">
        <v>769</v>
      </c>
      <c r="C348" s="32" t="s">
        <v>37</v>
      </c>
      <c r="D348" s="32" t="s">
        <v>87</v>
      </c>
      <c r="E348" s="32" t="s">
        <v>73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1181</v>
      </c>
    </row>
    <row r="349" spans="1:15" ht="15.75" x14ac:dyDescent="0.25">
      <c r="A349" s="31">
        <v>491</v>
      </c>
      <c r="B349" s="32" t="s">
        <v>770</v>
      </c>
      <c r="C349" s="32" t="s">
        <v>771</v>
      </c>
      <c r="D349" s="32" t="s">
        <v>87</v>
      </c>
      <c r="E349" s="32" t="s">
        <v>82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1189</v>
      </c>
    </row>
    <row r="350" spans="1:15" ht="15.75" x14ac:dyDescent="0.25">
      <c r="A350" s="31">
        <v>492</v>
      </c>
      <c r="B350" s="32" t="s">
        <v>2516</v>
      </c>
      <c r="C350" s="29" t="s">
        <v>2503</v>
      </c>
      <c r="D350" s="29"/>
      <c r="E350" s="29" t="s">
        <v>105</v>
      </c>
      <c r="F350" s="32" t="s">
        <v>1299</v>
      </c>
      <c r="G350" s="32" t="s">
        <v>1299</v>
      </c>
      <c r="H350" s="32" t="s">
        <v>1299</v>
      </c>
      <c r="I350" s="32" t="s">
        <v>1299</v>
      </c>
      <c r="J350" s="32" t="s">
        <v>1299</v>
      </c>
      <c r="K350" s="32" t="s">
        <v>1299</v>
      </c>
      <c r="L350" s="32" t="s">
        <v>1299</v>
      </c>
      <c r="M350" s="32" t="s">
        <v>1299</v>
      </c>
      <c r="N350" s="32" t="s">
        <v>1299</v>
      </c>
      <c r="O350" s="32"/>
    </row>
    <row r="351" spans="1:15" ht="15.75" x14ac:dyDescent="0.25">
      <c r="A351" s="31">
        <v>493</v>
      </c>
      <c r="B351" s="32" t="s">
        <v>772</v>
      </c>
      <c r="C351" s="32" t="s">
        <v>773</v>
      </c>
      <c r="D351" s="32" t="s">
        <v>87</v>
      </c>
      <c r="E351" s="32" t="s">
        <v>90</v>
      </c>
      <c r="F351" s="32" t="s">
        <v>2027</v>
      </c>
      <c r="G351" s="32" t="s">
        <v>77</v>
      </c>
      <c r="H351" s="32" t="s">
        <v>77</v>
      </c>
      <c r="I351" s="32" t="s">
        <v>77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1179</v>
      </c>
    </row>
    <row r="352" spans="1:15" ht="15.75" x14ac:dyDescent="0.25">
      <c r="A352" s="31">
        <v>494</v>
      </c>
      <c r="B352" s="32" t="s">
        <v>774</v>
      </c>
      <c r="C352" s="32" t="s">
        <v>47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1182</v>
      </c>
    </row>
    <row r="353" spans="1:15" ht="31.5" x14ac:dyDescent="0.25">
      <c r="A353" s="31">
        <v>495</v>
      </c>
      <c r="B353" s="32" t="s">
        <v>2471</v>
      </c>
      <c r="C353" s="32" t="s">
        <v>2445</v>
      </c>
      <c r="D353" s="32" t="s">
        <v>72</v>
      </c>
      <c r="E353" s="32" t="s">
        <v>1272</v>
      </c>
      <c r="F353" s="32" t="s">
        <v>2027</v>
      </c>
      <c r="G353" s="32" t="s">
        <v>2029</v>
      </c>
      <c r="H353" s="32" t="s">
        <v>2029</v>
      </c>
      <c r="I353" s="32" t="s">
        <v>2027</v>
      </c>
      <c r="J353" s="32" t="s">
        <v>2029</v>
      </c>
      <c r="K353" s="32" t="s">
        <v>2029</v>
      </c>
      <c r="L353" s="32" t="s">
        <v>2029</v>
      </c>
      <c r="M353" s="32" t="s">
        <v>2029</v>
      </c>
      <c r="N353" s="32" t="s">
        <v>2029</v>
      </c>
      <c r="O353" s="32" t="s">
        <v>1190</v>
      </c>
    </row>
    <row r="354" spans="1:15" ht="15.75" x14ac:dyDescent="0.25">
      <c r="A354" s="31">
        <v>496</v>
      </c>
      <c r="B354" s="32" t="s">
        <v>775</v>
      </c>
      <c r="C354" s="32" t="s">
        <v>776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74</v>
      </c>
      <c r="O354" s="32" t="s">
        <v>1207</v>
      </c>
    </row>
    <row r="355" spans="1:15" ht="15.75" x14ac:dyDescent="0.25">
      <c r="A355" s="31">
        <v>497</v>
      </c>
      <c r="B355" s="32" t="s">
        <v>2439</v>
      </c>
      <c r="C355" s="32" t="s">
        <v>2440</v>
      </c>
      <c r="D355" s="32" t="s">
        <v>72</v>
      </c>
      <c r="E355" s="32" t="s">
        <v>105</v>
      </c>
      <c r="F355" s="32" t="s">
        <v>2029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1202</v>
      </c>
    </row>
    <row r="356" spans="1:15" ht="15.75" x14ac:dyDescent="0.25">
      <c r="A356" s="31">
        <v>498</v>
      </c>
      <c r="B356" s="32" t="s">
        <v>777</v>
      </c>
      <c r="C356" s="32" t="s">
        <v>778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1183</v>
      </c>
    </row>
    <row r="357" spans="1:15" ht="15.75" x14ac:dyDescent="0.25">
      <c r="A357" s="31">
        <v>499</v>
      </c>
      <c r="B357" s="32" t="s">
        <v>779</v>
      </c>
      <c r="C357" s="32" t="s">
        <v>780</v>
      </c>
      <c r="D357" s="32" t="s">
        <v>87</v>
      </c>
      <c r="E357" s="32" t="s">
        <v>73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1182</v>
      </c>
    </row>
    <row r="358" spans="1:15" ht="31.5" x14ac:dyDescent="0.25">
      <c r="A358" s="31">
        <v>500</v>
      </c>
      <c r="B358" s="32" t="s">
        <v>781</v>
      </c>
      <c r="C358" s="32" t="s">
        <v>782</v>
      </c>
      <c r="D358" s="32" t="s">
        <v>130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1207</v>
      </c>
    </row>
    <row r="359" spans="1:15" ht="15.75" x14ac:dyDescent="0.25">
      <c r="A359" s="31">
        <v>501</v>
      </c>
      <c r="B359" s="32" t="s">
        <v>783</v>
      </c>
      <c r="C359" s="32" t="s">
        <v>784</v>
      </c>
      <c r="D359" s="32" t="s">
        <v>72</v>
      </c>
      <c r="E359" s="32" t="s">
        <v>105</v>
      </c>
      <c r="F359" s="32" t="s">
        <v>2027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74</v>
      </c>
      <c r="N359" s="32" t="s">
        <v>77</v>
      </c>
      <c r="O359" s="32" t="s">
        <v>1178</v>
      </c>
    </row>
    <row r="360" spans="1:15" ht="15.75" x14ac:dyDescent="0.25">
      <c r="A360" s="31">
        <v>502</v>
      </c>
      <c r="B360" s="32" t="s">
        <v>785</v>
      </c>
      <c r="C360" s="32" t="s">
        <v>786</v>
      </c>
      <c r="D360" s="32" t="s">
        <v>87</v>
      </c>
      <c r="E360" s="32" t="s">
        <v>105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1203</v>
      </c>
    </row>
    <row r="361" spans="1:15" ht="15.75" x14ac:dyDescent="0.25">
      <c r="A361" s="31">
        <v>504</v>
      </c>
      <c r="B361" s="32" t="s">
        <v>787</v>
      </c>
      <c r="C361" s="32" t="s">
        <v>788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1206</v>
      </c>
    </row>
    <row r="362" spans="1:15" ht="15.75" x14ac:dyDescent="0.25">
      <c r="A362" s="31">
        <v>507</v>
      </c>
      <c r="B362" s="32" t="s">
        <v>1957</v>
      </c>
      <c r="C362" s="32" t="s">
        <v>2069</v>
      </c>
      <c r="D362" s="32" t="s">
        <v>2016</v>
      </c>
      <c r="E362" s="32" t="s">
        <v>2016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2016</v>
      </c>
    </row>
    <row r="363" spans="1:15" ht="15.75" x14ac:dyDescent="0.25">
      <c r="A363" s="31">
        <v>510</v>
      </c>
      <c r="B363" s="32" t="s">
        <v>796</v>
      </c>
      <c r="C363" s="32" t="s">
        <v>797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32" t="s">
        <v>1203</v>
      </c>
    </row>
    <row r="364" spans="1:15" ht="15.75" x14ac:dyDescent="0.25">
      <c r="A364" s="31">
        <v>511</v>
      </c>
      <c r="B364" s="32" t="s">
        <v>798</v>
      </c>
      <c r="C364" s="32" t="s">
        <v>799</v>
      </c>
      <c r="D364" s="32" t="s">
        <v>87</v>
      </c>
      <c r="E364" s="32" t="s">
        <v>105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1206</v>
      </c>
    </row>
    <row r="365" spans="1:15" ht="15.75" x14ac:dyDescent="0.25">
      <c r="A365" s="31">
        <v>512</v>
      </c>
      <c r="B365" s="32" t="s">
        <v>2200</v>
      </c>
      <c r="C365" s="29" t="s">
        <v>2490</v>
      </c>
      <c r="D365" s="29"/>
      <c r="E365" s="29" t="s">
        <v>82</v>
      </c>
      <c r="F365" s="32" t="s">
        <v>1299</v>
      </c>
      <c r="G365" s="32" t="s">
        <v>1299</v>
      </c>
      <c r="H365" s="32" t="s">
        <v>1299</v>
      </c>
      <c r="I365" s="32" t="s">
        <v>1299</v>
      </c>
      <c r="J365" s="32" t="s">
        <v>1299</v>
      </c>
      <c r="K365" s="32" t="s">
        <v>1299</v>
      </c>
      <c r="L365" s="32" t="s">
        <v>1299</v>
      </c>
      <c r="M365" s="32" t="s">
        <v>1299</v>
      </c>
      <c r="N365" s="32"/>
      <c r="O365" s="32"/>
    </row>
    <row r="366" spans="1:15" s="39" customFormat="1" ht="15.75" x14ac:dyDescent="0.25">
      <c r="A366" s="40">
        <v>513</v>
      </c>
      <c r="B366" s="32" t="s">
        <v>800</v>
      </c>
      <c r="C366" s="41" t="s">
        <v>801</v>
      </c>
      <c r="D366" s="41" t="s">
        <v>87</v>
      </c>
      <c r="E366" s="32" t="s">
        <v>82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75" x14ac:dyDescent="0.25">
      <c r="A367" s="31">
        <v>514</v>
      </c>
      <c r="B367" s="32" t="s">
        <v>802</v>
      </c>
      <c r="C367" s="32" t="s">
        <v>803</v>
      </c>
      <c r="D367" s="32" t="s">
        <v>87</v>
      </c>
      <c r="E367" s="32" t="s">
        <v>73</v>
      </c>
      <c r="F367" s="32" t="s">
        <v>2027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15.75" x14ac:dyDescent="0.25">
      <c r="A368" s="31">
        <v>515</v>
      </c>
      <c r="B368" s="32" t="s">
        <v>804</v>
      </c>
      <c r="C368" s="32" t="s">
        <v>1262</v>
      </c>
      <c r="D368" s="32" t="s">
        <v>72</v>
      </c>
      <c r="E368" s="32" t="s">
        <v>73</v>
      </c>
      <c r="F368" s="32" t="s">
        <v>2029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74</v>
      </c>
      <c r="O368" s="32" t="s">
        <v>1182</v>
      </c>
    </row>
    <row r="369" spans="1:15" ht="15.75" x14ac:dyDescent="0.25">
      <c r="A369" s="31">
        <v>516</v>
      </c>
      <c r="B369" s="32" t="s">
        <v>805</v>
      </c>
      <c r="C369" s="32" t="s">
        <v>806</v>
      </c>
      <c r="D369" s="32" t="s">
        <v>87</v>
      </c>
      <c r="E369" s="32" t="s">
        <v>73</v>
      </c>
      <c r="F369" s="32" t="s">
        <v>2029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1183</v>
      </c>
    </row>
    <row r="370" spans="1:15" ht="15.75" x14ac:dyDescent="0.25">
      <c r="A370" s="31">
        <v>517</v>
      </c>
      <c r="B370" s="32" t="s">
        <v>807</v>
      </c>
      <c r="C370" s="32" t="s">
        <v>808</v>
      </c>
      <c r="D370" s="32" t="s">
        <v>87</v>
      </c>
      <c r="E370" s="32" t="s">
        <v>73</v>
      </c>
      <c r="F370" s="32" t="s">
        <v>2029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1186</v>
      </c>
    </row>
    <row r="371" spans="1:15" ht="15.75" x14ac:dyDescent="0.25">
      <c r="A371" s="31">
        <v>518</v>
      </c>
      <c r="B371" s="32" t="s">
        <v>809</v>
      </c>
      <c r="C371" s="32" t="s">
        <v>810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519</v>
      </c>
      <c r="B372" s="32" t="s">
        <v>811</v>
      </c>
      <c r="C372" s="32" t="s">
        <v>812</v>
      </c>
      <c r="D372" s="32" t="s">
        <v>87</v>
      </c>
      <c r="E372" s="32" t="s">
        <v>82</v>
      </c>
      <c r="F372" s="32" t="s">
        <v>2027</v>
      </c>
      <c r="G372" s="32" t="s">
        <v>77</v>
      </c>
      <c r="H372" s="32" t="s">
        <v>77</v>
      </c>
      <c r="I372" s="32" t="s">
        <v>77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15.75" x14ac:dyDescent="0.25">
      <c r="A373" s="31">
        <v>520</v>
      </c>
      <c r="B373" s="32" t="s">
        <v>813</v>
      </c>
      <c r="C373" s="32" t="s">
        <v>38</v>
      </c>
      <c r="D373" s="32" t="s">
        <v>87</v>
      </c>
      <c r="E373" s="32" t="s">
        <v>105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x14ac:dyDescent="0.25">
      <c r="A374" s="31">
        <v>521</v>
      </c>
      <c r="B374" s="32" t="s">
        <v>814</v>
      </c>
      <c r="C374" s="32" t="s">
        <v>815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1189</v>
      </c>
    </row>
    <row r="375" spans="1:15" ht="15.75" x14ac:dyDescent="0.25">
      <c r="A375" s="31">
        <v>522</v>
      </c>
      <c r="B375" s="32" t="s">
        <v>816</v>
      </c>
      <c r="C375" s="32" t="s">
        <v>817</v>
      </c>
      <c r="D375" s="32" t="s">
        <v>87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x14ac:dyDescent="0.25">
      <c r="A376" s="31">
        <v>524</v>
      </c>
      <c r="B376" s="32" t="s">
        <v>819</v>
      </c>
      <c r="C376" s="32" t="s">
        <v>20</v>
      </c>
      <c r="D376" s="32" t="s">
        <v>130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x14ac:dyDescent="0.25">
      <c r="A377" s="31">
        <v>525</v>
      </c>
      <c r="B377" s="32" t="s">
        <v>1974</v>
      </c>
      <c r="C377" s="32" t="s">
        <v>1952</v>
      </c>
      <c r="D377" s="32" t="s">
        <v>72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74</v>
      </c>
      <c r="K377" s="32" t="s">
        <v>74</v>
      </c>
      <c r="L377" s="32" t="s">
        <v>74</v>
      </c>
      <c r="M377" s="32" t="s">
        <v>74</v>
      </c>
      <c r="N377" s="32" t="s">
        <v>74</v>
      </c>
      <c r="O377" s="32" t="s">
        <v>2016</v>
      </c>
    </row>
    <row r="378" spans="1:15" ht="15.75" x14ac:dyDescent="0.25">
      <c r="A378" s="31">
        <v>527</v>
      </c>
      <c r="B378" s="32" t="s">
        <v>2011</v>
      </c>
      <c r="C378" s="32" t="s">
        <v>2070</v>
      </c>
      <c r="D378" s="32" t="s">
        <v>2016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74</v>
      </c>
      <c r="O378" s="32" t="s">
        <v>2016</v>
      </c>
    </row>
    <row r="379" spans="1:15" ht="15.75" x14ac:dyDescent="0.25">
      <c r="A379" s="31">
        <v>528</v>
      </c>
      <c r="B379" s="32" t="s">
        <v>566</v>
      </c>
      <c r="C379" s="32" t="s">
        <v>567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31.5" x14ac:dyDescent="0.25">
      <c r="A380" s="31">
        <v>529</v>
      </c>
      <c r="B380" s="32" t="s">
        <v>820</v>
      </c>
      <c r="C380" s="32" t="s">
        <v>821</v>
      </c>
      <c r="D380" s="32" t="s">
        <v>130</v>
      </c>
      <c r="E380" s="32" t="s">
        <v>73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1186</v>
      </c>
    </row>
    <row r="381" spans="1:15" ht="31.5" x14ac:dyDescent="0.25">
      <c r="A381" s="31">
        <v>531</v>
      </c>
      <c r="B381" s="32" t="s">
        <v>822</v>
      </c>
      <c r="C381" s="32" t="s">
        <v>823</v>
      </c>
      <c r="D381" s="32" t="s">
        <v>130</v>
      </c>
      <c r="E381" s="32" t="s">
        <v>73</v>
      </c>
      <c r="F381" s="32" t="s">
        <v>2027</v>
      </c>
      <c r="G381" s="32" t="s">
        <v>74</v>
      </c>
      <c r="H381" s="32" t="s">
        <v>74</v>
      </c>
      <c r="I381" s="32" t="s">
        <v>74</v>
      </c>
      <c r="J381" s="32" t="s">
        <v>74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1183</v>
      </c>
    </row>
    <row r="382" spans="1:15" ht="31.5" x14ac:dyDescent="0.25">
      <c r="A382" s="31">
        <v>532</v>
      </c>
      <c r="B382" s="32" t="s">
        <v>824</v>
      </c>
      <c r="C382" s="32" t="s">
        <v>825</v>
      </c>
      <c r="D382" s="32" t="s">
        <v>130</v>
      </c>
      <c r="E382" s="32" t="s">
        <v>105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1207</v>
      </c>
    </row>
    <row r="383" spans="1:15" ht="15.75" x14ac:dyDescent="0.25">
      <c r="A383" s="31">
        <v>533</v>
      </c>
      <c r="B383" s="32" t="s">
        <v>826</v>
      </c>
      <c r="C383" s="32" t="s">
        <v>827</v>
      </c>
      <c r="D383" s="32" t="s">
        <v>87</v>
      </c>
      <c r="E383" s="32" t="s">
        <v>82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1187</v>
      </c>
    </row>
    <row r="384" spans="1:15" ht="31.5" x14ac:dyDescent="0.25">
      <c r="A384" s="31">
        <v>534</v>
      </c>
      <c r="B384" s="32" t="s">
        <v>828</v>
      </c>
      <c r="C384" s="32" t="s">
        <v>829</v>
      </c>
      <c r="D384" s="32" t="s">
        <v>130</v>
      </c>
      <c r="E384" s="32" t="s">
        <v>73</v>
      </c>
      <c r="F384" s="32" t="s">
        <v>2029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75" x14ac:dyDescent="0.25">
      <c r="A385" s="31">
        <v>535</v>
      </c>
      <c r="B385" s="32" t="s">
        <v>830</v>
      </c>
      <c r="C385" s="32" t="s">
        <v>1265</v>
      </c>
      <c r="D385" s="32" t="s">
        <v>72</v>
      </c>
      <c r="E385" s="32" t="s">
        <v>73</v>
      </c>
      <c r="F385" s="32" t="s">
        <v>2029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1184</v>
      </c>
    </row>
    <row r="386" spans="1:15" ht="31.5" x14ac:dyDescent="0.25">
      <c r="A386" s="31">
        <v>536</v>
      </c>
      <c r="B386" s="32" t="s">
        <v>794</v>
      </c>
      <c r="C386" s="32" t="s">
        <v>795</v>
      </c>
      <c r="D386" s="32" t="s">
        <v>130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74</v>
      </c>
      <c r="O386" s="32" t="s">
        <v>1188</v>
      </c>
    </row>
    <row r="387" spans="1:15" ht="31.5" x14ac:dyDescent="0.25">
      <c r="A387" s="31">
        <v>537</v>
      </c>
      <c r="B387" s="32" t="s">
        <v>831</v>
      </c>
      <c r="C387" s="32" t="s">
        <v>832</v>
      </c>
      <c r="D387" s="32" t="s">
        <v>130</v>
      </c>
      <c r="E387" s="32" t="s">
        <v>90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1180</v>
      </c>
    </row>
    <row r="388" spans="1:15" ht="15.75" x14ac:dyDescent="0.25">
      <c r="A388" s="31">
        <v>538</v>
      </c>
      <c r="B388" s="32" t="s">
        <v>1941</v>
      </c>
      <c r="C388" s="32" t="s">
        <v>2071</v>
      </c>
      <c r="D388" s="32" t="s">
        <v>72</v>
      </c>
      <c r="E388" s="32" t="s">
        <v>2016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77</v>
      </c>
      <c r="O388" s="32" t="s">
        <v>2016</v>
      </c>
    </row>
    <row r="389" spans="1:15" ht="15.75" x14ac:dyDescent="0.25">
      <c r="A389" s="31">
        <v>539</v>
      </c>
      <c r="B389" s="32" t="s">
        <v>2072</v>
      </c>
      <c r="C389" s="32" t="s">
        <v>2073</v>
      </c>
      <c r="D389" s="32" t="s">
        <v>2016</v>
      </c>
      <c r="E389" s="32" t="s">
        <v>2016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1185</v>
      </c>
    </row>
    <row r="390" spans="1:15" ht="31.5" x14ac:dyDescent="0.25">
      <c r="A390" s="31">
        <v>540</v>
      </c>
      <c r="B390" s="32" t="s">
        <v>833</v>
      </c>
      <c r="C390" s="32" t="s">
        <v>834</v>
      </c>
      <c r="D390" s="32" t="s">
        <v>130</v>
      </c>
      <c r="E390" s="32" t="s">
        <v>73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31.5" x14ac:dyDescent="0.25">
      <c r="A391" s="31">
        <v>541</v>
      </c>
      <c r="B391" s="32" t="s">
        <v>835</v>
      </c>
      <c r="C391" s="32" t="s">
        <v>836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1182</v>
      </c>
    </row>
    <row r="392" spans="1:15" ht="15.75" x14ac:dyDescent="0.25">
      <c r="A392" s="31">
        <v>542</v>
      </c>
      <c r="B392" s="32" t="s">
        <v>2074</v>
      </c>
      <c r="C392" s="32" t="s">
        <v>2075</v>
      </c>
      <c r="D392" s="32" t="s">
        <v>87</v>
      </c>
      <c r="E392" s="32" t="s">
        <v>73</v>
      </c>
      <c r="F392" s="32" t="s">
        <v>2027</v>
      </c>
      <c r="G392" s="32" t="s">
        <v>2027</v>
      </c>
      <c r="H392" s="32" t="s">
        <v>2029</v>
      </c>
      <c r="I392" s="32" t="s">
        <v>2016</v>
      </c>
      <c r="J392" s="32" t="s">
        <v>2029</v>
      </c>
      <c r="K392" s="32" t="s">
        <v>2016</v>
      </c>
      <c r="L392" s="32" t="s">
        <v>2016</v>
      </c>
      <c r="M392" s="32" t="s">
        <v>2016</v>
      </c>
      <c r="N392" s="32" t="s">
        <v>2016</v>
      </c>
      <c r="O392" s="32" t="s">
        <v>2016</v>
      </c>
    </row>
    <row r="393" spans="1:15" ht="15.75" x14ac:dyDescent="0.25">
      <c r="A393" s="31">
        <v>544</v>
      </c>
      <c r="B393" s="32" t="s">
        <v>753</v>
      </c>
      <c r="C393" s="32" t="s">
        <v>754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1184</v>
      </c>
    </row>
    <row r="394" spans="1:15" ht="15.75" x14ac:dyDescent="0.25">
      <c r="A394" s="31">
        <v>545</v>
      </c>
      <c r="B394" s="32" t="s">
        <v>1166</v>
      </c>
      <c r="C394" s="29" t="s">
        <v>1167</v>
      </c>
      <c r="D394" s="29" t="s">
        <v>72</v>
      </c>
      <c r="E394" s="29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1186</v>
      </c>
    </row>
    <row r="395" spans="1:15" ht="15.75" x14ac:dyDescent="0.25">
      <c r="A395" s="31">
        <v>546</v>
      </c>
      <c r="B395" s="32" t="s">
        <v>384</v>
      </c>
      <c r="C395" s="32" t="s">
        <v>385</v>
      </c>
      <c r="D395" s="32" t="s">
        <v>72</v>
      </c>
      <c r="E395" s="32" t="s">
        <v>82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74</v>
      </c>
      <c r="L395" s="32" t="s">
        <v>77</v>
      </c>
      <c r="M395" s="32" t="s">
        <v>77</v>
      </c>
      <c r="N395" s="32" t="s">
        <v>74</v>
      </c>
      <c r="O395" s="32" t="s">
        <v>1187</v>
      </c>
    </row>
    <row r="396" spans="1:15" ht="15.75" x14ac:dyDescent="0.25">
      <c r="A396" s="31">
        <v>547</v>
      </c>
      <c r="B396" s="32" t="s">
        <v>272</v>
      </c>
      <c r="C396" s="32" t="s">
        <v>273</v>
      </c>
      <c r="D396" s="32" t="s">
        <v>72</v>
      </c>
      <c r="E396" s="32" t="s">
        <v>73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x14ac:dyDescent="0.25">
      <c r="A397" s="31">
        <v>548</v>
      </c>
      <c r="B397" s="32" t="s">
        <v>224</v>
      </c>
      <c r="C397" s="32" t="s">
        <v>21</v>
      </c>
      <c r="D397" s="32" t="s">
        <v>72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1181</v>
      </c>
    </row>
    <row r="398" spans="1:15" ht="15.75" x14ac:dyDescent="0.25">
      <c r="A398" s="31">
        <v>549</v>
      </c>
      <c r="B398" s="32" t="s">
        <v>436</v>
      </c>
      <c r="C398" s="32" t="s">
        <v>437</v>
      </c>
      <c r="D398" s="32" t="s">
        <v>72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1183</v>
      </c>
    </row>
    <row r="399" spans="1:15" ht="15.75" x14ac:dyDescent="0.25">
      <c r="A399" s="31">
        <v>551</v>
      </c>
      <c r="B399" s="32" t="s">
        <v>416</v>
      </c>
      <c r="C399" s="32" t="s">
        <v>417</v>
      </c>
      <c r="D399" s="32" t="s">
        <v>72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1186</v>
      </c>
    </row>
    <row r="400" spans="1:15" ht="15.75" x14ac:dyDescent="0.25">
      <c r="A400" s="31">
        <v>552</v>
      </c>
      <c r="B400" s="32" t="s">
        <v>608</v>
      </c>
      <c r="C400" s="32" t="s">
        <v>609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1184</v>
      </c>
    </row>
    <row r="401" spans="1:15" ht="15.75" x14ac:dyDescent="0.25">
      <c r="A401" s="90">
        <v>553</v>
      </c>
      <c r="B401" s="91" t="s">
        <v>544</v>
      </c>
      <c r="C401" s="91" t="s">
        <v>2530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74</v>
      </c>
      <c r="I401" s="32" t="s">
        <v>74</v>
      </c>
      <c r="J401" s="32" t="s">
        <v>74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554</v>
      </c>
      <c r="B402" s="32" t="s">
        <v>401</v>
      </c>
      <c r="C402" s="32" t="s">
        <v>402</v>
      </c>
      <c r="D402" s="32" t="s">
        <v>72</v>
      </c>
      <c r="E402" s="32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74</v>
      </c>
      <c r="K402" s="32" t="s">
        <v>74</v>
      </c>
      <c r="L402" s="32" t="s">
        <v>77</v>
      </c>
      <c r="M402" s="32" t="s">
        <v>74</v>
      </c>
      <c r="N402" s="32" t="s">
        <v>74</v>
      </c>
      <c r="O402" s="32" t="s">
        <v>1186</v>
      </c>
    </row>
    <row r="403" spans="1:15" ht="15.75" x14ac:dyDescent="0.25">
      <c r="A403" s="31">
        <v>555</v>
      </c>
      <c r="B403" s="32" t="s">
        <v>497</v>
      </c>
      <c r="C403" s="32" t="s">
        <v>498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1185</v>
      </c>
    </row>
    <row r="404" spans="1:15" ht="15.75" x14ac:dyDescent="0.25">
      <c r="A404" s="31">
        <v>556</v>
      </c>
      <c r="B404" s="32" t="s">
        <v>124</v>
      </c>
      <c r="C404" s="32" t="s">
        <v>125</v>
      </c>
      <c r="D404" s="32" t="s">
        <v>72</v>
      </c>
      <c r="E404" s="32" t="s">
        <v>73</v>
      </c>
      <c r="F404" s="32" t="s">
        <v>2027</v>
      </c>
      <c r="G404" s="32" t="s">
        <v>74</v>
      </c>
      <c r="H404" s="32" t="s">
        <v>74</v>
      </c>
      <c r="I404" s="32" t="s">
        <v>74</v>
      </c>
      <c r="J404" s="32" t="s">
        <v>74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15.75" x14ac:dyDescent="0.25">
      <c r="A405" s="31">
        <v>557</v>
      </c>
      <c r="B405" s="32" t="s">
        <v>430</v>
      </c>
      <c r="C405" s="32" t="s">
        <v>431</v>
      </c>
      <c r="D405" s="32" t="s">
        <v>72</v>
      </c>
      <c r="E405" s="32" t="s">
        <v>73</v>
      </c>
      <c r="F405" s="32" t="s">
        <v>2029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1186</v>
      </c>
    </row>
    <row r="406" spans="1:15" ht="15.75" x14ac:dyDescent="0.25">
      <c r="A406" s="31">
        <v>558</v>
      </c>
      <c r="B406" s="32" t="s">
        <v>176</v>
      </c>
      <c r="C406" s="32" t="s">
        <v>177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x14ac:dyDescent="0.25">
      <c r="A407" s="31">
        <v>559</v>
      </c>
      <c r="B407" s="32" t="s">
        <v>839</v>
      </c>
      <c r="C407" s="32" t="s">
        <v>1256</v>
      </c>
      <c r="D407" s="32" t="s">
        <v>72</v>
      </c>
      <c r="E407" s="32" t="s">
        <v>73</v>
      </c>
      <c r="F407" s="32" t="s">
        <v>2029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74</v>
      </c>
      <c r="O407" s="32" t="s">
        <v>1182</v>
      </c>
    </row>
    <row r="408" spans="1:15" ht="15.75" x14ac:dyDescent="0.25">
      <c r="A408" s="31">
        <v>560</v>
      </c>
      <c r="B408" s="32" t="s">
        <v>383</v>
      </c>
      <c r="C408" s="32" t="s">
        <v>39</v>
      </c>
      <c r="D408" s="32" t="s">
        <v>87</v>
      </c>
      <c r="E408" s="32" t="s">
        <v>73</v>
      </c>
      <c r="F408" s="32" t="s">
        <v>2029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1179</v>
      </c>
    </row>
    <row r="409" spans="1:15" ht="15.75" x14ac:dyDescent="0.25">
      <c r="A409" s="31">
        <v>561</v>
      </c>
      <c r="B409" s="32" t="s">
        <v>227</v>
      </c>
      <c r="C409" s="32" t="s">
        <v>228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77</v>
      </c>
      <c r="O409" s="32" t="s">
        <v>1188</v>
      </c>
    </row>
    <row r="410" spans="1:15" ht="15.75" x14ac:dyDescent="0.25">
      <c r="A410" s="31">
        <v>562</v>
      </c>
      <c r="B410" s="32" t="s">
        <v>377</v>
      </c>
      <c r="C410" s="32" t="s">
        <v>378</v>
      </c>
      <c r="D410" s="32" t="s">
        <v>72</v>
      </c>
      <c r="E410" s="32" t="s">
        <v>73</v>
      </c>
      <c r="F410" s="32" t="s">
        <v>2029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74</v>
      </c>
      <c r="O410" s="32" t="s">
        <v>1188</v>
      </c>
    </row>
    <row r="411" spans="1:15" s="70" customFormat="1" ht="15.75" x14ac:dyDescent="0.25">
      <c r="A411" s="72">
        <v>563</v>
      </c>
      <c r="B411" s="73" t="s">
        <v>390</v>
      </c>
      <c r="C411" s="73" t="s">
        <v>391</v>
      </c>
      <c r="D411" s="32" t="s">
        <v>72</v>
      </c>
      <c r="E411" s="73" t="s">
        <v>73</v>
      </c>
      <c r="F411" s="73" t="s">
        <v>2027</v>
      </c>
      <c r="G411" s="73" t="s">
        <v>77</v>
      </c>
      <c r="H411" s="73" t="s">
        <v>77</v>
      </c>
      <c r="I411" s="73" t="s">
        <v>74</v>
      </c>
      <c r="J411" s="73" t="s">
        <v>77</v>
      </c>
      <c r="K411" s="73" t="s">
        <v>77</v>
      </c>
      <c r="L411" s="73" t="s">
        <v>77</v>
      </c>
      <c r="M411" s="73" t="s">
        <v>77</v>
      </c>
      <c r="N411" s="73" t="s">
        <v>77</v>
      </c>
      <c r="O411" s="73" t="s">
        <v>1187</v>
      </c>
    </row>
    <row r="412" spans="1:15" ht="15.75" x14ac:dyDescent="0.25">
      <c r="A412" s="31">
        <v>564</v>
      </c>
      <c r="B412" s="32" t="s">
        <v>266</v>
      </c>
      <c r="C412" s="32" t="s">
        <v>267</v>
      </c>
      <c r="D412" s="32" t="s">
        <v>72</v>
      </c>
      <c r="E412" s="32" t="s">
        <v>73</v>
      </c>
      <c r="F412" s="32" t="s">
        <v>2027</v>
      </c>
      <c r="G412" s="32" t="s">
        <v>77</v>
      </c>
      <c r="H412" s="32" t="s">
        <v>77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1185</v>
      </c>
    </row>
    <row r="413" spans="1:15" ht="15.75" x14ac:dyDescent="0.25">
      <c r="A413" s="31">
        <v>565</v>
      </c>
      <c r="B413" s="32" t="s">
        <v>484</v>
      </c>
      <c r="C413" s="32" t="s">
        <v>485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566</v>
      </c>
      <c r="B414" s="32" t="s">
        <v>792</v>
      </c>
      <c r="C414" s="32" t="s">
        <v>793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1185</v>
      </c>
    </row>
    <row r="415" spans="1:15" ht="15.75" x14ac:dyDescent="0.25">
      <c r="A415" s="31">
        <v>567</v>
      </c>
      <c r="B415" s="32" t="s">
        <v>406</v>
      </c>
      <c r="C415" s="32" t="s">
        <v>407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568</v>
      </c>
      <c r="B416" s="32" t="s">
        <v>420</v>
      </c>
      <c r="C416" s="32" t="s">
        <v>421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74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569</v>
      </c>
      <c r="B417" s="32" t="s">
        <v>78</v>
      </c>
      <c r="C417" s="32" t="s">
        <v>79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1183</v>
      </c>
    </row>
    <row r="418" spans="1:15" ht="15.75" x14ac:dyDescent="0.25">
      <c r="A418" s="31">
        <v>570</v>
      </c>
      <c r="B418" s="32" t="s">
        <v>751</v>
      </c>
      <c r="C418" s="32" t="s">
        <v>752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15.75" x14ac:dyDescent="0.25">
      <c r="A419" s="31">
        <v>571</v>
      </c>
      <c r="B419" s="32" t="s">
        <v>274</v>
      </c>
      <c r="C419" s="32" t="s">
        <v>275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1182</v>
      </c>
    </row>
    <row r="420" spans="1:15" ht="15.75" x14ac:dyDescent="0.25">
      <c r="A420" s="31">
        <v>572</v>
      </c>
      <c r="B420" s="32" t="s">
        <v>302</v>
      </c>
      <c r="C420" s="32" t="s">
        <v>303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75" x14ac:dyDescent="0.25">
      <c r="A421" s="31">
        <v>573</v>
      </c>
      <c r="B421" s="32" t="s">
        <v>71</v>
      </c>
      <c r="C421" s="32" t="s">
        <v>22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74</v>
      </c>
      <c r="M421" s="32" t="s">
        <v>74</v>
      </c>
      <c r="N421" s="32" t="s">
        <v>74</v>
      </c>
      <c r="O421" s="32" t="s">
        <v>1181</v>
      </c>
    </row>
    <row r="422" spans="1:15" ht="15.75" x14ac:dyDescent="0.25">
      <c r="A422" s="31">
        <v>574</v>
      </c>
      <c r="B422" s="32" t="s">
        <v>143</v>
      </c>
      <c r="C422" s="32" t="s">
        <v>144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1181</v>
      </c>
    </row>
    <row r="423" spans="1:15" ht="15.75" x14ac:dyDescent="0.25">
      <c r="A423" s="31">
        <v>575</v>
      </c>
      <c r="B423" s="32" t="s">
        <v>294</v>
      </c>
      <c r="C423" s="32" t="s">
        <v>295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74</v>
      </c>
      <c r="L423" s="32" t="s">
        <v>77</v>
      </c>
      <c r="M423" s="32" t="s">
        <v>74</v>
      </c>
      <c r="N423" s="32" t="s">
        <v>74</v>
      </c>
      <c r="O423" s="32" t="s">
        <v>1182</v>
      </c>
    </row>
    <row r="424" spans="1:15" ht="15.75" x14ac:dyDescent="0.25">
      <c r="A424" s="31">
        <v>576</v>
      </c>
      <c r="B424" s="32" t="s">
        <v>2453</v>
      </c>
      <c r="C424" s="32" t="s">
        <v>2454</v>
      </c>
      <c r="D424" s="32" t="s">
        <v>72</v>
      </c>
      <c r="E424" s="32" t="s">
        <v>90</v>
      </c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5.75" x14ac:dyDescent="0.25">
      <c r="A425" s="31">
        <v>577</v>
      </c>
      <c r="B425" s="32" t="s">
        <v>300</v>
      </c>
      <c r="C425" s="32" t="s">
        <v>301</v>
      </c>
      <c r="D425" s="32" t="s">
        <v>72</v>
      </c>
      <c r="E425" s="32" t="s">
        <v>73</v>
      </c>
      <c r="F425" s="32" t="s">
        <v>2029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1186</v>
      </c>
    </row>
    <row r="426" spans="1:15" ht="15.75" x14ac:dyDescent="0.25">
      <c r="A426" s="31">
        <v>578</v>
      </c>
      <c r="B426" s="32" t="s">
        <v>610</v>
      </c>
      <c r="C426" s="32" t="s">
        <v>611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74</v>
      </c>
      <c r="I426" s="32" t="s">
        <v>74</v>
      </c>
      <c r="J426" s="32" t="s">
        <v>74</v>
      </c>
      <c r="K426" s="32" t="s">
        <v>74</v>
      </c>
      <c r="L426" s="32" t="s">
        <v>74</v>
      </c>
      <c r="M426" s="32" t="s">
        <v>74</v>
      </c>
      <c r="N426" s="32" t="s">
        <v>74</v>
      </c>
      <c r="O426" s="32" t="s">
        <v>1184</v>
      </c>
    </row>
    <row r="427" spans="1:15" ht="15.75" x14ac:dyDescent="0.25">
      <c r="A427" s="31">
        <v>579</v>
      </c>
      <c r="B427" s="32" t="s">
        <v>840</v>
      </c>
      <c r="C427" s="32" t="s">
        <v>841</v>
      </c>
      <c r="D427" s="32" t="s">
        <v>87</v>
      </c>
      <c r="E427" s="32" t="s">
        <v>82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15.75" x14ac:dyDescent="0.25">
      <c r="A428" s="31">
        <v>580</v>
      </c>
      <c r="B428" s="32" t="s">
        <v>818</v>
      </c>
      <c r="C428" s="32" t="s">
        <v>40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1181</v>
      </c>
    </row>
    <row r="429" spans="1:15" ht="15.75" x14ac:dyDescent="0.25">
      <c r="A429" s="31">
        <v>581</v>
      </c>
      <c r="B429" s="32" t="s">
        <v>703</v>
      </c>
      <c r="C429" s="32" t="s">
        <v>48</v>
      </c>
      <c r="D429" s="32" t="s">
        <v>72</v>
      </c>
      <c r="E429" s="32" t="s">
        <v>73</v>
      </c>
      <c r="F429" s="32" t="s">
        <v>2016</v>
      </c>
      <c r="G429" s="32" t="s">
        <v>74</v>
      </c>
      <c r="H429" s="32" t="s">
        <v>74</v>
      </c>
      <c r="I429" s="32" t="s">
        <v>74</v>
      </c>
      <c r="J429" s="32" t="s">
        <v>74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1182</v>
      </c>
    </row>
    <row r="430" spans="1:15" ht="15.75" x14ac:dyDescent="0.25">
      <c r="A430" s="31">
        <v>582</v>
      </c>
      <c r="B430" s="32" t="s">
        <v>2517</v>
      </c>
      <c r="C430" s="29" t="s">
        <v>2504</v>
      </c>
      <c r="D430" s="29"/>
      <c r="E430" s="29" t="s">
        <v>90</v>
      </c>
      <c r="F430" s="32" t="s">
        <v>1299</v>
      </c>
      <c r="G430" s="32" t="s">
        <v>1299</v>
      </c>
      <c r="H430" s="32" t="s">
        <v>1299</v>
      </c>
      <c r="I430" s="32" t="s">
        <v>1299</v>
      </c>
      <c r="J430" s="32" t="s">
        <v>1299</v>
      </c>
      <c r="K430" s="32" t="s">
        <v>1299</v>
      </c>
      <c r="L430" s="32" t="s">
        <v>1299</v>
      </c>
      <c r="M430" s="32" t="s">
        <v>1299</v>
      </c>
      <c r="N430" s="32" t="s">
        <v>1299</v>
      </c>
      <c r="O430" s="32"/>
    </row>
    <row r="431" spans="1:15" ht="15.75" x14ac:dyDescent="0.25">
      <c r="A431" s="31">
        <v>583</v>
      </c>
      <c r="B431" s="32" t="s">
        <v>710</v>
      </c>
      <c r="C431" s="32" t="s">
        <v>711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584</v>
      </c>
      <c r="B432" s="32" t="s">
        <v>663</v>
      </c>
      <c r="C432" s="32" t="s">
        <v>664</v>
      </c>
      <c r="D432" s="32" t="s">
        <v>72</v>
      </c>
      <c r="E432" s="32" t="s">
        <v>90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1179</v>
      </c>
    </row>
    <row r="433" spans="1:15" ht="15.75" x14ac:dyDescent="0.25">
      <c r="A433" s="31">
        <v>585</v>
      </c>
      <c r="B433" s="32" t="s">
        <v>149</v>
      </c>
      <c r="C433" s="32" t="s">
        <v>150</v>
      </c>
      <c r="D433" s="32" t="s">
        <v>72</v>
      </c>
      <c r="E433" s="32" t="s">
        <v>90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77</v>
      </c>
      <c r="M433" s="32" t="s">
        <v>74</v>
      </c>
      <c r="N433" s="32" t="s">
        <v>74</v>
      </c>
      <c r="O433" s="32" t="s">
        <v>1179</v>
      </c>
    </row>
    <row r="434" spans="1:15" ht="15.75" x14ac:dyDescent="0.25">
      <c r="A434" s="31">
        <v>586</v>
      </c>
      <c r="B434" s="32" t="s">
        <v>424</v>
      </c>
      <c r="C434" s="32" t="s">
        <v>425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x14ac:dyDescent="0.25">
      <c r="A435" s="31">
        <v>587</v>
      </c>
      <c r="B435" s="32" t="s">
        <v>198</v>
      </c>
      <c r="C435" s="32" t="s">
        <v>199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1183</v>
      </c>
    </row>
    <row r="436" spans="1:15" ht="15.75" x14ac:dyDescent="0.25">
      <c r="A436" s="31">
        <v>588</v>
      </c>
      <c r="B436" s="32" t="s">
        <v>423</v>
      </c>
      <c r="C436" s="32" t="s">
        <v>23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1183</v>
      </c>
    </row>
    <row r="437" spans="1:15" ht="15.75" x14ac:dyDescent="0.25">
      <c r="A437" s="31">
        <v>589</v>
      </c>
      <c r="B437" s="32" t="s">
        <v>458</v>
      </c>
      <c r="C437" s="32" t="s">
        <v>459</v>
      </c>
      <c r="D437" s="32" t="s">
        <v>72</v>
      </c>
      <c r="E437" s="32" t="s">
        <v>73</v>
      </c>
      <c r="F437" s="32" t="s">
        <v>2027</v>
      </c>
      <c r="G437" s="32" t="s">
        <v>77</v>
      </c>
      <c r="H437" s="32" t="s">
        <v>74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74</v>
      </c>
      <c r="N437" s="32" t="s">
        <v>74</v>
      </c>
      <c r="O437" s="32" t="s">
        <v>1188</v>
      </c>
    </row>
    <row r="438" spans="1:15" ht="15.75" x14ac:dyDescent="0.25">
      <c r="A438" s="31">
        <v>590</v>
      </c>
      <c r="B438" s="32" t="s">
        <v>308</v>
      </c>
      <c r="C438" s="32" t="s">
        <v>309</v>
      </c>
      <c r="D438" s="32" t="s">
        <v>72</v>
      </c>
      <c r="E438" s="32" t="s">
        <v>73</v>
      </c>
      <c r="F438" s="32" t="s">
        <v>2029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1187</v>
      </c>
    </row>
    <row r="439" spans="1:15" ht="15.75" x14ac:dyDescent="0.25">
      <c r="A439" s="90">
        <v>591</v>
      </c>
      <c r="B439" s="91" t="s">
        <v>507</v>
      </c>
      <c r="C439" s="91" t="s">
        <v>2529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77</v>
      </c>
      <c r="N439" s="32" t="s">
        <v>74</v>
      </c>
      <c r="O439" s="32" t="s">
        <v>1179</v>
      </c>
    </row>
    <row r="440" spans="1:15" ht="15.75" x14ac:dyDescent="0.25">
      <c r="A440" s="31">
        <v>592</v>
      </c>
      <c r="B440" s="32" t="s">
        <v>145</v>
      </c>
      <c r="C440" s="32" t="s">
        <v>146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593</v>
      </c>
      <c r="B441" s="32" t="s">
        <v>464</v>
      </c>
      <c r="C441" s="32" t="s">
        <v>465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1179</v>
      </c>
    </row>
    <row r="442" spans="1:15" ht="15.75" x14ac:dyDescent="0.25">
      <c r="A442" s="31">
        <v>594</v>
      </c>
      <c r="B442" s="32" t="s">
        <v>842</v>
      </c>
      <c r="C442" s="32" t="s">
        <v>843</v>
      </c>
      <c r="D442" s="32" t="s">
        <v>72</v>
      </c>
      <c r="E442" s="32" t="s">
        <v>105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595</v>
      </c>
      <c r="B443" s="32" t="s">
        <v>844</v>
      </c>
      <c r="C443" s="32" t="s">
        <v>845</v>
      </c>
      <c r="D443" s="32" t="s">
        <v>72</v>
      </c>
      <c r="E443" s="32" t="s">
        <v>105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ht="15.75" x14ac:dyDescent="0.25">
      <c r="A444" s="31">
        <v>596</v>
      </c>
      <c r="B444" s="32" t="s">
        <v>549</v>
      </c>
      <c r="C444" s="32" t="s">
        <v>550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1183</v>
      </c>
    </row>
    <row r="445" spans="1:15" ht="15.75" x14ac:dyDescent="0.25">
      <c r="A445" s="31">
        <v>597</v>
      </c>
      <c r="B445" s="32" t="s">
        <v>605</v>
      </c>
      <c r="C445" s="32" t="s">
        <v>606</v>
      </c>
      <c r="D445" s="32" t="s">
        <v>72</v>
      </c>
      <c r="E445" s="32" t="s">
        <v>105</v>
      </c>
      <c r="F445" s="32" t="s">
        <v>2027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77</v>
      </c>
      <c r="O445" s="32" t="s">
        <v>1203</v>
      </c>
    </row>
    <row r="446" spans="1:15" s="80" customFormat="1" ht="15.75" x14ac:dyDescent="0.25">
      <c r="A446" s="81">
        <v>599</v>
      </c>
      <c r="B446" s="82" t="s">
        <v>522</v>
      </c>
      <c r="C446" s="82" t="s">
        <v>523</v>
      </c>
      <c r="D446" s="82" t="s">
        <v>72</v>
      </c>
      <c r="E446" s="82" t="s">
        <v>105</v>
      </c>
      <c r="F446" s="82" t="s">
        <v>2027</v>
      </c>
      <c r="G446" s="82" t="s">
        <v>77</v>
      </c>
      <c r="H446" s="82" t="s">
        <v>77</v>
      </c>
      <c r="I446" s="82" t="s">
        <v>74</v>
      </c>
      <c r="J446" s="82" t="s">
        <v>77</v>
      </c>
      <c r="K446" s="82" t="s">
        <v>77</v>
      </c>
      <c r="L446" s="82" t="s">
        <v>77</v>
      </c>
      <c r="M446" s="82" t="s">
        <v>77</v>
      </c>
      <c r="N446" s="82" t="s">
        <v>74</v>
      </c>
      <c r="O446" s="82" t="s">
        <v>1203</v>
      </c>
    </row>
    <row r="447" spans="1:15" ht="15.75" x14ac:dyDescent="0.25">
      <c r="A447" s="31">
        <v>600</v>
      </c>
      <c r="B447" s="32" t="s">
        <v>2458</v>
      </c>
      <c r="C447" s="29" t="str">
        <f>VLOOKUP(A447,'LISTADO ATM'!$A$2:$B$901,2,0)</f>
        <v>ATM S/M Bravo Hipica</v>
      </c>
      <c r="D447" s="29" t="s">
        <v>72</v>
      </c>
      <c r="E447" s="29"/>
      <c r="F447" s="32" t="s">
        <v>1299</v>
      </c>
      <c r="G447" s="32" t="s">
        <v>1299</v>
      </c>
      <c r="H447" s="32" t="s">
        <v>1299</v>
      </c>
      <c r="I447" s="32" t="s">
        <v>1299</v>
      </c>
      <c r="J447" s="32" t="s">
        <v>1299</v>
      </c>
      <c r="K447" s="32" t="s">
        <v>1299</v>
      </c>
      <c r="L447" s="32" t="s">
        <v>1299</v>
      </c>
      <c r="M447" s="32" t="s">
        <v>1299</v>
      </c>
      <c r="N447" s="32"/>
      <c r="O447" s="32"/>
    </row>
    <row r="448" spans="1:15" ht="15.75" x14ac:dyDescent="0.25">
      <c r="A448" s="31">
        <v>601</v>
      </c>
      <c r="B448" s="32" t="s">
        <v>516</v>
      </c>
      <c r="C448" s="32" t="s">
        <v>517</v>
      </c>
      <c r="D448" s="32" t="s">
        <v>72</v>
      </c>
      <c r="E448" s="32" t="s">
        <v>105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1203</v>
      </c>
    </row>
    <row r="449" spans="1:15" ht="15.75" x14ac:dyDescent="0.25">
      <c r="A449" s="31">
        <v>602</v>
      </c>
      <c r="B449" s="32" t="s">
        <v>196</v>
      </c>
      <c r="C449" s="32" t="s">
        <v>197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74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74</v>
      </c>
      <c r="O449" s="32" t="s">
        <v>1202</v>
      </c>
    </row>
    <row r="450" spans="1:15" ht="15.75" x14ac:dyDescent="0.25">
      <c r="A450" s="29">
        <v>603</v>
      </c>
      <c r="B450" s="29" t="s">
        <v>200</v>
      </c>
      <c r="C450" s="30" t="s">
        <v>201</v>
      </c>
      <c r="D450" s="32" t="s">
        <v>72</v>
      </c>
      <c r="E450" s="32" t="s">
        <v>105</v>
      </c>
      <c r="F450" s="29" t="s">
        <v>2027</v>
      </c>
      <c r="G450" s="29" t="s">
        <v>77</v>
      </c>
      <c r="H450" s="29" t="s">
        <v>77</v>
      </c>
      <c r="I450" s="29" t="s">
        <v>74</v>
      </c>
      <c r="J450" s="29" t="s">
        <v>77</v>
      </c>
      <c r="K450" s="29" t="s">
        <v>77</v>
      </c>
      <c r="L450" s="29" t="s">
        <v>77</v>
      </c>
      <c r="M450" s="29" t="s">
        <v>77</v>
      </c>
      <c r="N450" s="29" t="s">
        <v>74</v>
      </c>
      <c r="O450" s="29" t="s">
        <v>1202</v>
      </c>
    </row>
    <row r="451" spans="1:15" ht="15.75" x14ac:dyDescent="0.25">
      <c r="A451" s="31">
        <v>604</v>
      </c>
      <c r="B451" s="32" t="s">
        <v>657</v>
      </c>
      <c r="C451" s="32" t="s">
        <v>658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605</v>
      </c>
      <c r="B452" s="32" t="s">
        <v>239</v>
      </c>
      <c r="C452" s="32" t="s">
        <v>240</v>
      </c>
      <c r="D452" s="32" t="s">
        <v>72</v>
      </c>
      <c r="E452" s="32" t="s">
        <v>105</v>
      </c>
      <c r="F452" s="32" t="s">
        <v>2029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1207</v>
      </c>
    </row>
    <row r="453" spans="1:15" ht="15.75" x14ac:dyDescent="0.25">
      <c r="A453" s="31">
        <v>606</v>
      </c>
      <c r="B453" s="32" t="s">
        <v>878</v>
      </c>
      <c r="C453" s="32" t="s">
        <v>879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77</v>
      </c>
      <c r="O453" s="32" t="s">
        <v>1204</v>
      </c>
    </row>
    <row r="454" spans="1:15" ht="15.75" x14ac:dyDescent="0.25">
      <c r="A454" s="31">
        <v>607</v>
      </c>
      <c r="B454" s="32" t="s">
        <v>846</v>
      </c>
      <c r="C454" s="32" t="s">
        <v>24</v>
      </c>
      <c r="D454" s="32" t="s">
        <v>72</v>
      </c>
      <c r="E454" s="32" t="s">
        <v>73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74</v>
      </c>
      <c r="L454" s="32" t="s">
        <v>77</v>
      </c>
      <c r="M454" s="32" t="s">
        <v>74</v>
      </c>
      <c r="N454" s="32" t="s">
        <v>74</v>
      </c>
      <c r="O454" s="32" t="s">
        <v>1185</v>
      </c>
    </row>
    <row r="455" spans="1:15" ht="31.5" x14ac:dyDescent="0.25">
      <c r="A455" s="31">
        <v>608</v>
      </c>
      <c r="B455" s="32" t="s">
        <v>593</v>
      </c>
      <c r="C455" s="32" t="s">
        <v>594</v>
      </c>
      <c r="D455" s="32" t="s">
        <v>72</v>
      </c>
      <c r="E455" s="32" t="s">
        <v>82</v>
      </c>
      <c r="F455" s="32" t="s">
        <v>2029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31.5" x14ac:dyDescent="0.25">
      <c r="A456" s="31">
        <v>609</v>
      </c>
      <c r="B456" s="32" t="s">
        <v>194</v>
      </c>
      <c r="C456" s="32" t="s">
        <v>195</v>
      </c>
      <c r="D456" s="32" t="s">
        <v>72</v>
      </c>
      <c r="E456" s="32" t="s">
        <v>82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1190</v>
      </c>
    </row>
    <row r="457" spans="1:15" ht="15.75" x14ac:dyDescent="0.25">
      <c r="A457" s="31">
        <v>610</v>
      </c>
      <c r="B457" s="32" t="s">
        <v>847</v>
      </c>
      <c r="C457" s="32" t="s">
        <v>17</v>
      </c>
      <c r="D457" s="32" t="s">
        <v>72</v>
      </c>
      <c r="E457" s="32" t="s">
        <v>73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74</v>
      </c>
      <c r="L457" s="32" t="s">
        <v>77</v>
      </c>
      <c r="M457" s="32" t="s">
        <v>74</v>
      </c>
      <c r="N457" s="32" t="s">
        <v>74</v>
      </c>
      <c r="O457" s="32" t="s">
        <v>1186</v>
      </c>
    </row>
    <row r="458" spans="1:15" ht="15.75" x14ac:dyDescent="0.25">
      <c r="A458" s="31">
        <v>611</v>
      </c>
      <c r="B458" s="32" t="s">
        <v>848</v>
      </c>
      <c r="C458" s="32" t="s">
        <v>41</v>
      </c>
      <c r="D458" s="32" t="s">
        <v>72</v>
      </c>
      <c r="E458" s="32" t="s">
        <v>73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74</v>
      </c>
      <c r="K458" s="32" t="s">
        <v>74</v>
      </c>
      <c r="L458" s="32" t="s">
        <v>74</v>
      </c>
      <c r="M458" s="32" t="s">
        <v>74</v>
      </c>
      <c r="N458" s="32" t="s">
        <v>77</v>
      </c>
      <c r="O458" s="32" t="s">
        <v>1183</v>
      </c>
    </row>
    <row r="459" spans="1:15" ht="15.75" x14ac:dyDescent="0.25">
      <c r="A459" s="31">
        <v>612</v>
      </c>
      <c r="B459" s="32" t="s">
        <v>367</v>
      </c>
      <c r="C459" s="32" t="s">
        <v>368</v>
      </c>
      <c r="D459" s="32" t="s">
        <v>72</v>
      </c>
      <c r="E459" s="32" t="s">
        <v>82</v>
      </c>
      <c r="F459" s="32" t="s">
        <v>2027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613</v>
      </c>
      <c r="B460" s="32" t="s">
        <v>245</v>
      </c>
      <c r="C460" s="32" t="s">
        <v>246</v>
      </c>
      <c r="D460" s="32" t="s">
        <v>72</v>
      </c>
      <c r="E460" s="32" t="s">
        <v>82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1189</v>
      </c>
    </row>
    <row r="461" spans="1:15" ht="15.75" x14ac:dyDescent="0.25">
      <c r="A461" s="31">
        <v>614</v>
      </c>
      <c r="B461" s="32" t="s">
        <v>2472</v>
      </c>
      <c r="C461" s="32" t="s">
        <v>2459</v>
      </c>
      <c r="D461" s="32" t="s">
        <v>72</v>
      </c>
      <c r="E461" s="32" t="s">
        <v>105</v>
      </c>
      <c r="F461" s="32" t="s">
        <v>2027</v>
      </c>
      <c r="G461" s="32" t="s">
        <v>2029</v>
      </c>
      <c r="H461" s="32" t="s">
        <v>2027</v>
      </c>
      <c r="I461" s="32" t="s">
        <v>2027</v>
      </c>
      <c r="J461" s="32" t="s">
        <v>2473</v>
      </c>
      <c r="K461" s="32" t="s">
        <v>2029</v>
      </c>
      <c r="L461" s="32" t="s">
        <v>2029</v>
      </c>
      <c r="M461" s="32" t="s">
        <v>2027</v>
      </c>
      <c r="N461" s="32" t="s">
        <v>2027</v>
      </c>
      <c r="O461" s="32" t="s">
        <v>1203</v>
      </c>
    </row>
    <row r="462" spans="1:15" ht="15.75" x14ac:dyDescent="0.25">
      <c r="A462" s="31">
        <v>615</v>
      </c>
      <c r="B462" s="32" t="s">
        <v>687</v>
      </c>
      <c r="C462" s="32" t="s">
        <v>688</v>
      </c>
      <c r="D462" s="32" t="s">
        <v>72</v>
      </c>
      <c r="E462" s="32" t="s">
        <v>90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1180</v>
      </c>
    </row>
    <row r="463" spans="1:15" x14ac:dyDescent="0.25">
      <c r="A463" s="29">
        <v>616</v>
      </c>
      <c r="B463" s="29" t="s">
        <v>324</v>
      </c>
      <c r="C463" s="29" t="s">
        <v>325</v>
      </c>
      <c r="D463" s="29" t="s">
        <v>72</v>
      </c>
      <c r="E463" s="29" t="s">
        <v>90</v>
      </c>
      <c r="F463" s="30" t="s">
        <v>2027</v>
      </c>
      <c r="G463" s="30" t="s">
        <v>77</v>
      </c>
      <c r="H463" s="30" t="s">
        <v>77</v>
      </c>
      <c r="I463" s="30" t="s">
        <v>74</v>
      </c>
      <c r="J463" s="30" t="s">
        <v>77</v>
      </c>
      <c r="K463" s="30" t="s">
        <v>77</v>
      </c>
      <c r="L463" s="30" t="s">
        <v>77</v>
      </c>
      <c r="M463" s="30" t="s">
        <v>77</v>
      </c>
      <c r="N463" s="30" t="s">
        <v>77</v>
      </c>
      <c r="O463" s="29" t="s">
        <v>1180</v>
      </c>
    </row>
    <row r="464" spans="1:15" s="64" customFormat="1" ht="15.75" x14ac:dyDescent="0.25">
      <c r="A464" s="67">
        <v>617</v>
      </c>
      <c r="B464" s="68" t="s">
        <v>849</v>
      </c>
      <c r="C464" s="68" t="s">
        <v>850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1183</v>
      </c>
    </row>
    <row r="465" spans="1:15" ht="15.75" x14ac:dyDescent="0.25">
      <c r="A465" s="31">
        <v>618</v>
      </c>
      <c r="B465" s="32" t="s">
        <v>851</v>
      </c>
      <c r="C465" s="32" t="s">
        <v>42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1183</v>
      </c>
    </row>
    <row r="466" spans="1:15" ht="15.75" x14ac:dyDescent="0.25">
      <c r="A466" s="31">
        <v>619</v>
      </c>
      <c r="B466" s="32" t="s">
        <v>852</v>
      </c>
      <c r="C466" s="32" t="s">
        <v>853</v>
      </c>
      <c r="D466" s="32" t="s">
        <v>72</v>
      </c>
      <c r="E466" s="32" t="s">
        <v>90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1179</v>
      </c>
    </row>
    <row r="467" spans="1:15" ht="15.75" x14ac:dyDescent="0.25">
      <c r="A467" s="31">
        <v>620</v>
      </c>
      <c r="B467" s="32" t="s">
        <v>854</v>
      </c>
      <c r="C467" s="32" t="s">
        <v>855</v>
      </c>
      <c r="D467" s="32" t="s">
        <v>72</v>
      </c>
      <c r="E467" s="32" t="s">
        <v>73</v>
      </c>
      <c r="F467" s="32" t="s">
        <v>2027</v>
      </c>
      <c r="G467" s="32" t="s">
        <v>77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1179</v>
      </c>
    </row>
    <row r="468" spans="1:15" ht="15.75" x14ac:dyDescent="0.25">
      <c r="A468" s="31">
        <v>621</v>
      </c>
      <c r="B468" s="32" t="s">
        <v>856</v>
      </c>
      <c r="C468" s="32" t="s">
        <v>857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1187</v>
      </c>
    </row>
    <row r="469" spans="1:15" ht="15.75" x14ac:dyDescent="0.25">
      <c r="A469" s="31">
        <v>622</v>
      </c>
      <c r="B469" s="32" t="s">
        <v>858</v>
      </c>
      <c r="C469" s="32" t="s">
        <v>859</v>
      </c>
      <c r="D469" s="32" t="s">
        <v>72</v>
      </c>
      <c r="E469" s="32" t="s">
        <v>73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1184</v>
      </c>
    </row>
    <row r="470" spans="1:15" ht="15.75" x14ac:dyDescent="0.25">
      <c r="A470" s="31">
        <v>623</v>
      </c>
      <c r="B470" s="32" t="s">
        <v>2127</v>
      </c>
      <c r="C470" s="32" t="s">
        <v>2128</v>
      </c>
      <c r="D470" s="32" t="s">
        <v>72</v>
      </c>
      <c r="E470" s="32" t="s">
        <v>73</v>
      </c>
      <c r="F470" s="32" t="s">
        <v>74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t="15.75" x14ac:dyDescent="0.25">
      <c r="A471" s="31">
        <v>624</v>
      </c>
      <c r="B471" s="32" t="s">
        <v>860</v>
      </c>
      <c r="C471" s="32" t="s">
        <v>861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625</v>
      </c>
      <c r="B472" s="32" t="s">
        <v>862</v>
      </c>
      <c r="C472" s="32" t="s">
        <v>863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77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x14ac:dyDescent="0.25">
      <c r="A473" s="31">
        <v>626</v>
      </c>
      <c r="B473" s="32" t="s">
        <v>864</v>
      </c>
      <c r="C473" s="32" t="s">
        <v>865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74</v>
      </c>
      <c r="L473" s="32" t="s">
        <v>77</v>
      </c>
      <c r="M473" s="32" t="s">
        <v>77</v>
      </c>
      <c r="N473" s="32" t="s">
        <v>74</v>
      </c>
      <c r="O473" s="32" t="s">
        <v>1179</v>
      </c>
    </row>
    <row r="474" spans="1:15" ht="15.75" x14ac:dyDescent="0.25">
      <c r="A474" s="31">
        <v>627</v>
      </c>
      <c r="B474" s="32" t="s">
        <v>265</v>
      </c>
      <c r="C474" s="32" t="s">
        <v>49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1182</v>
      </c>
    </row>
    <row r="475" spans="1:15" ht="15.75" x14ac:dyDescent="0.25">
      <c r="A475" s="31">
        <v>628</v>
      </c>
      <c r="B475" s="32" t="s">
        <v>155</v>
      </c>
      <c r="C475" s="32" t="s">
        <v>156</v>
      </c>
      <c r="D475" s="32" t="s">
        <v>72</v>
      </c>
      <c r="E475" s="32" t="s">
        <v>73</v>
      </c>
      <c r="F475" s="32" t="s">
        <v>2029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x14ac:dyDescent="0.25">
      <c r="A476" s="31">
        <v>629</v>
      </c>
      <c r="B476" s="32" t="s">
        <v>492</v>
      </c>
      <c r="C476" s="32" t="s">
        <v>1268</v>
      </c>
      <c r="D476" s="32" t="s">
        <v>72</v>
      </c>
      <c r="E476" s="32" t="s">
        <v>73</v>
      </c>
      <c r="F476" s="32" t="s">
        <v>2029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77</v>
      </c>
      <c r="M476" s="32" t="s">
        <v>74</v>
      </c>
      <c r="N476" s="32" t="s">
        <v>77</v>
      </c>
      <c r="O476" s="32" t="s">
        <v>1179</v>
      </c>
    </row>
    <row r="477" spans="1:15" ht="31.5" x14ac:dyDescent="0.25">
      <c r="A477" s="31">
        <v>630</v>
      </c>
      <c r="B477" s="32" t="s">
        <v>186</v>
      </c>
      <c r="C477" s="32" t="s">
        <v>187</v>
      </c>
      <c r="D477" s="32" t="s">
        <v>72</v>
      </c>
      <c r="E477" s="32" t="s">
        <v>82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31.5" x14ac:dyDescent="0.25">
      <c r="A478" s="31">
        <v>631</v>
      </c>
      <c r="B478" s="32" t="s">
        <v>685</v>
      </c>
      <c r="C478" s="32" t="s">
        <v>686</v>
      </c>
      <c r="D478" s="32" t="s">
        <v>72</v>
      </c>
      <c r="E478" s="32" t="s">
        <v>82</v>
      </c>
      <c r="F478" s="32" t="s">
        <v>2027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1190</v>
      </c>
    </row>
    <row r="479" spans="1:15" ht="15.75" x14ac:dyDescent="0.25">
      <c r="A479" s="31">
        <v>632</v>
      </c>
      <c r="B479" s="32" t="s">
        <v>530</v>
      </c>
      <c r="C479" s="32" t="s">
        <v>531</v>
      </c>
      <c r="D479" s="32" t="s">
        <v>72</v>
      </c>
      <c r="E479" s="32" t="s">
        <v>105</v>
      </c>
      <c r="F479" s="32" t="s">
        <v>2027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1203</v>
      </c>
    </row>
    <row r="480" spans="1:15" ht="15.75" x14ac:dyDescent="0.25">
      <c r="A480" s="31">
        <v>633</v>
      </c>
      <c r="B480" s="32" t="s">
        <v>524</v>
      </c>
      <c r="C480" s="32" t="s">
        <v>525</v>
      </c>
      <c r="D480" s="32" t="s">
        <v>72</v>
      </c>
      <c r="E480" s="32" t="s">
        <v>105</v>
      </c>
      <c r="F480" s="32" t="s">
        <v>2029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1202</v>
      </c>
    </row>
    <row r="481" spans="1:15" ht="31.5" x14ac:dyDescent="0.25">
      <c r="A481" s="31">
        <v>634</v>
      </c>
      <c r="B481" s="32" t="s">
        <v>547</v>
      </c>
      <c r="C481" s="32" t="s">
        <v>548</v>
      </c>
      <c r="D481" s="32" t="s">
        <v>130</v>
      </c>
      <c r="E481" s="32" t="s">
        <v>82</v>
      </c>
      <c r="F481" s="32" t="s">
        <v>2027</v>
      </c>
      <c r="G481" s="32" t="s">
        <v>77</v>
      </c>
      <c r="H481" s="32" t="s">
        <v>77</v>
      </c>
      <c r="I481" s="32" t="s">
        <v>77</v>
      </c>
      <c r="J481" s="32" t="s">
        <v>77</v>
      </c>
      <c r="K481" s="32" t="s">
        <v>74</v>
      </c>
      <c r="L481" s="32" t="s">
        <v>74</v>
      </c>
      <c r="M481" s="32" t="s">
        <v>74</v>
      </c>
      <c r="N481" s="32" t="s">
        <v>77</v>
      </c>
      <c r="O481" s="32" t="s">
        <v>1190</v>
      </c>
    </row>
    <row r="482" spans="1:15" ht="15.75" x14ac:dyDescent="0.25">
      <c r="A482" s="31">
        <v>635</v>
      </c>
      <c r="B482" s="32" t="s">
        <v>222</v>
      </c>
      <c r="C482" s="32" t="s">
        <v>223</v>
      </c>
      <c r="D482" s="32" t="s">
        <v>72</v>
      </c>
      <c r="E482" s="32" t="s">
        <v>105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74</v>
      </c>
      <c r="O482" s="32" t="s">
        <v>1203</v>
      </c>
    </row>
    <row r="483" spans="1:15" ht="15.75" x14ac:dyDescent="0.25">
      <c r="A483" s="31">
        <v>636</v>
      </c>
      <c r="B483" s="32" t="s">
        <v>182</v>
      </c>
      <c r="C483" s="32" t="s">
        <v>183</v>
      </c>
      <c r="D483" s="32" t="s">
        <v>72</v>
      </c>
      <c r="E483" s="32" t="s">
        <v>105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1203</v>
      </c>
    </row>
    <row r="484" spans="1:15" ht="15.75" x14ac:dyDescent="0.25">
      <c r="A484" s="31">
        <v>637</v>
      </c>
      <c r="B484" s="32" t="s">
        <v>866</v>
      </c>
      <c r="C484" s="32" t="s">
        <v>867</v>
      </c>
      <c r="D484" s="32" t="s">
        <v>72</v>
      </c>
      <c r="E484" s="32" t="s">
        <v>105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x14ac:dyDescent="0.25">
      <c r="A485" s="31">
        <v>638</v>
      </c>
      <c r="B485" s="32" t="s">
        <v>868</v>
      </c>
      <c r="C485" s="32" t="s">
        <v>869</v>
      </c>
      <c r="D485" s="32" t="s">
        <v>72</v>
      </c>
      <c r="E485" s="32" t="s">
        <v>105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1208</v>
      </c>
    </row>
    <row r="486" spans="1:15" ht="15.75" x14ac:dyDescent="0.25">
      <c r="A486" s="31">
        <v>639</v>
      </c>
      <c r="B486" s="32" t="s">
        <v>870</v>
      </c>
      <c r="C486" s="32" t="s">
        <v>871</v>
      </c>
      <c r="D486" s="32" t="s">
        <v>72</v>
      </c>
      <c r="E486" s="32" t="s">
        <v>73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1181</v>
      </c>
    </row>
    <row r="487" spans="1:15" ht="15.75" x14ac:dyDescent="0.25">
      <c r="A487" s="31">
        <v>640</v>
      </c>
      <c r="B487" s="32" t="s">
        <v>872</v>
      </c>
      <c r="C487" s="32" t="s">
        <v>873</v>
      </c>
      <c r="D487" s="32" t="s">
        <v>72</v>
      </c>
      <c r="E487" s="32" t="s">
        <v>73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1181</v>
      </c>
    </row>
    <row r="488" spans="1:15" ht="15.75" x14ac:dyDescent="0.25">
      <c r="A488" s="31">
        <v>641</v>
      </c>
      <c r="B488" s="32" t="s">
        <v>306</v>
      </c>
      <c r="C488" s="32" t="s">
        <v>307</v>
      </c>
      <c r="D488" s="32" t="s">
        <v>72</v>
      </c>
      <c r="E488" s="32" t="s">
        <v>73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1184</v>
      </c>
    </row>
    <row r="489" spans="1:15" ht="15.75" x14ac:dyDescent="0.25">
      <c r="A489" s="31">
        <v>642</v>
      </c>
      <c r="B489" s="32" t="s">
        <v>495</v>
      </c>
      <c r="C489" s="32" t="s">
        <v>496</v>
      </c>
      <c r="D489" s="32" t="s">
        <v>72</v>
      </c>
      <c r="E489" s="32" t="s">
        <v>73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1185</v>
      </c>
    </row>
    <row r="490" spans="1:15" ht="15.75" x14ac:dyDescent="0.25">
      <c r="A490" s="31">
        <v>643</v>
      </c>
      <c r="B490" s="32" t="s">
        <v>202</v>
      </c>
      <c r="C490" s="32" t="s">
        <v>203</v>
      </c>
      <c r="D490" s="32" t="s">
        <v>72</v>
      </c>
      <c r="E490" s="32" t="s">
        <v>105</v>
      </c>
      <c r="F490" s="32" t="s">
        <v>2027</v>
      </c>
      <c r="G490" s="32" t="s">
        <v>77</v>
      </c>
      <c r="H490" s="32" t="s">
        <v>74</v>
      </c>
      <c r="I490" s="32" t="s">
        <v>77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1202</v>
      </c>
    </row>
    <row r="491" spans="1:15" ht="15.75" x14ac:dyDescent="0.25">
      <c r="A491" s="31">
        <v>644</v>
      </c>
      <c r="B491" s="32" t="s">
        <v>220</v>
      </c>
      <c r="C491" s="32" t="s">
        <v>221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74</v>
      </c>
      <c r="O491" s="32" t="s">
        <v>1202</v>
      </c>
    </row>
    <row r="492" spans="1:15" ht="15.75" x14ac:dyDescent="0.25">
      <c r="A492" s="31">
        <v>645</v>
      </c>
      <c r="B492" s="32" t="s">
        <v>615</v>
      </c>
      <c r="C492" s="32" t="s">
        <v>616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1206</v>
      </c>
    </row>
    <row r="493" spans="1:15" ht="15.75" x14ac:dyDescent="0.25">
      <c r="A493" s="31">
        <v>647</v>
      </c>
      <c r="B493" s="32" t="s">
        <v>514</v>
      </c>
      <c r="C493" s="32" t="s">
        <v>515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1202</v>
      </c>
    </row>
    <row r="494" spans="1:15" ht="15.75" x14ac:dyDescent="0.25">
      <c r="A494" s="31">
        <v>648</v>
      </c>
      <c r="B494" s="32" t="s">
        <v>330</v>
      </c>
      <c r="C494" s="32" t="s">
        <v>331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74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1182</v>
      </c>
    </row>
    <row r="495" spans="1:15" ht="31.5" x14ac:dyDescent="0.25">
      <c r="A495" s="31">
        <v>649</v>
      </c>
      <c r="B495" s="32" t="s">
        <v>874</v>
      </c>
      <c r="C495" s="32" t="s">
        <v>875</v>
      </c>
      <c r="D495" s="32" t="s">
        <v>72</v>
      </c>
      <c r="E495" s="32" t="s">
        <v>105</v>
      </c>
      <c r="F495" s="32" t="s">
        <v>2029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1208</v>
      </c>
    </row>
    <row r="496" spans="1:15" ht="15.75" x14ac:dyDescent="0.25">
      <c r="A496" s="31">
        <v>650</v>
      </c>
      <c r="B496" s="32" t="s">
        <v>2076</v>
      </c>
      <c r="C496" s="32" t="s">
        <v>2077</v>
      </c>
      <c r="D496" s="32" t="s">
        <v>2016</v>
      </c>
      <c r="E496" s="32" t="s">
        <v>105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2016</v>
      </c>
    </row>
    <row r="497" spans="1:15" ht="15.75" x14ac:dyDescent="0.25">
      <c r="A497" s="31">
        <v>651</v>
      </c>
      <c r="B497" s="32" t="s">
        <v>1960</v>
      </c>
      <c r="C497" s="32" t="s">
        <v>2078</v>
      </c>
      <c r="D497" s="32" t="s">
        <v>2016</v>
      </c>
      <c r="E497" s="32" t="s">
        <v>2016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2016</v>
      </c>
      <c r="L497" s="32" t="s">
        <v>2016</v>
      </c>
      <c r="M497" s="32" t="s">
        <v>2016</v>
      </c>
      <c r="N497" s="32" t="s">
        <v>2016</v>
      </c>
      <c r="O497" s="32" t="s">
        <v>2016</v>
      </c>
    </row>
    <row r="498" spans="1:15" ht="15.75" x14ac:dyDescent="0.25">
      <c r="A498" s="31">
        <v>653</v>
      </c>
      <c r="B498" s="32" t="s">
        <v>1953</v>
      </c>
      <c r="C498" s="32" t="s">
        <v>2079</v>
      </c>
      <c r="D498" s="32" t="s">
        <v>2016</v>
      </c>
      <c r="E498" s="32" t="s">
        <v>2016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2016</v>
      </c>
    </row>
    <row r="499" spans="1:15" ht="15.75" x14ac:dyDescent="0.25">
      <c r="A499" s="31">
        <v>654</v>
      </c>
      <c r="B499" s="32" t="s">
        <v>1958</v>
      </c>
      <c r="C499" s="32" t="s">
        <v>2080</v>
      </c>
      <c r="D499" s="32" t="s">
        <v>2016</v>
      </c>
      <c r="E499" s="32" t="s">
        <v>2016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2016</v>
      </c>
    </row>
    <row r="500" spans="1:15" ht="15.75" x14ac:dyDescent="0.25">
      <c r="A500" s="31">
        <v>655</v>
      </c>
      <c r="B500" s="32" t="s">
        <v>1982</v>
      </c>
      <c r="C500" s="32" t="s">
        <v>1983</v>
      </c>
      <c r="D500" s="32" t="s">
        <v>72</v>
      </c>
      <c r="E500" s="32" t="s">
        <v>90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2016</v>
      </c>
    </row>
    <row r="501" spans="1:15" ht="15.75" x14ac:dyDescent="0.25">
      <c r="A501" s="31">
        <v>658</v>
      </c>
      <c r="B501" s="32" t="s">
        <v>1959</v>
      </c>
      <c r="C501" s="32" t="s">
        <v>2081</v>
      </c>
      <c r="D501" s="32" t="s">
        <v>2016</v>
      </c>
      <c r="E501" s="32" t="s">
        <v>2016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1184</v>
      </c>
    </row>
    <row r="502" spans="1:15" ht="15.75" x14ac:dyDescent="0.25">
      <c r="A502" s="31">
        <v>659</v>
      </c>
      <c r="B502" s="32" t="s">
        <v>2434</v>
      </c>
      <c r="C502" s="29" t="s">
        <v>2491</v>
      </c>
      <c r="D502" s="29"/>
      <c r="E502" s="29" t="s">
        <v>73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75" x14ac:dyDescent="0.25">
      <c r="A503" s="31">
        <v>660</v>
      </c>
      <c r="B503" s="32" t="s">
        <v>2214</v>
      </c>
      <c r="C503" s="29" t="s">
        <v>2492</v>
      </c>
      <c r="D503" s="29"/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31.5" x14ac:dyDescent="0.25">
      <c r="A504" s="31">
        <v>661</v>
      </c>
      <c r="B504" s="32" t="s">
        <v>2238</v>
      </c>
      <c r="C504" s="29" t="s">
        <v>2237</v>
      </c>
      <c r="D504" s="29" t="s">
        <v>72</v>
      </c>
      <c r="E504" s="29" t="s">
        <v>82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 t="s">
        <v>2239</v>
      </c>
    </row>
    <row r="505" spans="1:15" ht="15.75" x14ac:dyDescent="0.25">
      <c r="A505" s="31">
        <v>662</v>
      </c>
      <c r="B505" s="32" t="s">
        <v>2398</v>
      </c>
      <c r="C505" s="29" t="s">
        <v>2384</v>
      </c>
      <c r="D505" s="29" t="s">
        <v>72</v>
      </c>
      <c r="E505" s="29" t="s">
        <v>1274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/>
    </row>
    <row r="506" spans="1:15" ht="15.75" x14ac:dyDescent="0.25">
      <c r="A506" s="31">
        <v>663</v>
      </c>
      <c r="B506" s="32" t="s">
        <v>2521</v>
      </c>
      <c r="C506" s="29" t="s">
        <v>2508</v>
      </c>
      <c r="D506" s="29"/>
      <c r="E506" s="29" t="s">
        <v>73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 t="s">
        <v>1299</v>
      </c>
      <c r="O506" s="32"/>
    </row>
    <row r="507" spans="1:15" ht="15.75" x14ac:dyDescent="0.25">
      <c r="A507" s="31">
        <v>664</v>
      </c>
      <c r="B507" s="32" t="s">
        <v>2286</v>
      </c>
      <c r="C507" s="29" t="s">
        <v>2285</v>
      </c>
      <c r="D507" s="29" t="s">
        <v>72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 t="s">
        <v>2287</v>
      </c>
    </row>
    <row r="508" spans="1:15" ht="15.75" x14ac:dyDescent="0.25">
      <c r="A508" s="31">
        <v>665</v>
      </c>
      <c r="B508" s="32" t="s">
        <v>2292</v>
      </c>
      <c r="C508" s="29" t="str">
        <f>VLOOKUP(A508,'LISTADO ATM'!$A$2:$B$824,2,0)</f>
        <v>ATM Huacal (Santiago)</v>
      </c>
      <c r="D508" s="29"/>
      <c r="E508" s="29" t="s">
        <v>1274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666</v>
      </c>
      <c r="B509" s="32" t="s">
        <v>2283</v>
      </c>
      <c r="C509" s="29" t="s">
        <v>2282</v>
      </c>
      <c r="D509" s="29" t="s">
        <v>87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667</v>
      </c>
      <c r="B510" s="32" t="s">
        <v>2288</v>
      </c>
      <c r="C510" s="29" t="s">
        <v>2284</v>
      </c>
      <c r="D510" s="29" t="s">
        <v>72</v>
      </c>
      <c r="E510" s="29" t="s">
        <v>105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668</v>
      </c>
      <c r="B511" s="32" t="s">
        <v>2290</v>
      </c>
      <c r="C511" s="29" t="s">
        <v>2289</v>
      </c>
      <c r="D511" s="29" t="s">
        <v>72</v>
      </c>
      <c r="E511" s="29" t="s">
        <v>1274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15.75" x14ac:dyDescent="0.25">
      <c r="A512" s="31">
        <v>669</v>
      </c>
      <c r="B512" s="32" t="s">
        <v>2403</v>
      </c>
      <c r="C512" s="32" t="s">
        <v>1973</v>
      </c>
      <c r="D512" s="32" t="s">
        <v>72</v>
      </c>
      <c r="E512" s="32" t="s">
        <v>82</v>
      </c>
      <c r="F512" s="32" t="s">
        <v>2029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2016</v>
      </c>
    </row>
    <row r="513" spans="1:15" ht="15.75" x14ac:dyDescent="0.25">
      <c r="A513" s="31">
        <v>670</v>
      </c>
      <c r="B513" s="32" t="s">
        <v>1969</v>
      </c>
      <c r="C513" s="32" t="s">
        <v>2082</v>
      </c>
      <c r="D513" s="32" t="s">
        <v>2016</v>
      </c>
      <c r="E513" s="32" t="s">
        <v>2016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2016</v>
      </c>
    </row>
    <row r="514" spans="1:15" ht="15.75" x14ac:dyDescent="0.25">
      <c r="A514" s="31">
        <v>671</v>
      </c>
      <c r="B514" s="32" t="s">
        <v>1970</v>
      </c>
      <c r="C514" s="32" t="s">
        <v>2083</v>
      </c>
      <c r="D514" s="32" t="s">
        <v>2016</v>
      </c>
      <c r="E514" s="32" t="s">
        <v>2016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2016</v>
      </c>
    </row>
    <row r="515" spans="1:15" ht="15.75" x14ac:dyDescent="0.25">
      <c r="A515" s="31">
        <v>672</v>
      </c>
      <c r="B515" s="32" t="s">
        <v>1975</v>
      </c>
      <c r="C515" s="32" t="s">
        <v>1961</v>
      </c>
      <c r="D515" s="32" t="s">
        <v>72</v>
      </c>
      <c r="E515" s="32" t="s">
        <v>73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74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2016</v>
      </c>
    </row>
    <row r="516" spans="1:15" ht="15.75" x14ac:dyDescent="0.25">
      <c r="A516" s="31">
        <v>673</v>
      </c>
      <c r="B516" s="32" t="s">
        <v>2084</v>
      </c>
      <c r="C516" s="32" t="s">
        <v>2085</v>
      </c>
      <c r="D516" s="32" t="s">
        <v>2016</v>
      </c>
      <c r="E516" s="32" t="s">
        <v>2016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2016</v>
      </c>
    </row>
    <row r="517" spans="1:15" ht="15.75" x14ac:dyDescent="0.25">
      <c r="A517" s="31">
        <v>676</v>
      </c>
      <c r="B517" s="32" t="s">
        <v>2086</v>
      </c>
      <c r="C517" s="32" t="s">
        <v>1967</v>
      </c>
      <c r="D517" s="32" t="s">
        <v>72</v>
      </c>
      <c r="E517" s="32" t="s">
        <v>73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2016</v>
      </c>
    </row>
    <row r="518" spans="1:15" ht="15.75" x14ac:dyDescent="0.25">
      <c r="A518" s="31">
        <v>677</v>
      </c>
      <c r="B518" s="32" t="s">
        <v>1971</v>
      </c>
      <c r="C518" s="32" t="s">
        <v>2087</v>
      </c>
      <c r="D518" s="32" t="s">
        <v>2016</v>
      </c>
      <c r="E518" s="32" t="s">
        <v>2016</v>
      </c>
      <c r="F518" s="32" t="s">
        <v>2029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2016</v>
      </c>
    </row>
    <row r="519" spans="1:15" ht="15.75" x14ac:dyDescent="0.25">
      <c r="A519" s="31">
        <v>678</v>
      </c>
      <c r="B519" s="32" t="s">
        <v>1976</v>
      </c>
      <c r="C519" s="32" t="s">
        <v>1977</v>
      </c>
      <c r="D519" s="32" t="s">
        <v>72</v>
      </c>
      <c r="E519" s="32" t="s">
        <v>73</v>
      </c>
      <c r="F519" s="32" t="s">
        <v>2027</v>
      </c>
      <c r="G519" s="32" t="s">
        <v>77</v>
      </c>
      <c r="H519" s="32" t="s">
        <v>77</v>
      </c>
      <c r="I519" s="32" t="s">
        <v>74</v>
      </c>
      <c r="J519" s="32" t="s">
        <v>74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x14ac:dyDescent="0.25">
      <c r="A520" s="31">
        <v>679</v>
      </c>
      <c r="B520" s="32" t="s">
        <v>2088</v>
      </c>
      <c r="C520" s="32" t="s">
        <v>2089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2016</v>
      </c>
    </row>
    <row r="521" spans="1:15" ht="15.75" x14ac:dyDescent="0.25">
      <c r="A521" s="31">
        <v>680</v>
      </c>
      <c r="B521" s="32" t="s">
        <v>2090</v>
      </c>
      <c r="C521" s="32" t="s">
        <v>2091</v>
      </c>
      <c r="D521" s="32" t="s">
        <v>72</v>
      </c>
      <c r="E521" s="32" t="s">
        <v>82</v>
      </c>
      <c r="F521" s="32" t="s">
        <v>2027</v>
      </c>
      <c r="G521" s="32" t="s">
        <v>2027</v>
      </c>
      <c r="H521" s="32" t="s">
        <v>2027</v>
      </c>
      <c r="I521" s="32" t="s">
        <v>2016</v>
      </c>
      <c r="J521" s="32" t="s">
        <v>2027</v>
      </c>
      <c r="K521" s="32" t="s">
        <v>2016</v>
      </c>
      <c r="L521" s="32" t="s">
        <v>2016</v>
      </c>
      <c r="M521" s="32" t="s">
        <v>2016</v>
      </c>
      <c r="N521" s="32" t="s">
        <v>2016</v>
      </c>
      <c r="O521" s="32" t="s">
        <v>2016</v>
      </c>
    </row>
    <row r="522" spans="1:15" ht="15.75" x14ac:dyDescent="0.25">
      <c r="A522" s="31">
        <v>681</v>
      </c>
      <c r="B522" s="32" t="s">
        <v>2092</v>
      </c>
      <c r="C522" s="32" t="s">
        <v>2093</v>
      </c>
      <c r="D522" s="32" t="s">
        <v>72</v>
      </c>
      <c r="E522" s="32" t="s">
        <v>82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2016</v>
      </c>
    </row>
    <row r="523" spans="1:15" ht="15.75" x14ac:dyDescent="0.25">
      <c r="A523" s="31">
        <v>682</v>
      </c>
      <c r="B523" s="32" t="s">
        <v>2094</v>
      </c>
      <c r="C523" s="32" t="s">
        <v>2095</v>
      </c>
      <c r="D523" s="32" t="s">
        <v>72</v>
      </c>
      <c r="E523" s="32" t="s">
        <v>82</v>
      </c>
      <c r="F523" s="32" t="s">
        <v>2027</v>
      </c>
      <c r="G523" s="32" t="s">
        <v>2027</v>
      </c>
      <c r="H523" s="32" t="s">
        <v>2027</v>
      </c>
      <c r="I523" s="32" t="s">
        <v>2016</v>
      </c>
      <c r="J523" s="32" t="s">
        <v>2027</v>
      </c>
      <c r="K523" s="32" t="s">
        <v>2016</v>
      </c>
      <c r="L523" s="32" t="s">
        <v>2016</v>
      </c>
      <c r="M523" s="32" t="s">
        <v>2016</v>
      </c>
      <c r="N523" s="32" t="s">
        <v>2016</v>
      </c>
      <c r="O523" s="32" t="s">
        <v>2016</v>
      </c>
    </row>
    <row r="524" spans="1:15" ht="15.75" x14ac:dyDescent="0.25">
      <c r="A524" s="31">
        <v>683</v>
      </c>
      <c r="B524" s="32" t="s">
        <v>1980</v>
      </c>
      <c r="C524" s="32" t="s">
        <v>2096</v>
      </c>
      <c r="D524" s="32" t="s">
        <v>2016</v>
      </c>
      <c r="E524" s="32" t="s">
        <v>105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74</v>
      </c>
      <c r="L524" s="32" t="s">
        <v>74</v>
      </c>
      <c r="M524" s="32" t="s">
        <v>74</v>
      </c>
      <c r="N524" s="32" t="s">
        <v>74</v>
      </c>
      <c r="O524" s="32" t="s">
        <v>1207</v>
      </c>
    </row>
    <row r="525" spans="1:15" ht="15.75" x14ac:dyDescent="0.25">
      <c r="A525" s="31">
        <v>684</v>
      </c>
      <c r="B525" s="32" t="s">
        <v>2097</v>
      </c>
      <c r="C525" s="32" t="s">
        <v>2098</v>
      </c>
      <c r="D525" s="32" t="s">
        <v>72</v>
      </c>
      <c r="E525" s="32" t="s">
        <v>73</v>
      </c>
      <c r="F525" s="32" t="s">
        <v>2027</v>
      </c>
      <c r="G525" s="32" t="s">
        <v>2027</v>
      </c>
      <c r="H525" s="32" t="s">
        <v>2027</v>
      </c>
      <c r="I525" s="32" t="s">
        <v>2016</v>
      </c>
      <c r="J525" s="32" t="s">
        <v>2027</v>
      </c>
      <c r="K525" s="32" t="s">
        <v>2016</v>
      </c>
      <c r="L525" s="32" t="s">
        <v>2016</v>
      </c>
      <c r="M525" s="32" t="s">
        <v>2016</v>
      </c>
      <c r="N525" s="32" t="s">
        <v>2016</v>
      </c>
      <c r="O525" s="32" t="s">
        <v>2016</v>
      </c>
    </row>
    <row r="526" spans="1:15" ht="15.75" x14ac:dyDescent="0.25">
      <c r="A526" s="31">
        <v>685</v>
      </c>
      <c r="B526" s="32" t="s">
        <v>2099</v>
      </c>
      <c r="C526" s="32" t="s">
        <v>2100</v>
      </c>
      <c r="D526" s="32" t="s">
        <v>72</v>
      </c>
      <c r="E526" s="32" t="s">
        <v>73</v>
      </c>
      <c r="F526" s="32" t="s">
        <v>2027</v>
      </c>
      <c r="G526" s="32" t="s">
        <v>2027</v>
      </c>
      <c r="H526" s="32" t="s">
        <v>2029</v>
      </c>
      <c r="I526" s="32" t="s">
        <v>2016</v>
      </c>
      <c r="J526" s="32" t="s">
        <v>2027</v>
      </c>
      <c r="K526" s="32" t="s">
        <v>2016</v>
      </c>
      <c r="L526" s="32" t="s">
        <v>2016</v>
      </c>
      <c r="M526" s="32" t="s">
        <v>2016</v>
      </c>
      <c r="N526" s="32" t="s">
        <v>2016</v>
      </c>
      <c r="O526" s="32" t="s">
        <v>2016</v>
      </c>
    </row>
    <row r="527" spans="1:15" ht="15.75" x14ac:dyDescent="0.25">
      <c r="A527" s="31">
        <v>686</v>
      </c>
      <c r="B527" s="32" t="s">
        <v>2101</v>
      </c>
      <c r="C527" s="32" t="s">
        <v>2102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x14ac:dyDescent="0.25">
      <c r="A528" s="31">
        <v>687</v>
      </c>
      <c r="B528" s="32" t="s">
        <v>2103</v>
      </c>
      <c r="C528" s="32" t="s">
        <v>2104</v>
      </c>
      <c r="D528" s="32" t="s">
        <v>72</v>
      </c>
      <c r="E528" s="32" t="s">
        <v>105</v>
      </c>
      <c r="F528" s="32" t="s">
        <v>2029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x14ac:dyDescent="0.25">
      <c r="A529" s="31">
        <v>688</v>
      </c>
      <c r="B529" s="32" t="s">
        <v>2009</v>
      </c>
      <c r="C529" s="32" t="s">
        <v>2105</v>
      </c>
      <c r="D529" s="32" t="s">
        <v>2016</v>
      </c>
      <c r="E529" s="32" t="s">
        <v>2016</v>
      </c>
      <c r="F529" s="32" t="s">
        <v>2027</v>
      </c>
      <c r="G529" s="32" t="s">
        <v>77</v>
      </c>
      <c r="H529" s="32" t="s">
        <v>77</v>
      </c>
      <c r="I529" s="32" t="s">
        <v>77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1185</v>
      </c>
    </row>
    <row r="530" spans="1:15" ht="15.75" x14ac:dyDescent="0.25">
      <c r="A530" s="31">
        <v>689</v>
      </c>
      <c r="B530" s="32" t="s">
        <v>2106</v>
      </c>
      <c r="C530" s="32" t="s">
        <v>2107</v>
      </c>
      <c r="D530" s="32" t="s">
        <v>72</v>
      </c>
      <c r="E530" s="32" t="s">
        <v>105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690</v>
      </c>
      <c r="B531" s="32" t="s">
        <v>1984</v>
      </c>
      <c r="C531" s="32" t="s">
        <v>1985</v>
      </c>
      <c r="D531" s="32" t="s">
        <v>72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2016</v>
      </c>
    </row>
    <row r="532" spans="1:15" ht="15.75" x14ac:dyDescent="0.25">
      <c r="A532" s="31">
        <v>691</v>
      </c>
      <c r="B532" s="32" t="s">
        <v>2108</v>
      </c>
      <c r="C532" s="32" t="s">
        <v>1990</v>
      </c>
      <c r="D532" s="32" t="s">
        <v>2016</v>
      </c>
      <c r="E532" s="32" t="s">
        <v>2016</v>
      </c>
      <c r="F532" s="32" t="s">
        <v>2027</v>
      </c>
      <c r="G532" s="32" t="s">
        <v>77</v>
      </c>
      <c r="H532" s="32" t="s">
        <v>77</v>
      </c>
      <c r="I532" s="32" t="s">
        <v>74</v>
      </c>
      <c r="J532" s="32" t="s">
        <v>74</v>
      </c>
      <c r="K532" s="32" t="s">
        <v>74</v>
      </c>
      <c r="L532" s="32" t="s">
        <v>74</v>
      </c>
      <c r="M532" s="32" t="s">
        <v>74</v>
      </c>
      <c r="N532" s="32" t="s">
        <v>74</v>
      </c>
      <c r="O532" s="32" t="s">
        <v>2016</v>
      </c>
    </row>
    <row r="533" spans="1:15" ht="15.75" x14ac:dyDescent="0.25">
      <c r="A533" s="31">
        <v>693</v>
      </c>
      <c r="B533" s="32" t="s">
        <v>2109</v>
      </c>
      <c r="C533" s="32" t="s">
        <v>2110</v>
      </c>
      <c r="D533" s="32" t="s">
        <v>2016</v>
      </c>
      <c r="E533" s="32" t="s">
        <v>2016</v>
      </c>
      <c r="F533" s="32" t="s">
        <v>2027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1188</v>
      </c>
    </row>
    <row r="534" spans="1:15" ht="15.75" x14ac:dyDescent="0.25">
      <c r="A534" s="31">
        <v>694</v>
      </c>
      <c r="B534" s="32" t="s">
        <v>2111</v>
      </c>
      <c r="C534" s="32" t="s">
        <v>1992</v>
      </c>
      <c r="D534" s="32" t="s">
        <v>72</v>
      </c>
      <c r="E534" s="32" t="s">
        <v>73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695</v>
      </c>
      <c r="B535" s="32" t="s">
        <v>2012</v>
      </c>
      <c r="C535" s="32" t="s">
        <v>2112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696</v>
      </c>
      <c r="B536" s="32" t="s">
        <v>2013</v>
      </c>
      <c r="C536" s="32" t="s">
        <v>2003</v>
      </c>
      <c r="D536" s="32" t="s">
        <v>72</v>
      </c>
      <c r="E536" s="32" t="s">
        <v>73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2016</v>
      </c>
    </row>
    <row r="537" spans="1:15" ht="15.75" x14ac:dyDescent="0.25">
      <c r="A537" s="31">
        <v>697</v>
      </c>
      <c r="B537" s="32" t="s">
        <v>2113</v>
      </c>
      <c r="C537" s="32" t="s">
        <v>1996</v>
      </c>
      <c r="D537" s="32" t="s">
        <v>1297</v>
      </c>
      <c r="E537" s="32" t="s">
        <v>73</v>
      </c>
      <c r="F537" s="32" t="s">
        <v>2027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74</v>
      </c>
      <c r="O537" s="32" t="s">
        <v>2016</v>
      </c>
    </row>
    <row r="538" spans="1:15" ht="15.75" x14ac:dyDescent="0.25">
      <c r="A538" s="31">
        <v>698</v>
      </c>
      <c r="B538" s="32" t="s">
        <v>2114</v>
      </c>
      <c r="C538" s="32" t="s">
        <v>2115</v>
      </c>
      <c r="D538" s="32" t="s">
        <v>72</v>
      </c>
      <c r="E538" s="32" t="s">
        <v>73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1299</v>
      </c>
      <c r="N538" s="32" t="s">
        <v>1299</v>
      </c>
      <c r="O538" s="32" t="s">
        <v>2016</v>
      </c>
    </row>
    <row r="539" spans="1:15" ht="15.75" x14ac:dyDescent="0.25">
      <c r="A539" s="31">
        <v>699</v>
      </c>
      <c r="B539" s="32" t="s">
        <v>2116</v>
      </c>
      <c r="C539" s="32" t="s">
        <v>2117</v>
      </c>
      <c r="D539" s="32" t="s">
        <v>72</v>
      </c>
      <c r="E539" s="32" t="s">
        <v>90</v>
      </c>
      <c r="F539" s="32" t="s">
        <v>2027</v>
      </c>
      <c r="G539" s="32" t="s">
        <v>2027</v>
      </c>
      <c r="H539" s="32" t="s">
        <v>2029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x14ac:dyDescent="0.25">
      <c r="A540" s="31">
        <v>701</v>
      </c>
      <c r="B540" s="32" t="s">
        <v>2118</v>
      </c>
      <c r="C540" s="32" t="s">
        <v>2119</v>
      </c>
      <c r="D540" s="32" t="s">
        <v>2016</v>
      </c>
      <c r="E540" s="32" t="s">
        <v>105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x14ac:dyDescent="0.25">
      <c r="A541" s="31">
        <v>703</v>
      </c>
      <c r="B541" s="32" t="s">
        <v>876</v>
      </c>
      <c r="C541" s="32" t="s">
        <v>877</v>
      </c>
      <c r="D541" s="32" t="s">
        <v>72</v>
      </c>
      <c r="E541" s="32" t="s">
        <v>105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1178</v>
      </c>
    </row>
    <row r="542" spans="1:15" ht="15.75" x14ac:dyDescent="0.25">
      <c r="A542" s="31">
        <v>705</v>
      </c>
      <c r="B542" s="32" t="s">
        <v>880</v>
      </c>
      <c r="C542" s="32" t="s">
        <v>25</v>
      </c>
      <c r="D542" s="32" t="s">
        <v>72</v>
      </c>
      <c r="E542" s="32" t="s">
        <v>105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1203</v>
      </c>
    </row>
    <row r="543" spans="1:15" ht="15.75" x14ac:dyDescent="0.25">
      <c r="A543" s="31">
        <v>706</v>
      </c>
      <c r="B543" s="32" t="s">
        <v>881</v>
      </c>
      <c r="C543" s="32" t="s">
        <v>882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1188</v>
      </c>
    </row>
    <row r="544" spans="1:15" ht="15.75" x14ac:dyDescent="0.25">
      <c r="A544" s="31">
        <v>707</v>
      </c>
      <c r="B544" s="32" t="s">
        <v>883</v>
      </c>
      <c r="C544" s="32" t="s">
        <v>26</v>
      </c>
      <c r="D544" s="32" t="s">
        <v>72</v>
      </c>
      <c r="E544" s="32" t="s">
        <v>73</v>
      </c>
      <c r="F544" s="32" t="s">
        <v>2027</v>
      </c>
      <c r="G544" s="32" t="s">
        <v>74</v>
      </c>
      <c r="H544" s="32" t="s">
        <v>74</v>
      </c>
      <c r="I544" s="32" t="s">
        <v>74</v>
      </c>
      <c r="J544" s="32" t="s">
        <v>74</v>
      </c>
      <c r="K544" s="32" t="s">
        <v>74</v>
      </c>
      <c r="L544" s="32" t="s">
        <v>74</v>
      </c>
      <c r="M544" s="32" t="s">
        <v>74</v>
      </c>
      <c r="N544" s="32" t="s">
        <v>74</v>
      </c>
      <c r="O544" s="32" t="s">
        <v>1179</v>
      </c>
    </row>
    <row r="545" spans="1:15" ht="15.75" x14ac:dyDescent="0.25">
      <c r="A545" s="31">
        <v>708</v>
      </c>
      <c r="B545" s="32" t="s">
        <v>789</v>
      </c>
      <c r="C545" s="32" t="s">
        <v>43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1181</v>
      </c>
    </row>
    <row r="546" spans="1:15" ht="15.75" x14ac:dyDescent="0.25">
      <c r="A546" s="31">
        <v>709</v>
      </c>
      <c r="B546" s="32" t="s">
        <v>422</v>
      </c>
      <c r="C546" s="32" t="s">
        <v>27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77</v>
      </c>
      <c r="O546" s="32" t="s">
        <v>1183</v>
      </c>
    </row>
    <row r="547" spans="1:15" ht="15.75" x14ac:dyDescent="0.25">
      <c r="A547" s="31">
        <v>710</v>
      </c>
      <c r="B547" s="32" t="s">
        <v>790</v>
      </c>
      <c r="C547" s="32" t="s">
        <v>791</v>
      </c>
      <c r="D547" s="32" t="s">
        <v>72</v>
      </c>
      <c r="E547" s="32" t="s">
        <v>73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74</v>
      </c>
      <c r="O547" s="32" t="s">
        <v>1181</v>
      </c>
    </row>
    <row r="548" spans="1:15" ht="15.75" x14ac:dyDescent="0.25">
      <c r="A548" s="31">
        <v>712</v>
      </c>
      <c r="B548" s="32" t="s">
        <v>204</v>
      </c>
      <c r="C548" s="32" t="s">
        <v>205</v>
      </c>
      <c r="D548" s="32" t="s">
        <v>72</v>
      </c>
      <c r="E548" s="32" t="s">
        <v>105</v>
      </c>
      <c r="F548" s="32" t="s">
        <v>2029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1202</v>
      </c>
    </row>
    <row r="549" spans="1:15" ht="15.75" x14ac:dyDescent="0.25">
      <c r="A549" s="31">
        <v>713</v>
      </c>
      <c r="B549" s="32" t="s">
        <v>408</v>
      </c>
      <c r="C549" s="32" t="s">
        <v>409</v>
      </c>
      <c r="D549" s="32" t="s">
        <v>72</v>
      </c>
      <c r="E549" s="32" t="s">
        <v>73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74</v>
      </c>
      <c r="O549" s="32" t="s">
        <v>1186</v>
      </c>
    </row>
    <row r="550" spans="1:15" ht="15.75" x14ac:dyDescent="0.25">
      <c r="A550" s="31">
        <v>714</v>
      </c>
      <c r="B550" s="32" t="s">
        <v>290</v>
      </c>
      <c r="C550" s="32" t="s">
        <v>291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1185</v>
      </c>
    </row>
    <row r="551" spans="1:15" ht="15.75" x14ac:dyDescent="0.25">
      <c r="A551" s="31">
        <v>715</v>
      </c>
      <c r="B551" s="32" t="s">
        <v>1162</v>
      </c>
      <c r="C551" s="29" t="s">
        <v>1163</v>
      </c>
      <c r="D551" s="29" t="s">
        <v>72</v>
      </c>
      <c r="E551" s="29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1183</v>
      </c>
    </row>
    <row r="552" spans="1:15" ht="15.75" x14ac:dyDescent="0.25">
      <c r="A552" s="31">
        <v>716</v>
      </c>
      <c r="B552" s="32" t="s">
        <v>619</v>
      </c>
      <c r="C552" s="32" t="s">
        <v>620</v>
      </c>
      <c r="D552" s="32" t="s">
        <v>72</v>
      </c>
      <c r="E552" s="32" t="s">
        <v>105</v>
      </c>
      <c r="F552" s="32" t="s">
        <v>2029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1202</v>
      </c>
    </row>
    <row r="553" spans="1:15" ht="15.75" x14ac:dyDescent="0.25">
      <c r="A553" s="31">
        <v>717</v>
      </c>
      <c r="B553" s="32" t="s">
        <v>488</v>
      </c>
      <c r="C553" s="32" t="s">
        <v>489</v>
      </c>
      <c r="D553" s="32" t="s">
        <v>72</v>
      </c>
      <c r="E553" s="32" t="s">
        <v>73</v>
      </c>
      <c r="F553" s="32" t="s">
        <v>2029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1185</v>
      </c>
    </row>
    <row r="554" spans="1:15" ht="15.75" x14ac:dyDescent="0.25">
      <c r="A554" s="31">
        <v>718</v>
      </c>
      <c r="B554" s="32" t="s">
        <v>505</v>
      </c>
      <c r="C554" s="32" t="s">
        <v>506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1179</v>
      </c>
    </row>
    <row r="555" spans="1:15" ht="15.75" x14ac:dyDescent="0.25">
      <c r="A555" s="31">
        <v>719</v>
      </c>
      <c r="B555" s="32" t="s">
        <v>689</v>
      </c>
      <c r="C555" s="32" t="s">
        <v>690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75" x14ac:dyDescent="0.25">
      <c r="A556" s="31">
        <v>720</v>
      </c>
      <c r="B556" s="32" t="s">
        <v>212</v>
      </c>
      <c r="C556" s="32" t="s">
        <v>213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1202</v>
      </c>
    </row>
    <row r="557" spans="1:15" ht="15.75" x14ac:dyDescent="0.25">
      <c r="A557" s="31">
        <v>721</v>
      </c>
      <c r="B557" s="32" t="s">
        <v>454</v>
      </c>
      <c r="C557" s="32" t="s">
        <v>455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722</v>
      </c>
      <c r="B558" s="32" t="s">
        <v>645</v>
      </c>
      <c r="C558" s="32" t="s">
        <v>646</v>
      </c>
      <c r="D558" s="32" t="s">
        <v>72</v>
      </c>
      <c r="E558" s="32" t="s">
        <v>73</v>
      </c>
      <c r="F558" s="32" t="s">
        <v>2029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1188</v>
      </c>
    </row>
    <row r="559" spans="1:15" ht="15.75" x14ac:dyDescent="0.25">
      <c r="A559" s="31">
        <v>723</v>
      </c>
      <c r="B559" s="32" t="s">
        <v>2293</v>
      </c>
      <c r="C559" s="29" t="str">
        <f>VLOOKUP(A559,'LISTADO ATM'!$A$2:$B$824,2,0)</f>
        <v xml:space="preserve">ATM Farmacia COOPINFA </v>
      </c>
      <c r="D559" s="29"/>
      <c r="E559" s="29" t="s">
        <v>1274</v>
      </c>
      <c r="F559" s="32" t="s">
        <v>1299</v>
      </c>
      <c r="G559" s="32" t="s">
        <v>1299</v>
      </c>
      <c r="H559" s="32" t="s">
        <v>1299</v>
      </c>
      <c r="I559" s="32" t="s">
        <v>1299</v>
      </c>
      <c r="J559" s="32" t="s">
        <v>1299</v>
      </c>
      <c r="K559" s="32" t="s">
        <v>1299</v>
      </c>
      <c r="L559" s="32" t="s">
        <v>1299</v>
      </c>
      <c r="M559" s="32" t="s">
        <v>1299</v>
      </c>
      <c r="N559" s="32"/>
      <c r="O559" s="32"/>
    </row>
    <row r="560" spans="1:15" ht="15.75" x14ac:dyDescent="0.25">
      <c r="A560" s="31">
        <v>724</v>
      </c>
      <c r="B560" s="32" t="s">
        <v>1168</v>
      </c>
      <c r="C560" s="29" t="s">
        <v>1169</v>
      </c>
      <c r="D560" s="29" t="s">
        <v>72</v>
      </c>
      <c r="E560" s="29" t="s">
        <v>73</v>
      </c>
      <c r="F560" s="32" t="s">
        <v>2027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725</v>
      </c>
      <c r="B561" s="32" t="s">
        <v>1170</v>
      </c>
      <c r="C561" s="29" t="s">
        <v>1171</v>
      </c>
      <c r="D561" s="29" t="s">
        <v>72</v>
      </c>
      <c r="E561" s="29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726</v>
      </c>
      <c r="B562" s="32" t="s">
        <v>1172</v>
      </c>
      <c r="C562" s="29" t="s">
        <v>1173</v>
      </c>
      <c r="D562" s="29" t="s">
        <v>72</v>
      </c>
      <c r="E562" s="29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1183</v>
      </c>
    </row>
    <row r="563" spans="1:15" ht="15.75" x14ac:dyDescent="0.25">
      <c r="A563" s="31">
        <v>727</v>
      </c>
      <c r="B563" s="32" t="s">
        <v>570</v>
      </c>
      <c r="C563" s="32" t="s">
        <v>571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1202</v>
      </c>
    </row>
    <row r="564" spans="1:15" ht="15.75" x14ac:dyDescent="0.25">
      <c r="A564" s="31">
        <v>728</v>
      </c>
      <c r="B564" s="32" t="s">
        <v>103</v>
      </c>
      <c r="C564" s="32" t="s">
        <v>104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77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1207</v>
      </c>
    </row>
    <row r="565" spans="1:15" ht="15.75" x14ac:dyDescent="0.25">
      <c r="A565" s="31">
        <v>729</v>
      </c>
      <c r="B565" s="32" t="s">
        <v>110</v>
      </c>
      <c r="C565" s="32" t="s">
        <v>111</v>
      </c>
      <c r="D565" s="32" t="s">
        <v>72</v>
      </c>
      <c r="E565" s="32" t="s">
        <v>105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74</v>
      </c>
      <c r="O565" s="32" t="s">
        <v>1207</v>
      </c>
    </row>
    <row r="566" spans="1:15" ht="15.75" x14ac:dyDescent="0.25">
      <c r="A566" s="31">
        <v>730</v>
      </c>
      <c r="B566" s="32" t="s">
        <v>147</v>
      </c>
      <c r="C566" s="32" t="s">
        <v>148</v>
      </c>
      <c r="D566" s="32" t="s">
        <v>72</v>
      </c>
      <c r="E566" s="32" t="s">
        <v>90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77</v>
      </c>
      <c r="O566" s="32" t="s">
        <v>1180</v>
      </c>
    </row>
    <row r="567" spans="1:15" ht="15.75" x14ac:dyDescent="0.25">
      <c r="A567" s="31">
        <v>731</v>
      </c>
      <c r="B567" s="32" t="s">
        <v>597</v>
      </c>
      <c r="C567" s="32" t="s">
        <v>598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1178</v>
      </c>
    </row>
    <row r="568" spans="1:15" ht="15.75" x14ac:dyDescent="0.25">
      <c r="A568" s="31">
        <v>732</v>
      </c>
      <c r="B568" s="32" t="s">
        <v>218</v>
      </c>
      <c r="C568" s="32" t="s">
        <v>219</v>
      </c>
      <c r="D568" s="32" t="s">
        <v>72</v>
      </c>
      <c r="E568" s="32" t="s">
        <v>105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1203</v>
      </c>
    </row>
    <row r="569" spans="1:15" ht="15.75" x14ac:dyDescent="0.25">
      <c r="A569" s="31">
        <v>733</v>
      </c>
      <c r="B569" s="32" t="s">
        <v>758</v>
      </c>
      <c r="C569" s="32" t="s">
        <v>759</v>
      </c>
      <c r="D569" s="32" t="s">
        <v>72</v>
      </c>
      <c r="E569" s="32" t="s">
        <v>90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1180</v>
      </c>
    </row>
    <row r="570" spans="1:15" ht="15.75" x14ac:dyDescent="0.25">
      <c r="A570" s="31">
        <v>734</v>
      </c>
      <c r="B570" s="32" t="s">
        <v>310</v>
      </c>
      <c r="C570" s="32" t="s">
        <v>311</v>
      </c>
      <c r="D570" s="32" t="s">
        <v>72</v>
      </c>
      <c r="E570" s="32" t="s">
        <v>73</v>
      </c>
      <c r="F570" s="32" t="s">
        <v>2029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735</v>
      </c>
      <c r="B571" s="32" t="s">
        <v>312</v>
      </c>
      <c r="C571" s="32" t="s">
        <v>313</v>
      </c>
      <c r="D571" s="32" t="s">
        <v>72</v>
      </c>
      <c r="E571" s="32" t="s">
        <v>73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1184</v>
      </c>
    </row>
    <row r="572" spans="1:15" ht="15.75" x14ac:dyDescent="0.25">
      <c r="A572" s="31">
        <v>736</v>
      </c>
      <c r="B572" s="32" t="s">
        <v>126</v>
      </c>
      <c r="C572" s="32" t="s">
        <v>127</v>
      </c>
      <c r="D572" s="32" t="s">
        <v>72</v>
      </c>
      <c r="E572" s="32" t="s">
        <v>105</v>
      </c>
      <c r="F572" s="32" t="s">
        <v>2029</v>
      </c>
      <c r="G572" s="32" t="s">
        <v>77</v>
      </c>
      <c r="H572" s="32" t="s">
        <v>77</v>
      </c>
      <c r="I572" s="32" t="s">
        <v>77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737</v>
      </c>
      <c r="B573" s="32" t="s">
        <v>560</v>
      </c>
      <c r="C573" s="32" t="s">
        <v>561</v>
      </c>
      <c r="D573" s="32" t="s">
        <v>72</v>
      </c>
      <c r="E573" s="32" t="s">
        <v>105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1204</v>
      </c>
    </row>
    <row r="574" spans="1:15" ht="15.75" x14ac:dyDescent="0.25">
      <c r="A574" s="31">
        <v>738</v>
      </c>
      <c r="B574" s="32" t="s">
        <v>499</v>
      </c>
      <c r="C574" s="32" t="s">
        <v>500</v>
      </c>
      <c r="D574" s="32" t="s">
        <v>72</v>
      </c>
      <c r="E574" s="32" t="s">
        <v>73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739</v>
      </c>
      <c r="B575" s="32" t="s">
        <v>542</v>
      </c>
      <c r="C575" s="32" t="s">
        <v>543</v>
      </c>
      <c r="D575" s="32" t="s">
        <v>72</v>
      </c>
      <c r="E575" s="32" t="s">
        <v>73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1185</v>
      </c>
    </row>
    <row r="576" spans="1:15" ht="15.75" x14ac:dyDescent="0.25">
      <c r="A576" s="31">
        <v>740</v>
      </c>
      <c r="B576" s="32" t="s">
        <v>180</v>
      </c>
      <c r="C576" s="32" t="s">
        <v>181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74</v>
      </c>
      <c r="O576" s="32" t="s">
        <v>1203</v>
      </c>
    </row>
    <row r="577" spans="1:15" ht="31.5" x14ac:dyDescent="0.25">
      <c r="A577" s="31">
        <v>741</v>
      </c>
      <c r="B577" s="32" t="s">
        <v>740</v>
      </c>
      <c r="C577" s="32" t="s">
        <v>741</v>
      </c>
      <c r="D577" s="32" t="s">
        <v>72</v>
      </c>
      <c r="E577" s="32" t="s">
        <v>105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1208</v>
      </c>
    </row>
    <row r="578" spans="1:15" ht="15.75" x14ac:dyDescent="0.25">
      <c r="A578" s="31">
        <v>742</v>
      </c>
      <c r="B578" s="32" t="s">
        <v>1158</v>
      </c>
      <c r="C578" s="29" t="s">
        <v>1159</v>
      </c>
      <c r="D578" s="29" t="s">
        <v>72</v>
      </c>
      <c r="E578" s="29" t="s">
        <v>82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1189</v>
      </c>
    </row>
    <row r="579" spans="1:15" ht="15.75" x14ac:dyDescent="0.25">
      <c r="A579" s="31">
        <v>743</v>
      </c>
      <c r="B579" s="32" t="s">
        <v>572</v>
      </c>
      <c r="C579" s="32" t="s">
        <v>573</v>
      </c>
      <c r="D579" s="32" t="s">
        <v>72</v>
      </c>
      <c r="E579" s="32" t="s">
        <v>73</v>
      </c>
      <c r="F579" s="32" t="s">
        <v>2029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74</v>
      </c>
      <c r="O579" s="32" t="s">
        <v>1187</v>
      </c>
    </row>
    <row r="580" spans="1:15" ht="15.75" x14ac:dyDescent="0.25">
      <c r="A580" s="31">
        <v>744</v>
      </c>
      <c r="B580" s="32" t="s">
        <v>574</v>
      </c>
      <c r="C580" s="32" t="s">
        <v>575</v>
      </c>
      <c r="D580" s="32" t="s">
        <v>72</v>
      </c>
      <c r="E580" s="32" t="s">
        <v>73</v>
      </c>
      <c r="F580" s="32" t="s">
        <v>2029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74</v>
      </c>
      <c r="O580" s="32" t="s">
        <v>1186</v>
      </c>
    </row>
    <row r="581" spans="1:15" ht="15.75" x14ac:dyDescent="0.25">
      <c r="A581" s="31">
        <v>745</v>
      </c>
      <c r="B581" s="32" t="s">
        <v>438</v>
      </c>
      <c r="C581" s="32" t="s">
        <v>439</v>
      </c>
      <c r="D581" s="32" t="s">
        <v>72</v>
      </c>
      <c r="E581" s="32" t="s">
        <v>73</v>
      </c>
      <c r="F581" s="32" t="s">
        <v>2027</v>
      </c>
      <c r="G581" s="32" t="s">
        <v>74</v>
      </c>
      <c r="H581" s="32" t="s">
        <v>74</v>
      </c>
      <c r="I581" s="32" t="s">
        <v>74</v>
      </c>
      <c r="J581" s="32" t="s">
        <v>74</v>
      </c>
      <c r="K581" s="32" t="s">
        <v>74</v>
      </c>
      <c r="L581" s="32" t="s">
        <v>74</v>
      </c>
      <c r="M581" s="32" t="s">
        <v>74</v>
      </c>
      <c r="N581" s="32" t="s">
        <v>74</v>
      </c>
      <c r="O581" s="32" t="s">
        <v>1181</v>
      </c>
    </row>
    <row r="582" spans="1:15" ht="15.75" x14ac:dyDescent="0.25">
      <c r="A582" s="31">
        <v>746</v>
      </c>
      <c r="B582" s="32" t="s">
        <v>255</v>
      </c>
      <c r="C582" s="32" t="s">
        <v>256</v>
      </c>
      <c r="D582" s="32" t="s">
        <v>72</v>
      </c>
      <c r="E582" s="32" t="s">
        <v>105</v>
      </c>
      <c r="F582" s="32" t="s">
        <v>2029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77</v>
      </c>
      <c r="M582" s="32" t="s">
        <v>74</v>
      </c>
      <c r="N582" s="32" t="s">
        <v>77</v>
      </c>
      <c r="O582" s="32" t="s">
        <v>1206</v>
      </c>
    </row>
    <row r="583" spans="1:15" ht="15.75" x14ac:dyDescent="0.25">
      <c r="A583" s="31">
        <v>747</v>
      </c>
      <c r="B583" s="32" t="s">
        <v>342</v>
      </c>
      <c r="C583" s="32" t="s">
        <v>343</v>
      </c>
      <c r="D583" s="32" t="s">
        <v>72</v>
      </c>
      <c r="E583" s="32" t="s">
        <v>105</v>
      </c>
      <c r="F583" s="32" t="s">
        <v>2029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1202</v>
      </c>
    </row>
    <row r="584" spans="1:15" ht="15.75" x14ac:dyDescent="0.25">
      <c r="A584" s="31">
        <v>748</v>
      </c>
      <c r="B584" s="32" t="s">
        <v>247</v>
      </c>
      <c r="C584" s="32" t="s">
        <v>248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74</v>
      </c>
      <c r="O584" s="32" t="s">
        <v>1203</v>
      </c>
    </row>
    <row r="585" spans="1:15" ht="15.75" x14ac:dyDescent="0.25">
      <c r="A585" s="31">
        <v>749</v>
      </c>
      <c r="B585" s="32" t="s">
        <v>508</v>
      </c>
      <c r="C585" s="32" t="s">
        <v>509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1203</v>
      </c>
    </row>
    <row r="586" spans="1:15" ht="15.75" x14ac:dyDescent="0.25">
      <c r="A586" s="31">
        <v>750</v>
      </c>
      <c r="B586" s="32" t="s">
        <v>534</v>
      </c>
      <c r="C586" s="32" t="s">
        <v>535</v>
      </c>
      <c r="D586" s="32" t="s">
        <v>72</v>
      </c>
      <c r="E586" s="32" t="s">
        <v>90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1180</v>
      </c>
    </row>
    <row r="587" spans="1:15" ht="15.75" x14ac:dyDescent="0.25">
      <c r="A587" s="31">
        <v>751</v>
      </c>
      <c r="B587" s="32" t="s">
        <v>2201</v>
      </c>
      <c r="C587" s="29" t="s">
        <v>2185</v>
      </c>
      <c r="D587" s="29"/>
      <c r="E587" s="29" t="s">
        <v>90</v>
      </c>
      <c r="F587" s="32" t="s">
        <v>1299</v>
      </c>
      <c r="G587" s="32" t="s">
        <v>1299</v>
      </c>
      <c r="H587" s="32" t="s">
        <v>1299</v>
      </c>
      <c r="I587" s="32" t="s">
        <v>1299</v>
      </c>
      <c r="J587" s="32" t="s">
        <v>1299</v>
      </c>
      <c r="K587" s="32" t="s">
        <v>1299</v>
      </c>
      <c r="L587" s="32" t="s">
        <v>1299</v>
      </c>
      <c r="M587" s="32" t="s">
        <v>1299</v>
      </c>
      <c r="N587" s="32"/>
      <c r="O587" s="32"/>
    </row>
    <row r="588" spans="1:15" ht="15.75" x14ac:dyDescent="0.25">
      <c r="A588" s="31">
        <v>752</v>
      </c>
      <c r="B588" s="32" t="s">
        <v>558</v>
      </c>
      <c r="C588" s="32" t="s">
        <v>559</v>
      </c>
      <c r="D588" s="32" t="s">
        <v>72</v>
      </c>
      <c r="E588" s="32" t="s">
        <v>105</v>
      </c>
      <c r="F588" s="32" t="s">
        <v>2029</v>
      </c>
      <c r="G588" s="32" t="s">
        <v>77</v>
      </c>
      <c r="H588" s="32" t="s">
        <v>77</v>
      </c>
      <c r="I588" s="32" t="s">
        <v>77</v>
      </c>
      <c r="J588" s="32" t="s">
        <v>77</v>
      </c>
      <c r="K588" s="32" t="s">
        <v>74</v>
      </c>
      <c r="L588" s="32" t="s">
        <v>77</v>
      </c>
      <c r="M588" s="32" t="s">
        <v>74</v>
      </c>
      <c r="N588" s="32" t="s">
        <v>77</v>
      </c>
      <c r="O588" s="32" t="s">
        <v>1207</v>
      </c>
    </row>
    <row r="589" spans="1:15" ht="15.75" x14ac:dyDescent="0.25">
      <c r="A589" s="31">
        <v>753</v>
      </c>
      <c r="B589" s="32" t="s">
        <v>886</v>
      </c>
      <c r="C589" s="32" t="s">
        <v>44</v>
      </c>
      <c r="D589" s="32" t="s">
        <v>72</v>
      </c>
      <c r="E589" s="32" t="s">
        <v>73</v>
      </c>
      <c r="F589" s="32" t="s">
        <v>2027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74</v>
      </c>
      <c r="O589" s="32" t="s">
        <v>1183</v>
      </c>
    </row>
    <row r="590" spans="1:15" ht="15.75" x14ac:dyDescent="0.25">
      <c r="A590" s="31">
        <v>754</v>
      </c>
      <c r="B590" s="32" t="s">
        <v>887</v>
      </c>
      <c r="C590" s="32" t="s">
        <v>888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1203</v>
      </c>
    </row>
    <row r="591" spans="1:15" ht="15.75" x14ac:dyDescent="0.25">
      <c r="A591" s="31">
        <v>755</v>
      </c>
      <c r="B591" s="32" t="s">
        <v>889</v>
      </c>
      <c r="C591" s="32" t="s">
        <v>890</v>
      </c>
      <c r="D591" s="32" t="s">
        <v>72</v>
      </c>
      <c r="E591" s="32" t="s">
        <v>73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1188</v>
      </c>
    </row>
    <row r="592" spans="1:15" ht="15.75" x14ac:dyDescent="0.25">
      <c r="A592" s="31">
        <v>756</v>
      </c>
      <c r="B592" s="32" t="s">
        <v>891</v>
      </c>
      <c r="C592" s="32" t="s">
        <v>892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1178</v>
      </c>
    </row>
    <row r="593" spans="1:15" ht="15.75" x14ac:dyDescent="0.25">
      <c r="A593" s="31">
        <v>757</v>
      </c>
      <c r="B593" s="32" t="s">
        <v>893</v>
      </c>
      <c r="C593" s="32" t="s">
        <v>894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1202</v>
      </c>
    </row>
    <row r="594" spans="1:15" ht="15.75" x14ac:dyDescent="0.25">
      <c r="A594" s="31">
        <v>758</v>
      </c>
      <c r="B594" s="32" t="s">
        <v>2402</v>
      </c>
      <c r="C594" s="29" t="s">
        <v>2401</v>
      </c>
      <c r="D594" s="29"/>
      <c r="E594" s="29" t="s">
        <v>1274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759</v>
      </c>
      <c r="B595" s="32" t="s">
        <v>895</v>
      </c>
      <c r="C595" s="32" t="s">
        <v>896</v>
      </c>
      <c r="D595" s="32" t="s">
        <v>72</v>
      </c>
      <c r="E595" s="32" t="s">
        <v>73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1181</v>
      </c>
    </row>
    <row r="596" spans="1:15" ht="15.75" x14ac:dyDescent="0.25">
      <c r="A596" s="31">
        <v>760</v>
      </c>
      <c r="B596" s="32" t="s">
        <v>897</v>
      </c>
      <c r="C596" s="32" t="s">
        <v>898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77</v>
      </c>
      <c r="N596" s="32" t="s">
        <v>77</v>
      </c>
      <c r="O596" s="32" t="s">
        <v>1178</v>
      </c>
    </row>
    <row r="597" spans="1:15" ht="15.75" x14ac:dyDescent="0.25">
      <c r="A597" s="31">
        <v>761</v>
      </c>
      <c r="B597" s="32" t="s">
        <v>899</v>
      </c>
      <c r="C597" s="32" t="s">
        <v>28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1183</v>
      </c>
    </row>
    <row r="598" spans="1:15" ht="15.75" x14ac:dyDescent="0.25">
      <c r="A598" s="31">
        <v>763</v>
      </c>
      <c r="B598" s="32" t="s">
        <v>722</v>
      </c>
      <c r="C598" s="32" t="s">
        <v>723</v>
      </c>
      <c r="D598" s="32" t="s">
        <v>72</v>
      </c>
      <c r="E598" s="32" t="s">
        <v>105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1204</v>
      </c>
    </row>
    <row r="599" spans="1:15" ht="15.75" x14ac:dyDescent="0.25">
      <c r="A599" s="31">
        <v>764</v>
      </c>
      <c r="B599" s="32" t="s">
        <v>732</v>
      </c>
      <c r="C599" s="32" t="s">
        <v>733</v>
      </c>
      <c r="D599" s="32" t="s">
        <v>72</v>
      </c>
      <c r="E599" s="32" t="s">
        <v>90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1178</v>
      </c>
    </row>
    <row r="600" spans="1:15" ht="15.75" x14ac:dyDescent="0.25">
      <c r="A600" s="31">
        <v>765</v>
      </c>
      <c r="B600" s="32" t="s">
        <v>332</v>
      </c>
      <c r="C600" s="32" t="s">
        <v>333</v>
      </c>
      <c r="D600" s="32" t="s">
        <v>72</v>
      </c>
      <c r="E600" s="32" t="s">
        <v>90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766</v>
      </c>
      <c r="B601" s="32" t="s">
        <v>724</v>
      </c>
      <c r="C601" s="32" t="s">
        <v>45</v>
      </c>
      <c r="D601" s="32" t="s">
        <v>72</v>
      </c>
      <c r="E601" s="32" t="s">
        <v>90</v>
      </c>
      <c r="F601" s="32" t="s">
        <v>2029</v>
      </c>
      <c r="G601" s="32" t="s">
        <v>77</v>
      </c>
      <c r="H601" s="32" t="s">
        <v>77</v>
      </c>
      <c r="I601" s="32" t="s">
        <v>77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767</v>
      </c>
      <c r="B602" s="32" t="s">
        <v>114</v>
      </c>
      <c r="C602" s="32" t="s">
        <v>115</v>
      </c>
      <c r="D602" s="32" t="s">
        <v>72</v>
      </c>
      <c r="E602" s="32" t="s">
        <v>90</v>
      </c>
      <c r="F602" s="32" t="s">
        <v>2027</v>
      </c>
      <c r="G602" s="32" t="s">
        <v>77</v>
      </c>
      <c r="H602" s="32" t="s">
        <v>74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74</v>
      </c>
      <c r="N602" s="32" t="s">
        <v>74</v>
      </c>
      <c r="O602" s="32" t="s">
        <v>1178</v>
      </c>
    </row>
    <row r="603" spans="1:15" ht="15.75" x14ac:dyDescent="0.25">
      <c r="A603" s="31">
        <v>769</v>
      </c>
      <c r="B603" s="32" t="s">
        <v>2195</v>
      </c>
      <c r="C603" s="29" t="s">
        <v>2186</v>
      </c>
      <c r="D603" s="29" t="s">
        <v>72</v>
      </c>
      <c r="E603" s="29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74</v>
      </c>
      <c r="M603" s="32" t="s">
        <v>74</v>
      </c>
      <c r="N603" s="32" t="s">
        <v>77</v>
      </c>
      <c r="O603" s="32"/>
    </row>
    <row r="604" spans="1:15" ht="15.75" x14ac:dyDescent="0.25">
      <c r="A604" s="31">
        <v>770</v>
      </c>
      <c r="B604" s="32" t="s">
        <v>902</v>
      </c>
      <c r="C604" s="32" t="s">
        <v>53</v>
      </c>
      <c r="D604" s="32" t="s">
        <v>72</v>
      </c>
      <c r="E604" s="32" t="s">
        <v>105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1206</v>
      </c>
    </row>
    <row r="605" spans="1:15" ht="15.75" x14ac:dyDescent="0.25">
      <c r="A605" s="31">
        <v>771</v>
      </c>
      <c r="B605" s="32" t="s">
        <v>903</v>
      </c>
      <c r="C605" s="32" t="s">
        <v>904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74</v>
      </c>
      <c r="N605" s="32" t="s">
        <v>74</v>
      </c>
      <c r="O605" s="32" t="s">
        <v>1178</v>
      </c>
    </row>
    <row r="606" spans="1:15" ht="15.75" x14ac:dyDescent="0.25">
      <c r="A606" s="31">
        <v>772</v>
      </c>
      <c r="B606" s="32" t="s">
        <v>362</v>
      </c>
      <c r="C606" s="32" t="s">
        <v>1261</v>
      </c>
      <c r="D606" s="32" t="s">
        <v>72</v>
      </c>
      <c r="E606" s="32" t="s">
        <v>82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773</v>
      </c>
      <c r="B607" s="32" t="s">
        <v>426</v>
      </c>
      <c r="C607" s="32" t="s">
        <v>427</v>
      </c>
      <c r="D607" s="32" t="s">
        <v>87</v>
      </c>
      <c r="E607" s="32" t="s">
        <v>82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1189</v>
      </c>
    </row>
    <row r="608" spans="1:15" ht="15.75" x14ac:dyDescent="0.25">
      <c r="A608" s="31">
        <v>774</v>
      </c>
      <c r="B608" s="32" t="s">
        <v>118</v>
      </c>
      <c r="C608" s="32" t="s">
        <v>119</v>
      </c>
      <c r="D608" s="32" t="s">
        <v>72</v>
      </c>
      <c r="E608" s="32" t="s">
        <v>105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75" x14ac:dyDescent="0.25">
      <c r="A609" s="31">
        <v>775</v>
      </c>
      <c r="B609" s="32" t="s">
        <v>730</v>
      </c>
      <c r="C609" s="32" t="s">
        <v>731</v>
      </c>
      <c r="D609" s="32" t="s">
        <v>72</v>
      </c>
      <c r="E609" s="32" t="s">
        <v>105</v>
      </c>
      <c r="F609" s="32" t="s">
        <v>2027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75" x14ac:dyDescent="0.25">
      <c r="A610" s="31">
        <v>776</v>
      </c>
      <c r="B610" s="32" t="s">
        <v>80</v>
      </c>
      <c r="C610" s="32" t="s">
        <v>81</v>
      </c>
      <c r="D610" s="32" t="s">
        <v>72</v>
      </c>
      <c r="E610" s="32" t="s">
        <v>82</v>
      </c>
      <c r="F610" s="32" t="s">
        <v>2029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75" x14ac:dyDescent="0.25">
      <c r="A611" s="31">
        <v>777</v>
      </c>
      <c r="B611" s="32" t="s">
        <v>336</v>
      </c>
      <c r="C611" s="32" t="s">
        <v>337</v>
      </c>
      <c r="D611" s="32" t="s">
        <v>72</v>
      </c>
      <c r="E611" s="32" t="s">
        <v>82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74</v>
      </c>
      <c r="O611" s="32" t="s">
        <v>1178</v>
      </c>
    </row>
    <row r="612" spans="1:15" ht="15.75" x14ac:dyDescent="0.25">
      <c r="A612" s="31">
        <v>778</v>
      </c>
      <c r="B612" s="32" t="s">
        <v>346</v>
      </c>
      <c r="C612" s="32" t="s">
        <v>347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31">
        <v>779</v>
      </c>
      <c r="B613" s="32" t="s">
        <v>350</v>
      </c>
      <c r="C613" s="32" t="s">
        <v>351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77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x14ac:dyDescent="0.25">
      <c r="A614" s="29">
        <v>780</v>
      </c>
      <c r="B614" s="29" t="s">
        <v>88</v>
      </c>
      <c r="C614" s="29" t="s">
        <v>89</v>
      </c>
      <c r="D614" s="32" t="s">
        <v>72</v>
      </c>
      <c r="E614" s="32" t="s">
        <v>90</v>
      </c>
      <c r="F614" s="29" t="s">
        <v>2029</v>
      </c>
      <c r="G614" s="29" t="s">
        <v>77</v>
      </c>
      <c r="H614" s="29" t="s">
        <v>77</v>
      </c>
      <c r="I614" s="29" t="s">
        <v>74</v>
      </c>
      <c r="J614" s="29" t="s">
        <v>77</v>
      </c>
      <c r="K614" s="29" t="s">
        <v>74</v>
      </c>
      <c r="L614" s="29" t="s">
        <v>77</v>
      </c>
      <c r="M614" s="29" t="s">
        <v>74</v>
      </c>
      <c r="N614" s="29" t="s">
        <v>77</v>
      </c>
      <c r="O614" s="29" t="s">
        <v>1180</v>
      </c>
    </row>
    <row r="615" spans="1:15" ht="31.5" x14ac:dyDescent="0.25">
      <c r="A615" s="31">
        <v>781</v>
      </c>
      <c r="B615" s="32" t="s">
        <v>322</v>
      </c>
      <c r="C615" s="32" t="s">
        <v>323</v>
      </c>
      <c r="D615" s="32" t="s">
        <v>130</v>
      </c>
      <c r="E615" s="32" t="s">
        <v>90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75" x14ac:dyDescent="0.25">
      <c r="A616" s="31">
        <v>782</v>
      </c>
      <c r="B616" s="32" t="s">
        <v>340</v>
      </c>
      <c r="C616" s="32" t="s">
        <v>341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783</v>
      </c>
      <c r="B617" s="32" t="s">
        <v>591</v>
      </c>
      <c r="C617" s="32" t="s">
        <v>592</v>
      </c>
      <c r="D617" s="32" t="s">
        <v>72</v>
      </c>
      <c r="E617" s="32" t="s">
        <v>90</v>
      </c>
      <c r="F617" s="32" t="s">
        <v>2027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1180</v>
      </c>
    </row>
    <row r="618" spans="1:15" ht="15.75" x14ac:dyDescent="0.25">
      <c r="A618" s="31">
        <v>784</v>
      </c>
      <c r="B618" s="32" t="s">
        <v>900</v>
      </c>
      <c r="C618" s="32" t="s">
        <v>901</v>
      </c>
      <c r="D618" s="32" t="s">
        <v>72</v>
      </c>
      <c r="E618" s="32" t="s">
        <v>73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74</v>
      </c>
      <c r="K618" s="32" t="s">
        <v>74</v>
      </c>
      <c r="L618" s="32" t="s">
        <v>74</v>
      </c>
      <c r="M618" s="32" t="s">
        <v>74</v>
      </c>
      <c r="N618" s="32" t="s">
        <v>74</v>
      </c>
      <c r="O618" s="32" t="s">
        <v>1184</v>
      </c>
    </row>
    <row r="619" spans="1:15" ht="15.75" x14ac:dyDescent="0.25">
      <c r="A619" s="31">
        <v>785</v>
      </c>
      <c r="B619" s="32" t="s">
        <v>905</v>
      </c>
      <c r="C619" s="32" t="s">
        <v>906</v>
      </c>
      <c r="D619" s="32" t="s">
        <v>72</v>
      </c>
      <c r="E619" s="32" t="s">
        <v>73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1183</v>
      </c>
    </row>
    <row r="620" spans="1:15" ht="15.75" x14ac:dyDescent="0.25">
      <c r="A620" s="31">
        <v>786</v>
      </c>
      <c r="B620" s="32" t="s">
        <v>907</v>
      </c>
      <c r="C620" s="32" t="s">
        <v>908</v>
      </c>
      <c r="D620" s="32" t="s">
        <v>72</v>
      </c>
      <c r="E620" s="32" t="s">
        <v>73</v>
      </c>
      <c r="F620" s="32" t="s">
        <v>2029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1182</v>
      </c>
    </row>
    <row r="621" spans="1:15" ht="15.75" x14ac:dyDescent="0.25">
      <c r="A621" s="31">
        <v>787</v>
      </c>
      <c r="B621" s="32" t="s">
        <v>556</v>
      </c>
      <c r="C621" s="32" t="s">
        <v>287</v>
      </c>
      <c r="D621" s="32" t="s">
        <v>87</v>
      </c>
      <c r="E621" s="32" t="s">
        <v>73</v>
      </c>
      <c r="F621" s="32" t="s">
        <v>2027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1184</v>
      </c>
    </row>
    <row r="622" spans="1:15" ht="31.5" x14ac:dyDescent="0.25">
      <c r="A622" s="31">
        <v>788</v>
      </c>
      <c r="B622" s="32" t="s">
        <v>734</v>
      </c>
      <c r="C622" s="32" t="s">
        <v>735</v>
      </c>
      <c r="D622" s="32" t="s">
        <v>130</v>
      </c>
      <c r="E622" s="32" t="s">
        <v>73</v>
      </c>
      <c r="F622" s="32" t="s">
        <v>2027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789</v>
      </c>
      <c r="B623" s="32" t="s">
        <v>2194</v>
      </c>
      <c r="C623" s="29" t="s">
        <v>2187</v>
      </c>
      <c r="D623" s="29" t="s">
        <v>72</v>
      </c>
      <c r="E623" s="29" t="s">
        <v>82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/>
    </row>
    <row r="624" spans="1:15" ht="15.75" x14ac:dyDescent="0.25">
      <c r="A624" s="31">
        <v>790</v>
      </c>
      <c r="B624" s="32" t="s">
        <v>282</v>
      </c>
      <c r="C624" s="32" t="s">
        <v>283</v>
      </c>
      <c r="D624" s="32" t="s">
        <v>72</v>
      </c>
      <c r="E624" s="32" t="s">
        <v>73</v>
      </c>
      <c r="F624" s="32" t="s">
        <v>2029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1184</v>
      </c>
    </row>
    <row r="625" spans="1:15" ht="31.5" x14ac:dyDescent="0.25">
      <c r="A625" s="31">
        <v>791</v>
      </c>
      <c r="B625" s="32" t="s">
        <v>909</v>
      </c>
      <c r="C625" s="32" t="s">
        <v>910</v>
      </c>
      <c r="D625" s="32" t="s">
        <v>130</v>
      </c>
      <c r="E625" s="32" t="s">
        <v>73</v>
      </c>
      <c r="F625" s="32" t="s">
        <v>2027</v>
      </c>
      <c r="G625" s="32" t="s">
        <v>77</v>
      </c>
      <c r="H625" s="32" t="s">
        <v>74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1186</v>
      </c>
    </row>
    <row r="626" spans="1:15" ht="15.75" x14ac:dyDescent="0.25">
      <c r="A626" s="31">
        <v>792</v>
      </c>
      <c r="B626" s="32" t="s">
        <v>2192</v>
      </c>
      <c r="C626" s="29" t="s">
        <v>2188</v>
      </c>
      <c r="D626" s="29" t="s">
        <v>72</v>
      </c>
      <c r="E626" s="29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/>
    </row>
    <row r="627" spans="1:15" ht="15.75" x14ac:dyDescent="0.25">
      <c r="A627" s="31">
        <v>793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15.75" x14ac:dyDescent="0.25">
      <c r="A628" s="31">
        <v>794</v>
      </c>
      <c r="B628" s="32" t="s">
        <v>911</v>
      </c>
      <c r="C628" s="32" t="s">
        <v>29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1186</v>
      </c>
    </row>
    <row r="629" spans="1:15" ht="15.75" x14ac:dyDescent="0.25">
      <c r="A629" s="31">
        <v>795</v>
      </c>
      <c r="B629" s="32" t="s">
        <v>912</v>
      </c>
      <c r="C629" s="32" t="s">
        <v>913</v>
      </c>
      <c r="D629" s="32" t="s">
        <v>87</v>
      </c>
      <c r="E629" s="32" t="s">
        <v>82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796</v>
      </c>
      <c r="B630" s="32" t="s">
        <v>253</v>
      </c>
      <c r="C630" s="32" t="s">
        <v>254</v>
      </c>
      <c r="D630" s="32" t="s">
        <v>72</v>
      </c>
      <c r="E630" s="32" t="s">
        <v>105</v>
      </c>
      <c r="F630" s="32" t="s">
        <v>2029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75" x14ac:dyDescent="0.25">
      <c r="A631" s="31">
        <v>797</v>
      </c>
      <c r="B631" s="32" t="s">
        <v>2518</v>
      </c>
      <c r="C631" s="29" t="s">
        <v>2505</v>
      </c>
      <c r="D631" s="29"/>
      <c r="E631" s="29" t="s">
        <v>73</v>
      </c>
      <c r="F631" s="32" t="s">
        <v>1299</v>
      </c>
      <c r="G631" s="32" t="s">
        <v>1299</v>
      </c>
      <c r="H631" s="32" t="s">
        <v>1299</v>
      </c>
      <c r="I631" s="32" t="s">
        <v>1299</v>
      </c>
      <c r="J631" s="32" t="s">
        <v>1299</v>
      </c>
      <c r="K631" s="32" t="s">
        <v>1299</v>
      </c>
      <c r="L631" s="32" t="s">
        <v>1299</v>
      </c>
      <c r="M631" s="32" t="s">
        <v>1299</v>
      </c>
      <c r="N631" s="32" t="s">
        <v>1299</v>
      </c>
      <c r="O631" s="32"/>
    </row>
    <row r="632" spans="1:15" ht="15.75" x14ac:dyDescent="0.25">
      <c r="A632" s="31">
        <v>798</v>
      </c>
      <c r="B632" s="32" t="s">
        <v>914</v>
      </c>
      <c r="C632" s="32" t="s">
        <v>915</v>
      </c>
      <c r="D632" s="32" t="s">
        <v>72</v>
      </c>
      <c r="E632" s="32" t="s">
        <v>105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1206</v>
      </c>
    </row>
    <row r="633" spans="1:15" ht="15.75" x14ac:dyDescent="0.25">
      <c r="A633" s="31">
        <v>799</v>
      </c>
      <c r="B633" s="32" t="s">
        <v>916</v>
      </c>
      <c r="C633" s="32" t="s">
        <v>917</v>
      </c>
      <c r="D633" s="32" t="s">
        <v>72</v>
      </c>
      <c r="E633" s="32" t="s">
        <v>105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1202</v>
      </c>
    </row>
    <row r="634" spans="1:15" ht="15.75" x14ac:dyDescent="0.25">
      <c r="A634" s="31">
        <v>800</v>
      </c>
      <c r="B634" s="32" t="s">
        <v>918</v>
      </c>
      <c r="C634" s="32" t="s">
        <v>919</v>
      </c>
      <c r="D634" s="32" t="s">
        <v>72</v>
      </c>
      <c r="E634" s="32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1181</v>
      </c>
    </row>
    <row r="635" spans="1:15" ht="15.75" x14ac:dyDescent="0.25">
      <c r="A635" s="31">
        <v>801</v>
      </c>
      <c r="B635" s="32" t="s">
        <v>920</v>
      </c>
      <c r="C635" s="32" t="s">
        <v>1258</v>
      </c>
      <c r="D635" s="32" t="s">
        <v>72</v>
      </c>
      <c r="E635" s="32" t="s">
        <v>73</v>
      </c>
      <c r="F635" s="32" t="s">
        <v>2029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15.75" x14ac:dyDescent="0.25">
      <c r="A636" s="31">
        <v>802</v>
      </c>
      <c r="B636" s="32" t="s">
        <v>921</v>
      </c>
      <c r="C636" s="32" t="s">
        <v>922</v>
      </c>
      <c r="D636" s="32" t="s">
        <v>72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803</v>
      </c>
      <c r="B637" s="32" t="s">
        <v>923</v>
      </c>
      <c r="C637" s="32" t="s">
        <v>924</v>
      </c>
      <c r="D637" s="32" t="s">
        <v>72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804</v>
      </c>
      <c r="B638" s="32" t="s">
        <v>925</v>
      </c>
      <c r="C638" s="32" t="s">
        <v>926</v>
      </c>
      <c r="D638" s="32" t="s">
        <v>72</v>
      </c>
      <c r="E638" s="32" t="s">
        <v>82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1189</v>
      </c>
    </row>
    <row r="639" spans="1:15" ht="15.75" x14ac:dyDescent="0.25">
      <c r="A639" s="31">
        <v>805</v>
      </c>
      <c r="B639" s="32" t="s">
        <v>927</v>
      </c>
      <c r="C639" s="32" t="s">
        <v>928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1204</v>
      </c>
    </row>
    <row r="640" spans="1:15" ht="15.75" x14ac:dyDescent="0.25">
      <c r="A640" s="31">
        <v>806</v>
      </c>
      <c r="B640" s="32" t="s">
        <v>929</v>
      </c>
      <c r="C640" s="32" t="s">
        <v>930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74</v>
      </c>
      <c r="O640" s="32" t="s">
        <v>1202</v>
      </c>
    </row>
    <row r="641" spans="1:15" ht="15.75" x14ac:dyDescent="0.25">
      <c r="A641" s="31">
        <v>807</v>
      </c>
      <c r="B641" s="32" t="s">
        <v>352</v>
      </c>
      <c r="C641" s="32" t="s">
        <v>353</v>
      </c>
      <c r="D641" s="32" t="s">
        <v>72</v>
      </c>
      <c r="E641" s="32" t="s">
        <v>105</v>
      </c>
      <c r="F641" s="32" t="s">
        <v>2029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1178</v>
      </c>
    </row>
    <row r="642" spans="1:15" ht="15.75" x14ac:dyDescent="0.25">
      <c r="A642" s="31">
        <v>808</v>
      </c>
      <c r="B642" s="32" t="s">
        <v>931</v>
      </c>
      <c r="C642" s="32" t="s">
        <v>932</v>
      </c>
      <c r="D642" s="32" t="s">
        <v>72</v>
      </c>
      <c r="E642" s="32" t="s">
        <v>105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77</v>
      </c>
      <c r="M642" s="32" t="s">
        <v>74</v>
      </c>
      <c r="N642" s="32" t="s">
        <v>77</v>
      </c>
      <c r="O642" s="32" t="s">
        <v>1178</v>
      </c>
    </row>
    <row r="643" spans="1:15" ht="15.75" x14ac:dyDescent="0.25">
      <c r="A643" s="31">
        <v>809</v>
      </c>
      <c r="B643" s="32" t="s">
        <v>2152</v>
      </c>
      <c r="C643" s="29" t="s">
        <v>2153</v>
      </c>
      <c r="D643" s="29"/>
      <c r="E643" s="29" t="s">
        <v>105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74</v>
      </c>
      <c r="L643" s="32" t="s">
        <v>74</v>
      </c>
      <c r="M643" s="32" t="s">
        <v>74</v>
      </c>
      <c r="N643" s="32" t="s">
        <v>77</v>
      </c>
      <c r="O643" s="32"/>
    </row>
    <row r="644" spans="1:15" ht="15.75" x14ac:dyDescent="0.25">
      <c r="A644" s="31">
        <v>810</v>
      </c>
      <c r="B644" s="32" t="s">
        <v>933</v>
      </c>
      <c r="C644" s="32" t="s">
        <v>934</v>
      </c>
      <c r="D644" s="32" t="s">
        <v>72</v>
      </c>
      <c r="E644" s="32" t="s">
        <v>73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1183</v>
      </c>
    </row>
    <row r="645" spans="1:15" ht="15.75" x14ac:dyDescent="0.25">
      <c r="A645" s="31">
        <v>811</v>
      </c>
      <c r="B645" s="32" t="s">
        <v>935</v>
      </c>
      <c r="C645" s="32" t="s">
        <v>936</v>
      </c>
      <c r="D645" s="32" t="s">
        <v>72</v>
      </c>
      <c r="E645" s="32" t="s">
        <v>73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1184</v>
      </c>
    </row>
    <row r="646" spans="1:15" ht="15.75" x14ac:dyDescent="0.25">
      <c r="A646" s="31">
        <v>812</v>
      </c>
      <c r="B646" s="32" t="s">
        <v>937</v>
      </c>
      <c r="C646" s="32" t="s">
        <v>938</v>
      </c>
      <c r="D646" s="32" t="s">
        <v>72</v>
      </c>
      <c r="E646" s="32" t="s">
        <v>73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1185</v>
      </c>
    </row>
    <row r="647" spans="1:15" ht="15.75" x14ac:dyDescent="0.25">
      <c r="A647" s="31">
        <v>813</v>
      </c>
      <c r="B647" s="32" t="s">
        <v>2157</v>
      </c>
      <c r="C647" s="29" t="s">
        <v>2158</v>
      </c>
      <c r="D647" s="29" t="s">
        <v>72</v>
      </c>
      <c r="E647" s="29" t="s">
        <v>73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815</v>
      </c>
      <c r="B648" s="32" t="s">
        <v>476</v>
      </c>
      <c r="C648" s="32" t="s">
        <v>477</v>
      </c>
      <c r="D648" s="32" t="s">
        <v>72</v>
      </c>
      <c r="E648" s="32" t="s">
        <v>73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1179</v>
      </c>
    </row>
    <row r="649" spans="1:15" ht="15.75" x14ac:dyDescent="0.25">
      <c r="A649" s="31">
        <v>816</v>
      </c>
      <c r="B649" s="32" t="s">
        <v>939</v>
      </c>
      <c r="C649" s="32" t="s">
        <v>940</v>
      </c>
      <c r="D649" s="32" t="s">
        <v>72</v>
      </c>
      <c r="E649" s="32" t="s">
        <v>73</v>
      </c>
      <c r="F649" s="32" t="s">
        <v>2027</v>
      </c>
      <c r="G649" s="32" t="s">
        <v>77</v>
      </c>
      <c r="H649" s="32" t="s">
        <v>77</v>
      </c>
      <c r="I649" s="32" t="s">
        <v>77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1185</v>
      </c>
    </row>
    <row r="650" spans="1:15" ht="15.75" x14ac:dyDescent="0.25">
      <c r="A650" s="31">
        <v>817</v>
      </c>
      <c r="B650" s="32" t="s">
        <v>941</v>
      </c>
      <c r="C650" s="32" t="s">
        <v>942</v>
      </c>
      <c r="D650" s="32" t="s">
        <v>72</v>
      </c>
      <c r="E650" s="32" t="s">
        <v>90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 t="s">
        <v>1178</v>
      </c>
    </row>
    <row r="651" spans="1:15" ht="15.75" x14ac:dyDescent="0.25">
      <c r="A651" s="31">
        <v>818</v>
      </c>
      <c r="B651" s="32" t="s">
        <v>943</v>
      </c>
      <c r="C651" s="32" t="s">
        <v>944</v>
      </c>
      <c r="D651" s="32" t="s">
        <v>72</v>
      </c>
      <c r="E651" s="32" t="s">
        <v>73</v>
      </c>
      <c r="F651" s="32" t="s">
        <v>2027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1184</v>
      </c>
    </row>
    <row r="652" spans="1:15" ht="15.75" x14ac:dyDescent="0.25">
      <c r="A652" s="31">
        <v>819</v>
      </c>
      <c r="B652" s="32" t="s">
        <v>945</v>
      </c>
      <c r="C652" s="32" t="s">
        <v>946</v>
      </c>
      <c r="D652" s="32" t="s">
        <v>72</v>
      </c>
      <c r="E652" s="32" t="s">
        <v>105</v>
      </c>
      <c r="F652" s="32" t="s">
        <v>2027</v>
      </c>
      <c r="G652" s="32" t="s">
        <v>74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1202</v>
      </c>
    </row>
    <row r="653" spans="1:15" ht="15.75" x14ac:dyDescent="0.25">
      <c r="A653" s="31">
        <v>821</v>
      </c>
      <c r="B653" s="32" t="s">
        <v>947</v>
      </c>
      <c r="C653" s="32" t="s">
        <v>948</v>
      </c>
      <c r="D653" s="32" t="s">
        <v>72</v>
      </c>
      <c r="E653" s="32" t="s">
        <v>73</v>
      </c>
      <c r="F653" s="32" t="s">
        <v>2029</v>
      </c>
      <c r="G653" s="32" t="s">
        <v>77</v>
      </c>
      <c r="H653" s="32" t="s">
        <v>74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74</v>
      </c>
      <c r="N653" s="32" t="s">
        <v>74</v>
      </c>
      <c r="O653" s="32" t="s">
        <v>1184</v>
      </c>
    </row>
    <row r="654" spans="1:15" ht="15.75" x14ac:dyDescent="0.25">
      <c r="A654" s="31">
        <v>822</v>
      </c>
      <c r="B654" s="32" t="s">
        <v>949</v>
      </c>
      <c r="C654" s="32" t="s">
        <v>950</v>
      </c>
      <c r="D654" s="32" t="s">
        <v>72</v>
      </c>
      <c r="E654" s="32" t="s">
        <v>82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1178</v>
      </c>
    </row>
    <row r="655" spans="1:15" ht="15.75" x14ac:dyDescent="0.25">
      <c r="A655" s="31">
        <v>823</v>
      </c>
      <c r="B655" s="32" t="s">
        <v>951</v>
      </c>
      <c r="C655" s="32" t="s">
        <v>952</v>
      </c>
      <c r="D655" s="32" t="s">
        <v>72</v>
      </c>
      <c r="E655" s="32" t="s">
        <v>90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 t="s">
        <v>1179</v>
      </c>
    </row>
    <row r="656" spans="1:15" ht="15.75" x14ac:dyDescent="0.25">
      <c r="A656" s="31">
        <v>824</v>
      </c>
      <c r="B656" s="32" t="s">
        <v>953</v>
      </c>
      <c r="C656" s="32" t="s">
        <v>954</v>
      </c>
      <c r="D656" s="32" t="s">
        <v>72</v>
      </c>
      <c r="E656" s="32" t="s">
        <v>82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1189</v>
      </c>
    </row>
    <row r="657" spans="1:15" ht="15.75" x14ac:dyDescent="0.25">
      <c r="A657" s="31">
        <v>825</v>
      </c>
      <c r="B657" s="32" t="s">
        <v>955</v>
      </c>
      <c r="C657" s="32" t="s">
        <v>956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1178</v>
      </c>
    </row>
    <row r="658" spans="1:15" ht="15.75" x14ac:dyDescent="0.25">
      <c r="A658" s="31">
        <v>826</v>
      </c>
      <c r="B658" s="32" t="s">
        <v>957</v>
      </c>
      <c r="C658" s="32" t="s">
        <v>958</v>
      </c>
      <c r="D658" s="32" t="s">
        <v>72</v>
      </c>
      <c r="E658" s="32" t="s">
        <v>73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1182</v>
      </c>
    </row>
    <row r="659" spans="1:15" ht="15.75" x14ac:dyDescent="0.25">
      <c r="A659" s="31">
        <v>828</v>
      </c>
      <c r="B659" s="32" t="s">
        <v>959</v>
      </c>
      <c r="C659" s="32" t="s">
        <v>960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1182</v>
      </c>
    </row>
    <row r="660" spans="1:15" ht="15.75" x14ac:dyDescent="0.25">
      <c r="A660" s="31">
        <v>829</v>
      </c>
      <c r="B660" s="32" t="s">
        <v>961</v>
      </c>
      <c r="C660" s="32" t="s">
        <v>962</v>
      </c>
      <c r="D660" s="32" t="s">
        <v>72</v>
      </c>
      <c r="E660" s="32" t="s">
        <v>90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830</v>
      </c>
      <c r="B661" s="32" t="s">
        <v>963</v>
      </c>
      <c r="C661" s="32" t="s">
        <v>964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74</v>
      </c>
      <c r="O661" s="32" t="s">
        <v>1178</v>
      </c>
    </row>
    <row r="662" spans="1:15" ht="15.75" x14ac:dyDescent="0.25">
      <c r="A662" s="31">
        <v>831</v>
      </c>
      <c r="B662" s="32" t="s">
        <v>965</v>
      </c>
      <c r="C662" s="32" t="s">
        <v>966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1179</v>
      </c>
    </row>
    <row r="663" spans="1:15" ht="15.75" x14ac:dyDescent="0.25">
      <c r="A663" s="31">
        <v>832</v>
      </c>
      <c r="B663" s="32" t="s">
        <v>967</v>
      </c>
      <c r="C663" s="32" t="s">
        <v>968</v>
      </c>
      <c r="D663" s="32" t="s">
        <v>72</v>
      </c>
      <c r="E663" s="32" t="s">
        <v>105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1207</v>
      </c>
    </row>
    <row r="664" spans="1:15" ht="15.75" x14ac:dyDescent="0.25">
      <c r="A664" s="31">
        <v>833</v>
      </c>
      <c r="B664" s="32" t="s">
        <v>969</v>
      </c>
      <c r="C664" s="32" t="s">
        <v>970</v>
      </c>
      <c r="D664" s="32" t="s">
        <v>72</v>
      </c>
      <c r="E664" s="32" t="s">
        <v>73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1184</v>
      </c>
    </row>
    <row r="665" spans="1:15" ht="15.75" x14ac:dyDescent="0.25">
      <c r="A665" s="31">
        <v>834</v>
      </c>
      <c r="B665" s="32" t="s">
        <v>971</v>
      </c>
      <c r="C665" s="32" t="s">
        <v>972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x14ac:dyDescent="0.25">
      <c r="A666" s="31">
        <v>835</v>
      </c>
      <c r="B666" s="32" t="s">
        <v>973</v>
      </c>
      <c r="C666" s="32" t="s">
        <v>974</v>
      </c>
      <c r="D666" s="32" t="s">
        <v>72</v>
      </c>
      <c r="E666" s="32" t="s">
        <v>73</v>
      </c>
      <c r="F666" s="32" t="s">
        <v>2029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1188</v>
      </c>
    </row>
    <row r="667" spans="1:15" ht="15.75" x14ac:dyDescent="0.25">
      <c r="A667" s="31">
        <v>836</v>
      </c>
      <c r="B667" s="32" t="s">
        <v>975</v>
      </c>
      <c r="C667" s="32" t="s">
        <v>976</v>
      </c>
      <c r="D667" s="32" t="s">
        <v>72</v>
      </c>
      <c r="E667" s="32" t="s">
        <v>73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1179</v>
      </c>
    </row>
    <row r="668" spans="1:15" ht="15.75" x14ac:dyDescent="0.25">
      <c r="A668" s="31">
        <v>837</v>
      </c>
      <c r="B668" s="32" t="s">
        <v>2175</v>
      </c>
      <c r="C668" s="29" t="s">
        <v>2493</v>
      </c>
      <c r="D668" s="29"/>
      <c r="E668" s="29" t="s">
        <v>105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/>
    </row>
    <row r="669" spans="1:15" ht="31.5" x14ac:dyDescent="0.25">
      <c r="A669" s="31">
        <v>838</v>
      </c>
      <c r="B669" s="32" t="s">
        <v>977</v>
      </c>
      <c r="C669" s="32" t="s">
        <v>978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77</v>
      </c>
      <c r="O669" s="32" t="s">
        <v>1190</v>
      </c>
    </row>
    <row r="670" spans="1:15" ht="31.5" x14ac:dyDescent="0.25">
      <c r="A670" s="31">
        <v>839</v>
      </c>
      <c r="B670" s="32" t="s">
        <v>979</v>
      </c>
      <c r="C670" s="32" t="s">
        <v>980</v>
      </c>
      <c r="D670" s="32" t="s">
        <v>130</v>
      </c>
      <c r="E670" s="32" t="s">
        <v>73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1185</v>
      </c>
    </row>
    <row r="671" spans="1:15" ht="15.75" x14ac:dyDescent="0.25">
      <c r="A671" s="31">
        <v>840</v>
      </c>
      <c r="B671" s="32" t="s">
        <v>981</v>
      </c>
      <c r="C671" s="32" t="s">
        <v>982</v>
      </c>
      <c r="D671" s="32" t="s">
        <v>72</v>
      </c>
      <c r="E671" s="32" t="s">
        <v>105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1202</v>
      </c>
    </row>
    <row r="672" spans="1:15" ht="15.75" x14ac:dyDescent="0.25">
      <c r="A672" s="31">
        <v>841</v>
      </c>
      <c r="B672" s="32" t="s">
        <v>983</v>
      </c>
      <c r="C672" s="32" t="s">
        <v>984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74</v>
      </c>
      <c r="I672" s="32" t="s">
        <v>74</v>
      </c>
      <c r="J672" s="32" t="s">
        <v>74</v>
      </c>
      <c r="K672" s="32" t="s">
        <v>74</v>
      </c>
      <c r="L672" s="32" t="s">
        <v>74</v>
      </c>
      <c r="M672" s="32" t="s">
        <v>74</v>
      </c>
      <c r="N672" s="32" t="s">
        <v>74</v>
      </c>
      <c r="O672" s="32" t="s">
        <v>1184</v>
      </c>
    </row>
    <row r="673" spans="1:15" ht="15.75" x14ac:dyDescent="0.25">
      <c r="A673" s="31">
        <v>842</v>
      </c>
      <c r="B673" s="32" t="s">
        <v>985</v>
      </c>
      <c r="C673" s="32" t="s">
        <v>986</v>
      </c>
      <c r="D673" s="32" t="s">
        <v>72</v>
      </c>
      <c r="E673" s="32" t="s">
        <v>82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1189</v>
      </c>
    </row>
    <row r="674" spans="1:15" ht="15.75" x14ac:dyDescent="0.25">
      <c r="A674" s="31">
        <v>843</v>
      </c>
      <c r="B674" s="32" t="s">
        <v>987</v>
      </c>
      <c r="C674" s="32" t="s">
        <v>988</v>
      </c>
      <c r="D674" s="32" t="s">
        <v>72</v>
      </c>
      <c r="E674" s="32" t="s">
        <v>82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1189</v>
      </c>
    </row>
    <row r="675" spans="1:15" ht="15.75" x14ac:dyDescent="0.25">
      <c r="A675" s="29">
        <v>844</v>
      </c>
      <c r="B675" s="29" t="s">
        <v>989</v>
      </c>
      <c r="C675" s="29" t="s">
        <v>990</v>
      </c>
      <c r="D675" s="29" t="s">
        <v>72</v>
      </c>
      <c r="E675" s="29" t="s">
        <v>82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29" t="s">
        <v>74</v>
      </c>
      <c r="O675" s="29" t="s">
        <v>1189</v>
      </c>
    </row>
    <row r="676" spans="1:15" ht="15.75" x14ac:dyDescent="0.25">
      <c r="A676" s="31">
        <v>845</v>
      </c>
      <c r="B676" s="32" t="s">
        <v>991</v>
      </c>
      <c r="C676" s="32" t="s">
        <v>55</v>
      </c>
      <c r="D676" s="32" t="s">
        <v>72</v>
      </c>
      <c r="E676" s="32" t="s">
        <v>73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74</v>
      </c>
      <c r="O676" s="32" t="s">
        <v>1182</v>
      </c>
    </row>
    <row r="677" spans="1:15" ht="15.75" x14ac:dyDescent="0.25">
      <c r="A677" s="31">
        <v>850</v>
      </c>
      <c r="B677" s="32" t="s">
        <v>992</v>
      </c>
      <c r="C677" s="32" t="s">
        <v>993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1178</v>
      </c>
    </row>
    <row r="678" spans="1:15" ht="15.75" x14ac:dyDescent="0.25">
      <c r="A678" s="31">
        <v>851</v>
      </c>
      <c r="B678" s="32" t="s">
        <v>994</v>
      </c>
      <c r="C678" s="32" t="s">
        <v>995</v>
      </c>
      <c r="D678" s="32" t="s">
        <v>72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1185</v>
      </c>
    </row>
    <row r="679" spans="1:15" ht="15.75" x14ac:dyDescent="0.25">
      <c r="A679" s="31">
        <v>852</v>
      </c>
      <c r="B679" s="32" t="s">
        <v>996</v>
      </c>
      <c r="C679" s="32" t="s">
        <v>997</v>
      </c>
      <c r="D679" s="32" t="s">
        <v>72</v>
      </c>
      <c r="E679" s="32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1202</v>
      </c>
    </row>
    <row r="680" spans="1:15" ht="15.75" x14ac:dyDescent="0.25">
      <c r="A680" s="31">
        <v>853</v>
      </c>
      <c r="B680" s="32" t="s">
        <v>998</v>
      </c>
      <c r="C680" s="32" t="s">
        <v>999</v>
      </c>
      <c r="D680" s="32" t="s">
        <v>72</v>
      </c>
      <c r="E680" s="32" t="s">
        <v>105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1203</v>
      </c>
    </row>
    <row r="681" spans="1:15" ht="15.75" x14ac:dyDescent="0.25">
      <c r="A681" s="31">
        <v>854</v>
      </c>
      <c r="B681" s="32" t="s">
        <v>1000</v>
      </c>
      <c r="C681" s="32" t="s">
        <v>1001</v>
      </c>
      <c r="D681" s="32" t="s">
        <v>72</v>
      </c>
      <c r="E681" s="32" t="s">
        <v>105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1203</v>
      </c>
    </row>
    <row r="682" spans="1:15" ht="15.75" x14ac:dyDescent="0.25">
      <c r="A682" s="31">
        <v>855</v>
      </c>
      <c r="B682" s="32" t="s">
        <v>1002</v>
      </c>
      <c r="C682" s="32" t="s">
        <v>1003</v>
      </c>
      <c r="D682" s="32" t="s">
        <v>72</v>
      </c>
      <c r="E682" s="32" t="s">
        <v>105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74</v>
      </c>
      <c r="M682" s="32" t="s">
        <v>74</v>
      </c>
      <c r="N682" s="32" t="s">
        <v>74</v>
      </c>
      <c r="O682" s="32" t="s">
        <v>1207</v>
      </c>
    </row>
    <row r="683" spans="1:15" ht="15.75" x14ac:dyDescent="0.25">
      <c r="A683" s="31">
        <v>857</v>
      </c>
      <c r="B683" s="32" t="s">
        <v>1004</v>
      </c>
      <c r="C683" s="32" t="s">
        <v>1005</v>
      </c>
      <c r="D683" s="32" t="s">
        <v>72</v>
      </c>
      <c r="E683" s="32" t="s">
        <v>105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1202</v>
      </c>
    </row>
    <row r="684" spans="1:15" ht="31.5" x14ac:dyDescent="0.25">
      <c r="A684" s="31">
        <v>858</v>
      </c>
      <c r="B684" s="32" t="s">
        <v>1006</v>
      </c>
      <c r="C684" s="32" t="s">
        <v>1007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74</v>
      </c>
      <c r="I684" s="32" t="s">
        <v>74</v>
      </c>
      <c r="J684" s="32" t="s">
        <v>74</v>
      </c>
      <c r="K684" s="32" t="s">
        <v>74</v>
      </c>
      <c r="L684" s="32" t="s">
        <v>77</v>
      </c>
      <c r="M684" s="32" t="s">
        <v>74</v>
      </c>
      <c r="N684" s="32" t="s">
        <v>74</v>
      </c>
      <c r="O684" s="32" t="s">
        <v>1182</v>
      </c>
    </row>
    <row r="685" spans="1:15" ht="15.75" x14ac:dyDescent="0.25">
      <c r="A685" s="31">
        <v>859</v>
      </c>
      <c r="B685" s="32" t="s">
        <v>1008</v>
      </c>
      <c r="C685" s="32" t="s">
        <v>1009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1189</v>
      </c>
    </row>
    <row r="686" spans="1:15" ht="15.75" x14ac:dyDescent="0.25">
      <c r="A686" s="31">
        <v>860</v>
      </c>
      <c r="B686" s="32" t="s">
        <v>1010</v>
      </c>
      <c r="C686" s="32" t="s">
        <v>1011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861</v>
      </c>
      <c r="B687" s="32" t="s">
        <v>1012</v>
      </c>
      <c r="C687" s="32" t="s">
        <v>1013</v>
      </c>
      <c r="D687" s="32" t="s">
        <v>72</v>
      </c>
      <c r="E687" s="32" t="s">
        <v>73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1184</v>
      </c>
    </row>
    <row r="688" spans="1:15" ht="15.75" x14ac:dyDescent="0.25">
      <c r="A688" s="31">
        <v>862</v>
      </c>
      <c r="B688" s="32" t="s">
        <v>1014</v>
      </c>
      <c r="C688" s="32" t="s">
        <v>1015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1178</v>
      </c>
    </row>
    <row r="689" spans="1:15" ht="31.5" x14ac:dyDescent="0.25">
      <c r="A689" s="31">
        <v>864</v>
      </c>
      <c r="B689" s="32" t="s">
        <v>1016</v>
      </c>
      <c r="C689" s="32" t="s">
        <v>1017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1208</v>
      </c>
    </row>
    <row r="690" spans="1:15" ht="15.75" x14ac:dyDescent="0.25">
      <c r="A690" s="31">
        <v>865</v>
      </c>
      <c r="B690" s="32" t="s">
        <v>1018</v>
      </c>
      <c r="C690" s="32" t="s">
        <v>1019</v>
      </c>
      <c r="D690" s="32" t="s">
        <v>72</v>
      </c>
      <c r="E690" s="32" t="s">
        <v>73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1182</v>
      </c>
    </row>
    <row r="691" spans="1:15" ht="15.75" x14ac:dyDescent="0.25">
      <c r="A691" s="31">
        <v>866</v>
      </c>
      <c r="B691" s="32" t="s">
        <v>1020</v>
      </c>
      <c r="C691" s="32" t="s">
        <v>1021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x14ac:dyDescent="0.25">
      <c r="A692" s="31">
        <v>867</v>
      </c>
      <c r="B692" s="32" t="s">
        <v>1022</v>
      </c>
      <c r="C692" s="32" t="s">
        <v>1023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74</v>
      </c>
      <c r="O692" s="32" t="s">
        <v>1189</v>
      </c>
    </row>
    <row r="693" spans="1:15" ht="15.75" x14ac:dyDescent="0.25">
      <c r="A693" s="31">
        <v>868</v>
      </c>
      <c r="B693" s="32" t="s">
        <v>1024</v>
      </c>
      <c r="C693" s="32" t="s">
        <v>1025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869</v>
      </c>
      <c r="B694" s="32" t="s">
        <v>1026</v>
      </c>
      <c r="C694" s="32" t="s">
        <v>1257</v>
      </c>
      <c r="D694" s="32" t="s">
        <v>72</v>
      </c>
      <c r="E694" s="32" t="s">
        <v>105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1178</v>
      </c>
    </row>
    <row r="695" spans="1:15" ht="15.75" x14ac:dyDescent="0.25">
      <c r="A695" s="31">
        <v>870</v>
      </c>
      <c r="B695" s="32" t="s">
        <v>1027</v>
      </c>
      <c r="C695" s="32" t="s">
        <v>1028</v>
      </c>
      <c r="D695" s="32" t="s">
        <v>72</v>
      </c>
      <c r="E695" s="32" t="s">
        <v>90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871</v>
      </c>
      <c r="B696" s="32" t="s">
        <v>2204</v>
      </c>
      <c r="C696" s="29" t="s">
        <v>2205</v>
      </c>
      <c r="D696" s="29" t="s">
        <v>72</v>
      </c>
      <c r="E696" s="29" t="s">
        <v>90</v>
      </c>
      <c r="F696" s="32" t="s">
        <v>1299</v>
      </c>
      <c r="G696" s="32" t="s">
        <v>1299</v>
      </c>
      <c r="H696" s="32" t="s">
        <v>1299</v>
      </c>
      <c r="I696" s="32" t="s">
        <v>1299</v>
      </c>
      <c r="J696" s="32" t="s">
        <v>1299</v>
      </c>
      <c r="K696" s="32" t="s">
        <v>1299</v>
      </c>
      <c r="L696" s="32" t="s">
        <v>1299</v>
      </c>
      <c r="M696" s="32" t="s">
        <v>1299</v>
      </c>
      <c r="N696" s="32"/>
      <c r="O696" s="32"/>
    </row>
    <row r="697" spans="1:15" ht="15.75" x14ac:dyDescent="0.25">
      <c r="A697" s="31">
        <v>872</v>
      </c>
      <c r="B697" s="32" t="s">
        <v>1029</v>
      </c>
      <c r="C697" s="32" t="s">
        <v>1030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1202</v>
      </c>
    </row>
    <row r="698" spans="1:15" ht="15.75" x14ac:dyDescent="0.25">
      <c r="A698" s="31">
        <v>873</v>
      </c>
      <c r="B698" s="32" t="s">
        <v>1031</v>
      </c>
      <c r="C698" s="32" t="s">
        <v>1032</v>
      </c>
      <c r="D698" s="32" t="s">
        <v>72</v>
      </c>
      <c r="E698" s="32" t="s">
        <v>90</v>
      </c>
      <c r="F698" s="32" t="s">
        <v>2029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1179</v>
      </c>
    </row>
    <row r="699" spans="1:15" ht="15.75" x14ac:dyDescent="0.25">
      <c r="A699" s="31">
        <v>874</v>
      </c>
      <c r="B699" s="32" t="s">
        <v>1033</v>
      </c>
      <c r="C699" s="32" t="s">
        <v>1034</v>
      </c>
      <c r="D699" s="32" t="s">
        <v>72</v>
      </c>
      <c r="E699" s="32" t="s">
        <v>105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1178</v>
      </c>
    </row>
    <row r="700" spans="1:15" ht="15.75" x14ac:dyDescent="0.25">
      <c r="A700" s="31">
        <v>875</v>
      </c>
      <c r="B700" s="32" t="s">
        <v>1035</v>
      </c>
      <c r="C700" s="32" t="s">
        <v>1036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1185</v>
      </c>
    </row>
    <row r="701" spans="1:15" ht="15.75" x14ac:dyDescent="0.25">
      <c r="A701" s="31">
        <v>876</v>
      </c>
      <c r="B701" s="32" t="s">
        <v>1037</v>
      </c>
      <c r="C701" s="32" t="s">
        <v>1038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1182</v>
      </c>
    </row>
    <row r="702" spans="1:15" ht="31.5" x14ac:dyDescent="0.25">
      <c r="A702" s="31">
        <v>877</v>
      </c>
      <c r="B702" s="32" t="s">
        <v>1039</v>
      </c>
      <c r="C702" s="32" t="s">
        <v>1040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x14ac:dyDescent="0.25">
      <c r="A703" s="31">
        <v>878</v>
      </c>
      <c r="B703" s="32" t="s">
        <v>2199</v>
      </c>
      <c r="C703" s="29" t="s">
        <v>2494</v>
      </c>
      <c r="D703" s="29"/>
      <c r="E703" s="29" t="s">
        <v>105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879</v>
      </c>
      <c r="B704" s="32" t="s">
        <v>1041</v>
      </c>
      <c r="C704" s="32" t="s">
        <v>1042</v>
      </c>
      <c r="D704" s="32" t="s">
        <v>72</v>
      </c>
      <c r="E704" s="32" t="s">
        <v>73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1182</v>
      </c>
    </row>
    <row r="705" spans="1:15" ht="15.75" x14ac:dyDescent="0.25">
      <c r="A705" s="31">
        <v>880</v>
      </c>
      <c r="B705" s="32" t="s">
        <v>1043</v>
      </c>
      <c r="C705" s="32" t="s">
        <v>1044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1180</v>
      </c>
    </row>
    <row r="706" spans="1:15" ht="15.75" x14ac:dyDescent="0.25">
      <c r="A706" s="31">
        <v>881</v>
      </c>
      <c r="B706" s="32" t="s">
        <v>1045</v>
      </c>
      <c r="C706" s="32" t="s">
        <v>1046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1178</v>
      </c>
    </row>
    <row r="707" spans="1:15" ht="15.75" x14ac:dyDescent="0.25">
      <c r="A707" s="31">
        <v>882</v>
      </c>
      <c r="B707" s="32" t="s">
        <v>1047</v>
      </c>
      <c r="C707" s="32" t="s">
        <v>1048</v>
      </c>
      <c r="D707" s="32" t="s">
        <v>72</v>
      </c>
      <c r="E707" s="32" t="s">
        <v>105</v>
      </c>
      <c r="F707" s="32" t="s">
        <v>2029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77</v>
      </c>
      <c r="M707" s="32" t="s">
        <v>74</v>
      </c>
      <c r="N707" s="32" t="s">
        <v>77</v>
      </c>
      <c r="O707" s="32" t="s">
        <v>1207</v>
      </c>
    </row>
    <row r="708" spans="1:15" ht="15.75" x14ac:dyDescent="0.25">
      <c r="A708" s="29">
        <v>883</v>
      </c>
      <c r="B708" s="29" t="s">
        <v>1049</v>
      </c>
      <c r="C708" s="29" t="s">
        <v>1050</v>
      </c>
      <c r="D708" s="32" t="s">
        <v>72</v>
      </c>
      <c r="E708" s="32" t="s">
        <v>73</v>
      </c>
      <c r="F708" s="29" t="s">
        <v>2027</v>
      </c>
      <c r="G708" s="29" t="s">
        <v>77</v>
      </c>
      <c r="H708" s="29" t="s">
        <v>77</v>
      </c>
      <c r="I708" s="29" t="s">
        <v>74</v>
      </c>
      <c r="J708" s="29" t="s">
        <v>77</v>
      </c>
      <c r="K708" s="29" t="s">
        <v>77</v>
      </c>
      <c r="L708" s="29" t="s">
        <v>77</v>
      </c>
      <c r="M708" s="29" t="s">
        <v>77</v>
      </c>
      <c r="N708" s="29" t="s">
        <v>77</v>
      </c>
      <c r="O708" s="29" t="s">
        <v>1187</v>
      </c>
    </row>
    <row r="709" spans="1:15" ht="15.75" x14ac:dyDescent="0.25">
      <c r="A709" s="31">
        <v>884</v>
      </c>
      <c r="B709" s="32" t="s">
        <v>1051</v>
      </c>
      <c r="C709" s="32" t="s">
        <v>1052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1188</v>
      </c>
    </row>
    <row r="710" spans="1:15" ht="15.75" x14ac:dyDescent="0.25">
      <c r="A710" s="31">
        <v>885</v>
      </c>
      <c r="B710" s="32" t="s">
        <v>1053</v>
      </c>
      <c r="C710" s="32" t="s">
        <v>1054</v>
      </c>
      <c r="D710" s="32" t="s">
        <v>72</v>
      </c>
      <c r="E710" s="32" t="s">
        <v>90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886</v>
      </c>
      <c r="B711" s="32" t="s">
        <v>1055</v>
      </c>
      <c r="C711" s="32" t="s">
        <v>1056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1178</v>
      </c>
    </row>
    <row r="712" spans="1:15" ht="15.75" x14ac:dyDescent="0.25">
      <c r="A712" s="31">
        <v>887</v>
      </c>
      <c r="B712" s="32" t="s">
        <v>2191</v>
      </c>
      <c r="C712" s="29" t="s">
        <v>2147</v>
      </c>
      <c r="D712" s="29" t="s">
        <v>72</v>
      </c>
      <c r="E712" s="29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/>
      <c r="O712" s="32"/>
    </row>
    <row r="713" spans="1:15" ht="31.5" x14ac:dyDescent="0.25">
      <c r="A713" s="31">
        <v>888</v>
      </c>
      <c r="B713" s="32" t="s">
        <v>2197</v>
      </c>
      <c r="C713" s="29" t="s">
        <v>2145</v>
      </c>
      <c r="D713" s="29" t="s">
        <v>72</v>
      </c>
      <c r="E713" s="29" t="s">
        <v>105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1208</v>
      </c>
    </row>
    <row r="714" spans="1:15" ht="15.75" x14ac:dyDescent="0.25">
      <c r="A714" s="31">
        <v>889</v>
      </c>
      <c r="B714" s="32" t="s">
        <v>2166</v>
      </c>
      <c r="C714" s="29" t="s">
        <v>2167</v>
      </c>
      <c r="D714" s="29" t="s">
        <v>72</v>
      </c>
      <c r="E714" s="29" t="s">
        <v>73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77</v>
      </c>
      <c r="O714" s="32"/>
    </row>
    <row r="715" spans="1:15" ht="15.75" x14ac:dyDescent="0.25">
      <c r="A715" s="31">
        <v>890</v>
      </c>
      <c r="B715" s="32" t="s">
        <v>1057</v>
      </c>
      <c r="C715" s="32" t="s">
        <v>1058</v>
      </c>
      <c r="D715" s="32" t="s">
        <v>72</v>
      </c>
      <c r="E715" s="32" t="s">
        <v>90</v>
      </c>
      <c r="F715" s="32" t="s">
        <v>2027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77</v>
      </c>
      <c r="O715" s="32" t="s">
        <v>1179</v>
      </c>
    </row>
    <row r="716" spans="1:15" ht="15.75" x14ac:dyDescent="0.25">
      <c r="A716" s="31">
        <v>891</v>
      </c>
      <c r="B716" s="32" t="s">
        <v>1059</v>
      </c>
      <c r="C716" s="32" t="s">
        <v>1060</v>
      </c>
      <c r="D716" s="32" t="s">
        <v>72</v>
      </c>
      <c r="E716" s="32" t="s">
        <v>90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1180</v>
      </c>
    </row>
    <row r="717" spans="1:15" ht="15.75" x14ac:dyDescent="0.25">
      <c r="A717" s="31">
        <v>892</v>
      </c>
      <c r="B717" s="32" t="s">
        <v>1061</v>
      </c>
      <c r="C717" s="32" t="s">
        <v>1062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74</v>
      </c>
      <c r="M717" s="32" t="s">
        <v>74</v>
      </c>
      <c r="N717" s="32" t="s">
        <v>74</v>
      </c>
      <c r="O717" s="32" t="s">
        <v>1182</v>
      </c>
    </row>
    <row r="718" spans="1:15" ht="15.75" x14ac:dyDescent="0.25">
      <c r="A718" s="31">
        <v>893</v>
      </c>
      <c r="B718" s="32" t="s">
        <v>1063</v>
      </c>
      <c r="C718" s="32" t="s">
        <v>1064</v>
      </c>
      <c r="D718" s="32" t="s">
        <v>72</v>
      </c>
      <c r="E718" s="32" t="s">
        <v>82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1189</v>
      </c>
    </row>
    <row r="719" spans="1:15" ht="15.75" x14ac:dyDescent="0.25">
      <c r="A719" s="31">
        <v>894</v>
      </c>
      <c r="B719" s="32" t="s">
        <v>2144</v>
      </c>
      <c r="C719" s="29" t="s">
        <v>2143</v>
      </c>
      <c r="D719" s="29"/>
      <c r="E719" s="29" t="s">
        <v>105</v>
      </c>
      <c r="F719" s="32" t="s">
        <v>2027</v>
      </c>
      <c r="G719" s="32" t="s">
        <v>2027</v>
      </c>
      <c r="H719" s="32" t="s">
        <v>2027</v>
      </c>
      <c r="I719" s="32" t="s">
        <v>2016</v>
      </c>
      <c r="J719" s="32" t="s">
        <v>2027</v>
      </c>
      <c r="K719" s="32" t="s">
        <v>2016</v>
      </c>
      <c r="L719" s="32" t="s">
        <v>2016</v>
      </c>
      <c r="M719" s="32" t="s">
        <v>2016</v>
      </c>
      <c r="N719" s="32" t="s">
        <v>2016</v>
      </c>
      <c r="O719" s="32" t="s">
        <v>2016</v>
      </c>
    </row>
    <row r="720" spans="1:15" ht="15.75" x14ac:dyDescent="0.25">
      <c r="A720" s="31">
        <v>895</v>
      </c>
      <c r="B720" s="32" t="s">
        <v>1065</v>
      </c>
      <c r="C720" s="32" t="s">
        <v>1066</v>
      </c>
      <c r="D720" s="32" t="s">
        <v>72</v>
      </c>
      <c r="E720" s="32" t="s">
        <v>105</v>
      </c>
      <c r="F720" s="32" t="s">
        <v>2027</v>
      </c>
      <c r="G720" s="32" t="s">
        <v>77</v>
      </c>
      <c r="H720" s="32" t="s">
        <v>74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74</v>
      </c>
      <c r="N720" s="32" t="s">
        <v>74</v>
      </c>
      <c r="O720" s="32" t="s">
        <v>1203</v>
      </c>
    </row>
    <row r="721" spans="1:15" ht="15.75" x14ac:dyDescent="0.25">
      <c r="A721" s="29">
        <v>896</v>
      </c>
      <c r="B721" s="29" t="s">
        <v>1067</v>
      </c>
      <c r="C721" s="29" t="s">
        <v>1068</v>
      </c>
      <c r="D721" s="32" t="s">
        <v>72</v>
      </c>
      <c r="E721" s="32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31">
        <v>897</v>
      </c>
      <c r="B722" s="32" t="s">
        <v>1069</v>
      </c>
      <c r="C722" s="32" t="s">
        <v>1070</v>
      </c>
      <c r="D722" s="32" t="s">
        <v>72</v>
      </c>
      <c r="E722" s="32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1185</v>
      </c>
    </row>
    <row r="723" spans="1:15" ht="15.75" x14ac:dyDescent="0.25">
      <c r="A723" s="29">
        <v>899</v>
      </c>
      <c r="B723" s="29" t="s">
        <v>1071</v>
      </c>
      <c r="C723" s="29" t="s">
        <v>1072</v>
      </c>
      <c r="D723" s="32" t="s">
        <v>72</v>
      </c>
      <c r="E723" s="32" t="s">
        <v>82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29" t="s">
        <v>1189</v>
      </c>
    </row>
    <row r="724" spans="1:15" ht="15.75" x14ac:dyDescent="0.25">
      <c r="A724" s="31">
        <v>900</v>
      </c>
      <c r="B724" s="32" t="s">
        <v>1073</v>
      </c>
      <c r="C724" s="32" t="s">
        <v>1074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x14ac:dyDescent="0.25">
      <c r="A725" s="31">
        <v>901</v>
      </c>
      <c r="B725" s="32" t="s">
        <v>1087</v>
      </c>
      <c r="C725" s="32" t="s">
        <v>1088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1182</v>
      </c>
    </row>
    <row r="726" spans="1:15" ht="15.75" x14ac:dyDescent="0.25">
      <c r="A726" s="31">
        <v>902</v>
      </c>
      <c r="B726" s="32" t="s">
        <v>270</v>
      </c>
      <c r="C726" s="32" t="s">
        <v>271</v>
      </c>
      <c r="D726" s="32" t="s">
        <v>87</v>
      </c>
      <c r="E726" s="32" t="s">
        <v>73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77</v>
      </c>
      <c r="M726" s="32" t="s">
        <v>74</v>
      </c>
      <c r="N726" s="32" t="s">
        <v>77</v>
      </c>
      <c r="O726" s="32" t="s">
        <v>1183</v>
      </c>
    </row>
    <row r="727" spans="1:15" ht="15.75" x14ac:dyDescent="0.25">
      <c r="A727" s="31">
        <v>903</v>
      </c>
      <c r="B727" s="32" t="s">
        <v>1075</v>
      </c>
      <c r="C727" s="32" t="s">
        <v>1076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904</v>
      </c>
      <c r="B728" s="32" t="s">
        <v>478</v>
      </c>
      <c r="C728" s="32" t="s">
        <v>479</v>
      </c>
      <c r="D728" s="32" t="s">
        <v>87</v>
      </c>
      <c r="E728" s="32" t="s">
        <v>73</v>
      </c>
      <c r="F728" s="32" t="s">
        <v>2029</v>
      </c>
      <c r="G728" s="32" t="s">
        <v>77</v>
      </c>
      <c r="H728" s="32" t="s">
        <v>77</v>
      </c>
      <c r="I728" s="32" t="s">
        <v>77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1182</v>
      </c>
    </row>
    <row r="729" spans="1:15" ht="15.75" x14ac:dyDescent="0.25">
      <c r="A729" s="31">
        <v>905</v>
      </c>
      <c r="B729" s="32" t="s">
        <v>1077</v>
      </c>
      <c r="C729" s="32" t="s">
        <v>1078</v>
      </c>
      <c r="D729" s="32" t="s">
        <v>72</v>
      </c>
      <c r="E729" s="32" t="s">
        <v>105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1207</v>
      </c>
    </row>
    <row r="730" spans="1:15" ht="15.75" x14ac:dyDescent="0.25">
      <c r="A730" s="31">
        <v>906</v>
      </c>
      <c r="B730" s="32" t="s">
        <v>1079</v>
      </c>
      <c r="C730" s="32" t="s">
        <v>1080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x14ac:dyDescent="0.25">
      <c r="A731" s="31">
        <v>908</v>
      </c>
      <c r="B731" s="32" t="s">
        <v>276</v>
      </c>
      <c r="C731" s="32" t="s">
        <v>277</v>
      </c>
      <c r="D731" s="32" t="s">
        <v>87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1181</v>
      </c>
    </row>
    <row r="732" spans="1:15" ht="15.75" x14ac:dyDescent="0.25">
      <c r="A732" s="31">
        <v>909</v>
      </c>
      <c r="B732" s="32" t="s">
        <v>412</v>
      </c>
      <c r="C732" s="32" t="s">
        <v>413</v>
      </c>
      <c r="D732" s="32" t="s">
        <v>87</v>
      </c>
      <c r="E732" s="32" t="s">
        <v>73</v>
      </c>
      <c r="F732" s="32" t="s">
        <v>2029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74</v>
      </c>
      <c r="O732" s="32" t="s">
        <v>1183</v>
      </c>
    </row>
    <row r="733" spans="1:15" ht="31.5" x14ac:dyDescent="0.25">
      <c r="A733" s="30">
        <v>910</v>
      </c>
      <c r="B733" s="29" t="s">
        <v>208</v>
      </c>
      <c r="C733" s="29" t="s">
        <v>209</v>
      </c>
      <c r="D733" s="32" t="s">
        <v>130</v>
      </c>
      <c r="E733" s="32" t="s">
        <v>105</v>
      </c>
      <c r="F733" s="32" t="s">
        <v>2029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29" t="s">
        <v>1202</v>
      </c>
    </row>
    <row r="734" spans="1:15" ht="15.75" x14ac:dyDescent="0.25">
      <c r="A734" s="31">
        <v>911</v>
      </c>
      <c r="B734" s="32" t="s">
        <v>1081</v>
      </c>
      <c r="C734" s="32" t="s">
        <v>1082</v>
      </c>
      <c r="D734" s="32" t="s">
        <v>72</v>
      </c>
      <c r="E734" s="32" t="s">
        <v>73</v>
      </c>
      <c r="F734" s="32" t="s">
        <v>2029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1186</v>
      </c>
    </row>
    <row r="735" spans="1:15" ht="15.75" x14ac:dyDescent="0.25">
      <c r="A735" s="31">
        <v>912</v>
      </c>
      <c r="B735" s="32" t="s">
        <v>1132</v>
      </c>
      <c r="C735" s="29" t="s">
        <v>1133</v>
      </c>
      <c r="D735" s="32" t="s">
        <v>72</v>
      </c>
      <c r="E735" s="32" t="s">
        <v>82</v>
      </c>
      <c r="F735" s="32" t="s">
        <v>2029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29" t="s">
        <v>1190</v>
      </c>
    </row>
    <row r="736" spans="1:15" ht="31.5" x14ac:dyDescent="0.25">
      <c r="A736" s="31">
        <v>913</v>
      </c>
      <c r="B736" s="32" t="s">
        <v>278</v>
      </c>
      <c r="C736" s="32" t="s">
        <v>279</v>
      </c>
      <c r="D736" s="32" t="s">
        <v>130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1184</v>
      </c>
    </row>
    <row r="737" spans="1:15" ht="15.75" x14ac:dyDescent="0.25">
      <c r="A737" s="31">
        <v>914</v>
      </c>
      <c r="B737" s="32" t="s">
        <v>1085</v>
      </c>
      <c r="C737" s="32" t="s">
        <v>1086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74</v>
      </c>
      <c r="I737" s="32" t="s">
        <v>74</v>
      </c>
      <c r="J737" s="32" t="s">
        <v>74</v>
      </c>
      <c r="K737" s="32" t="s">
        <v>74</v>
      </c>
      <c r="L737" s="32" t="s">
        <v>77</v>
      </c>
      <c r="M737" s="32" t="s">
        <v>74</v>
      </c>
      <c r="N737" s="32" t="s">
        <v>74</v>
      </c>
      <c r="O737" s="32" t="s">
        <v>1183</v>
      </c>
    </row>
    <row r="738" spans="1:15" ht="15.75" x14ac:dyDescent="0.25">
      <c r="A738" s="31">
        <v>915</v>
      </c>
      <c r="B738" s="32" t="s">
        <v>482</v>
      </c>
      <c r="C738" s="32" t="s">
        <v>483</v>
      </c>
      <c r="D738" s="32" t="s">
        <v>87</v>
      </c>
      <c r="E738" s="32" t="s">
        <v>73</v>
      </c>
      <c r="F738" s="32" t="s">
        <v>2029</v>
      </c>
      <c r="G738" s="32" t="s">
        <v>77</v>
      </c>
      <c r="H738" s="32" t="s">
        <v>77</v>
      </c>
      <c r="I738" s="32" t="s">
        <v>77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1185</v>
      </c>
    </row>
    <row r="739" spans="1:15" ht="15.75" x14ac:dyDescent="0.25">
      <c r="A739" s="31">
        <v>917</v>
      </c>
      <c r="B739" s="32" t="s">
        <v>414</v>
      </c>
      <c r="C739" s="32" t="s">
        <v>415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77</v>
      </c>
      <c r="M739" s="32" t="s">
        <v>74</v>
      </c>
      <c r="N739" s="32" t="s">
        <v>77</v>
      </c>
      <c r="O739" s="32" t="s">
        <v>1186</v>
      </c>
    </row>
    <row r="740" spans="1:15" ht="15.75" x14ac:dyDescent="0.25">
      <c r="A740" s="31">
        <v>918</v>
      </c>
      <c r="B740" s="32" t="s">
        <v>1212</v>
      </c>
      <c r="C740" s="32" t="s">
        <v>1213</v>
      </c>
      <c r="D740" s="32" t="s">
        <v>72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1181</v>
      </c>
    </row>
    <row r="741" spans="1:15" ht="15.75" x14ac:dyDescent="0.25">
      <c r="A741" s="31">
        <v>919</v>
      </c>
      <c r="B741" s="32" t="s">
        <v>280</v>
      </c>
      <c r="C741" s="32" t="s">
        <v>281</v>
      </c>
      <c r="D741" s="32" t="s">
        <v>87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77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32" t="s">
        <v>1179</v>
      </c>
    </row>
    <row r="742" spans="1:15" ht="15.75" x14ac:dyDescent="0.25">
      <c r="A742" s="31">
        <v>921</v>
      </c>
      <c r="B742" s="32" t="s">
        <v>1089</v>
      </c>
      <c r="C742" s="32" t="s">
        <v>1090</v>
      </c>
      <c r="D742" s="32" t="s">
        <v>72</v>
      </c>
      <c r="E742" s="32" t="s">
        <v>105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1204</v>
      </c>
    </row>
    <row r="743" spans="1:15" ht="31.5" x14ac:dyDescent="0.25">
      <c r="A743" s="31">
        <v>923</v>
      </c>
      <c r="B743" s="32" t="s">
        <v>1091</v>
      </c>
      <c r="C743" s="32" t="s">
        <v>1092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1190</v>
      </c>
    </row>
    <row r="744" spans="1:15" ht="15.75" x14ac:dyDescent="0.25">
      <c r="A744" s="31">
        <v>924</v>
      </c>
      <c r="B744" s="32" t="s">
        <v>2162</v>
      </c>
      <c r="C744" s="29" t="s">
        <v>2165</v>
      </c>
      <c r="D744" s="29" t="s">
        <v>72</v>
      </c>
      <c r="E744" s="29" t="s">
        <v>105</v>
      </c>
      <c r="F744" s="32" t="s">
        <v>2027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74</v>
      </c>
      <c r="L744" s="32" t="s">
        <v>74</v>
      </c>
      <c r="M744" s="32" t="s">
        <v>74</v>
      </c>
      <c r="N744" s="32" t="s">
        <v>77</v>
      </c>
      <c r="O744" s="32"/>
    </row>
    <row r="745" spans="1:15" ht="15.75" x14ac:dyDescent="0.25">
      <c r="A745" s="31">
        <v>925</v>
      </c>
      <c r="B745" s="32" t="s">
        <v>490</v>
      </c>
      <c r="C745" s="32" t="s">
        <v>491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1184</v>
      </c>
    </row>
    <row r="746" spans="1:15" ht="15.75" x14ac:dyDescent="0.25">
      <c r="A746" s="31">
        <v>926</v>
      </c>
      <c r="B746" s="32" t="s">
        <v>2198</v>
      </c>
      <c r="C746" s="29" t="s">
        <v>2495</v>
      </c>
      <c r="D746" s="29"/>
      <c r="E746" s="30" t="s">
        <v>105</v>
      </c>
      <c r="F746" s="32" t="s">
        <v>1299</v>
      </c>
      <c r="G746" s="32" t="s">
        <v>1299</v>
      </c>
      <c r="H746" s="32" t="s">
        <v>1299</v>
      </c>
      <c r="I746" s="32" t="s">
        <v>1299</v>
      </c>
      <c r="J746" s="32" t="s">
        <v>1299</v>
      </c>
      <c r="K746" s="32" t="s">
        <v>1299</v>
      </c>
      <c r="L746" s="32" t="s">
        <v>1299</v>
      </c>
      <c r="M746" s="32" t="s">
        <v>1299</v>
      </c>
      <c r="N746" s="32"/>
      <c r="O746" s="32"/>
    </row>
    <row r="747" spans="1:15" ht="15.75" x14ac:dyDescent="0.25">
      <c r="A747" s="31">
        <v>927</v>
      </c>
      <c r="B747" s="32" t="s">
        <v>1916</v>
      </c>
      <c r="C747" s="32" t="s">
        <v>1924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2016</v>
      </c>
    </row>
    <row r="748" spans="1:15" ht="15.75" x14ac:dyDescent="0.25">
      <c r="A748" s="31">
        <v>928</v>
      </c>
      <c r="B748" s="32" t="s">
        <v>1902</v>
      </c>
      <c r="C748" s="32" t="s">
        <v>1906</v>
      </c>
      <c r="D748" s="32" t="s">
        <v>72</v>
      </c>
      <c r="E748" s="32" t="s">
        <v>105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2016</v>
      </c>
    </row>
    <row r="749" spans="1:15" ht="15.75" x14ac:dyDescent="0.25">
      <c r="A749" s="31">
        <v>929</v>
      </c>
      <c r="B749" s="32" t="s">
        <v>1966</v>
      </c>
      <c r="C749" s="32" t="s">
        <v>1925</v>
      </c>
      <c r="D749" s="32" t="s">
        <v>72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2016</v>
      </c>
    </row>
    <row r="750" spans="1:15" ht="15.75" x14ac:dyDescent="0.25">
      <c r="A750" s="31">
        <v>930</v>
      </c>
      <c r="B750" s="32" t="s">
        <v>1919</v>
      </c>
      <c r="C750" s="32" t="s">
        <v>1922</v>
      </c>
      <c r="D750" s="32" t="s">
        <v>72</v>
      </c>
      <c r="E750" s="32" t="s">
        <v>73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2016</v>
      </c>
    </row>
    <row r="751" spans="1:15" ht="15.75" x14ac:dyDescent="0.25">
      <c r="A751" s="31">
        <v>931</v>
      </c>
      <c r="B751" s="32" t="s">
        <v>493</v>
      </c>
      <c r="C751" s="32" t="s">
        <v>494</v>
      </c>
      <c r="D751" s="32" t="s">
        <v>72</v>
      </c>
      <c r="E751" s="32" t="s">
        <v>73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1179</v>
      </c>
    </row>
    <row r="752" spans="1:15" ht="15.75" x14ac:dyDescent="0.25">
      <c r="A752" s="31">
        <v>932</v>
      </c>
      <c r="B752" s="32" t="s">
        <v>418</v>
      </c>
      <c r="C752" s="32" t="s">
        <v>419</v>
      </c>
      <c r="D752" s="32" t="s">
        <v>72</v>
      </c>
      <c r="E752" s="32" t="s">
        <v>73</v>
      </c>
      <c r="F752" s="32" t="s">
        <v>2027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15.75" x14ac:dyDescent="0.25">
      <c r="A753" s="31">
        <v>933</v>
      </c>
      <c r="B753" s="32" t="s">
        <v>1945</v>
      </c>
      <c r="C753" s="32" t="s">
        <v>1944</v>
      </c>
      <c r="D753" s="32" t="s">
        <v>72</v>
      </c>
      <c r="E753" s="32" t="s">
        <v>82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2016</v>
      </c>
    </row>
    <row r="754" spans="1:15" ht="15.75" x14ac:dyDescent="0.25">
      <c r="A754" s="29">
        <v>934</v>
      </c>
      <c r="B754" s="29" t="s">
        <v>1900</v>
      </c>
      <c r="C754" s="29" t="s">
        <v>1901</v>
      </c>
      <c r="D754" s="32" t="s">
        <v>72</v>
      </c>
      <c r="E754" s="32" t="s">
        <v>82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2016</v>
      </c>
      <c r="O754" s="29" t="s">
        <v>2016</v>
      </c>
    </row>
    <row r="755" spans="1:15" ht="15.75" x14ac:dyDescent="0.25">
      <c r="A755" s="31">
        <v>935</v>
      </c>
      <c r="B755" s="32" t="s">
        <v>284</v>
      </c>
      <c r="C755" s="32" t="s">
        <v>285</v>
      </c>
      <c r="D755" s="32" t="s">
        <v>87</v>
      </c>
      <c r="E755" s="32" t="s">
        <v>73</v>
      </c>
      <c r="F755" s="32" t="s">
        <v>2029</v>
      </c>
      <c r="G755" s="32" t="s">
        <v>77</v>
      </c>
      <c r="H755" s="32" t="s">
        <v>77</v>
      </c>
      <c r="I755" s="32" t="s">
        <v>77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1185</v>
      </c>
    </row>
    <row r="756" spans="1:15" ht="15.75" x14ac:dyDescent="0.25">
      <c r="A756" s="31">
        <v>936</v>
      </c>
      <c r="B756" s="32" t="s">
        <v>1093</v>
      </c>
      <c r="C756" s="32" t="s">
        <v>1094</v>
      </c>
      <c r="D756" s="32" t="s">
        <v>72</v>
      </c>
      <c r="E756" s="32" t="s">
        <v>105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937</v>
      </c>
      <c r="B757" s="32" t="s">
        <v>1095</v>
      </c>
      <c r="C757" s="32" t="s">
        <v>1096</v>
      </c>
      <c r="D757" s="32" t="s">
        <v>72</v>
      </c>
      <c r="E757" s="32" t="s">
        <v>105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1207</v>
      </c>
    </row>
    <row r="758" spans="1:15" ht="15.75" x14ac:dyDescent="0.25">
      <c r="A758" s="31">
        <v>938</v>
      </c>
      <c r="B758" s="32" t="s">
        <v>1097</v>
      </c>
      <c r="C758" s="29" t="s">
        <v>1098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1187</v>
      </c>
    </row>
    <row r="759" spans="1:15" ht="15.75" x14ac:dyDescent="0.25">
      <c r="A759" s="31">
        <v>939</v>
      </c>
      <c r="B759" s="32" t="s">
        <v>1099</v>
      </c>
      <c r="C759" s="32" t="s">
        <v>1100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1183</v>
      </c>
    </row>
    <row r="760" spans="1:15" ht="15.75" x14ac:dyDescent="0.25">
      <c r="A760" s="31">
        <v>940</v>
      </c>
      <c r="B760" s="32" t="s">
        <v>210</v>
      </c>
      <c r="C760" s="32" t="s">
        <v>211</v>
      </c>
      <c r="D760" s="32" t="s">
        <v>87</v>
      </c>
      <c r="E760" s="32" t="s">
        <v>105</v>
      </c>
      <c r="F760" s="32" t="s">
        <v>2029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1202</v>
      </c>
    </row>
    <row r="761" spans="1:15" s="39" customFormat="1" ht="15.75" x14ac:dyDescent="0.25">
      <c r="A761" s="31">
        <v>941</v>
      </c>
      <c r="B761" s="32" t="s">
        <v>1101</v>
      </c>
      <c r="C761" s="29" t="s">
        <v>1102</v>
      </c>
      <c r="D761" s="32" t="s">
        <v>72</v>
      </c>
      <c r="E761" s="32" t="s">
        <v>105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1204</v>
      </c>
    </row>
    <row r="762" spans="1:15" s="39" customFormat="1" ht="15.75" x14ac:dyDescent="0.25">
      <c r="A762" s="31">
        <v>942</v>
      </c>
      <c r="B762" s="32" t="s">
        <v>1103</v>
      </c>
      <c r="C762" s="32" t="s">
        <v>1104</v>
      </c>
      <c r="D762" s="32" t="s">
        <v>72</v>
      </c>
      <c r="E762" s="32" t="s">
        <v>105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74</v>
      </c>
      <c r="O762" s="29" t="s">
        <v>1207</v>
      </c>
    </row>
    <row r="763" spans="1:15" s="39" customFormat="1" ht="15.75" x14ac:dyDescent="0.25">
      <c r="A763" s="31">
        <v>943</v>
      </c>
      <c r="B763" s="32" t="s">
        <v>286</v>
      </c>
      <c r="C763" s="32" t="s">
        <v>557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1181</v>
      </c>
    </row>
    <row r="764" spans="1:15" s="39" customFormat="1" ht="15.75" x14ac:dyDescent="0.25">
      <c r="A764" s="31">
        <v>944</v>
      </c>
      <c r="B764" s="32" t="s">
        <v>1105</v>
      </c>
      <c r="C764" s="29" t="s">
        <v>1106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1178</v>
      </c>
    </row>
    <row r="765" spans="1:15" s="39" customFormat="1" ht="15.75" x14ac:dyDescent="0.25">
      <c r="A765" s="31">
        <v>945</v>
      </c>
      <c r="B765" s="32" t="s">
        <v>1107</v>
      </c>
      <c r="C765" s="29" t="s">
        <v>1108</v>
      </c>
      <c r="D765" s="32" t="s">
        <v>72</v>
      </c>
      <c r="E765" s="32" t="s">
        <v>82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1190</v>
      </c>
    </row>
    <row r="766" spans="1:15" s="39" customFormat="1" ht="15.75" x14ac:dyDescent="0.25">
      <c r="A766" s="31">
        <v>946</v>
      </c>
      <c r="B766" s="32" t="s">
        <v>1193</v>
      </c>
      <c r="C766" s="32" t="s">
        <v>1194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 t="s">
        <v>1185</v>
      </c>
    </row>
    <row r="767" spans="1:15" s="39" customFormat="1" ht="15.75" x14ac:dyDescent="0.25">
      <c r="A767" s="31">
        <v>947</v>
      </c>
      <c r="B767" s="32" t="s">
        <v>83</v>
      </c>
      <c r="C767" s="32" t="s">
        <v>84</v>
      </c>
      <c r="D767" s="32" t="s">
        <v>72</v>
      </c>
      <c r="E767" s="32" t="s">
        <v>73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74</v>
      </c>
      <c r="K767" s="32" t="s">
        <v>74</v>
      </c>
      <c r="L767" s="32" t="s">
        <v>74</v>
      </c>
      <c r="M767" s="32" t="s">
        <v>74</v>
      </c>
      <c r="N767" s="32" t="s">
        <v>74</v>
      </c>
      <c r="O767" s="32" t="s">
        <v>1183</v>
      </c>
    </row>
    <row r="768" spans="1:15" s="39" customFormat="1" ht="15.75" x14ac:dyDescent="0.25">
      <c r="A768" s="31">
        <v>948</v>
      </c>
      <c r="B768" s="32" t="s">
        <v>1109</v>
      </c>
      <c r="C768" s="29" t="s">
        <v>1110</v>
      </c>
      <c r="D768" s="32" t="s">
        <v>87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1208</v>
      </c>
    </row>
    <row r="769" spans="1:15" s="39" customFormat="1" ht="31.5" x14ac:dyDescent="0.25">
      <c r="A769" s="31">
        <v>949</v>
      </c>
      <c r="B769" s="32" t="s">
        <v>456</v>
      </c>
      <c r="C769" s="32" t="s">
        <v>457</v>
      </c>
      <c r="D769" s="32" t="s">
        <v>130</v>
      </c>
      <c r="E769" s="32" t="s">
        <v>73</v>
      </c>
      <c r="F769" s="32" t="s">
        <v>2027</v>
      </c>
      <c r="G769" s="32" t="s">
        <v>77</v>
      </c>
      <c r="H769" s="32" t="s">
        <v>74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74</v>
      </c>
      <c r="N769" s="32" t="s">
        <v>74</v>
      </c>
      <c r="O769" s="32" t="s">
        <v>1188</v>
      </c>
    </row>
    <row r="770" spans="1:15" s="39" customFormat="1" ht="15.75" x14ac:dyDescent="0.25">
      <c r="A770" s="31">
        <v>950</v>
      </c>
      <c r="B770" s="32" t="s">
        <v>216</v>
      </c>
      <c r="C770" s="32" t="s">
        <v>217</v>
      </c>
      <c r="D770" s="32" t="s">
        <v>87</v>
      </c>
      <c r="E770" s="32" t="s">
        <v>105</v>
      </c>
      <c r="F770" s="32" t="s">
        <v>2029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1202</v>
      </c>
    </row>
    <row r="771" spans="1:15" s="39" customFormat="1" ht="15.75" x14ac:dyDescent="0.25">
      <c r="A771" s="31">
        <v>951</v>
      </c>
      <c r="B771" s="32" t="s">
        <v>348</v>
      </c>
      <c r="C771" s="32" t="s">
        <v>349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77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39" customFormat="1" ht="15.75" x14ac:dyDescent="0.25">
      <c r="A772" s="31">
        <v>952</v>
      </c>
      <c r="B772" s="32" t="s">
        <v>288</v>
      </c>
      <c r="C772" s="32" t="s">
        <v>289</v>
      </c>
      <c r="D772" s="32" t="s">
        <v>87</v>
      </c>
      <c r="E772" s="32" t="s">
        <v>73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77</v>
      </c>
      <c r="M772" s="32" t="s">
        <v>74</v>
      </c>
      <c r="N772" s="32" t="s">
        <v>77</v>
      </c>
      <c r="O772" s="32" t="s">
        <v>1179</v>
      </c>
    </row>
    <row r="773" spans="1:15" s="39" customFormat="1" ht="15.75" x14ac:dyDescent="0.25">
      <c r="A773" s="31">
        <v>953</v>
      </c>
      <c r="B773" s="32" t="s">
        <v>2125</v>
      </c>
      <c r="C773" s="32" t="s">
        <v>2126</v>
      </c>
      <c r="D773" s="32" t="s">
        <v>87</v>
      </c>
      <c r="E773" s="32" t="s">
        <v>73</v>
      </c>
      <c r="F773" s="32" t="s">
        <v>74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74</v>
      </c>
      <c r="O773" s="32" t="s">
        <v>1184</v>
      </c>
    </row>
    <row r="774" spans="1:15" s="39" customFormat="1" ht="15.75" x14ac:dyDescent="0.25">
      <c r="A774" s="31">
        <v>954</v>
      </c>
      <c r="B774" s="32" t="s">
        <v>1111</v>
      </c>
      <c r="C774" s="29" t="s">
        <v>1112</v>
      </c>
      <c r="D774" s="32" t="s">
        <v>72</v>
      </c>
      <c r="E774" s="32" t="s">
        <v>105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1208</v>
      </c>
    </row>
    <row r="775" spans="1:15" s="39" customFormat="1" ht="15.75" x14ac:dyDescent="0.25">
      <c r="A775" s="31">
        <v>955</v>
      </c>
      <c r="B775" s="32" t="s">
        <v>1113</v>
      </c>
      <c r="C775" s="29" t="s">
        <v>1114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29" t="s">
        <v>1179</v>
      </c>
    </row>
    <row r="776" spans="1:15" s="39" customFormat="1" ht="15.75" x14ac:dyDescent="0.25">
      <c r="A776" s="31">
        <v>956</v>
      </c>
      <c r="B776" s="32" t="s">
        <v>1115</v>
      </c>
      <c r="C776" s="29" t="s">
        <v>1116</v>
      </c>
      <c r="D776" s="29" t="s">
        <v>72</v>
      </c>
      <c r="E776" s="29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29" t="s">
        <v>1208</v>
      </c>
    </row>
    <row r="777" spans="1:15" s="39" customFormat="1" ht="15.75" x14ac:dyDescent="0.25">
      <c r="A777" s="31">
        <v>957</v>
      </c>
      <c r="B777" s="32" t="s">
        <v>460</v>
      </c>
      <c r="C777" s="32" t="s">
        <v>461</v>
      </c>
      <c r="D777" s="32" t="s">
        <v>72</v>
      </c>
      <c r="E777" s="32" t="s">
        <v>73</v>
      </c>
      <c r="F777" s="32" t="s">
        <v>2029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1186</v>
      </c>
    </row>
    <row r="778" spans="1:15" s="39" customFormat="1" ht="15.75" x14ac:dyDescent="0.25">
      <c r="A778" s="31">
        <v>958</v>
      </c>
      <c r="B778" s="32" t="s">
        <v>1117</v>
      </c>
      <c r="C778" s="29" t="s">
        <v>1118</v>
      </c>
      <c r="D778" s="32" t="s">
        <v>72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1187</v>
      </c>
    </row>
    <row r="779" spans="1:15" s="39" customFormat="1" ht="15.75" x14ac:dyDescent="0.25">
      <c r="A779" s="31">
        <v>959</v>
      </c>
      <c r="B779" s="32" t="s">
        <v>2168</v>
      </c>
      <c r="C779" s="29" t="s">
        <v>2172</v>
      </c>
      <c r="D779" s="29" t="s">
        <v>72</v>
      </c>
      <c r="E779" s="29" t="s">
        <v>82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74</v>
      </c>
      <c r="M779" s="32" t="s">
        <v>74</v>
      </c>
      <c r="N779" s="32" t="s">
        <v>77</v>
      </c>
      <c r="O779" s="32"/>
    </row>
    <row r="780" spans="1:15" s="39" customFormat="1" ht="15.75" x14ac:dyDescent="0.25">
      <c r="A780" s="31">
        <v>960</v>
      </c>
      <c r="B780" s="32" t="s">
        <v>1119</v>
      </c>
      <c r="C780" s="29" t="s">
        <v>1120</v>
      </c>
      <c r="D780" s="32" t="s">
        <v>72</v>
      </c>
      <c r="E780" s="32" t="s">
        <v>90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75" x14ac:dyDescent="0.25">
      <c r="A781" s="31">
        <v>961</v>
      </c>
      <c r="B781" s="32" t="s">
        <v>85</v>
      </c>
      <c r="C781" s="32" t="s">
        <v>86</v>
      </c>
      <c r="D781" s="32" t="s">
        <v>87</v>
      </c>
      <c r="E781" s="32" t="s">
        <v>73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32" t="s">
        <v>1182</v>
      </c>
    </row>
    <row r="782" spans="1:15" s="39" customFormat="1" ht="15.75" x14ac:dyDescent="0.25">
      <c r="A782" s="31">
        <v>962</v>
      </c>
      <c r="B782" s="32" t="s">
        <v>1121</v>
      </c>
      <c r="C782" s="29" t="s">
        <v>1122</v>
      </c>
      <c r="D782" s="32" t="s">
        <v>72</v>
      </c>
      <c r="E782" s="32" t="s">
        <v>90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1178</v>
      </c>
    </row>
    <row r="783" spans="1:15" s="39" customFormat="1" ht="15.75" x14ac:dyDescent="0.25">
      <c r="A783" s="31">
        <v>963</v>
      </c>
      <c r="B783" s="32" t="s">
        <v>1123</v>
      </c>
      <c r="C783" s="29" t="s">
        <v>1124</v>
      </c>
      <c r="D783" s="32" t="s">
        <v>72</v>
      </c>
      <c r="E783" s="32" t="s">
        <v>82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1189</v>
      </c>
    </row>
    <row r="784" spans="1:15" s="39" customFormat="1" ht="15.75" x14ac:dyDescent="0.25">
      <c r="A784" s="31">
        <v>964</v>
      </c>
      <c r="B784" s="32" t="s">
        <v>1125</v>
      </c>
      <c r="C784" s="29" t="s">
        <v>1126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1204</v>
      </c>
    </row>
    <row r="785" spans="1:15" s="39" customFormat="1" ht="15.75" x14ac:dyDescent="0.25">
      <c r="A785" s="31">
        <v>965</v>
      </c>
      <c r="B785" s="32" t="s">
        <v>1127</v>
      </c>
      <c r="C785" s="29" t="s">
        <v>2120</v>
      </c>
      <c r="D785" s="32" t="s">
        <v>72</v>
      </c>
      <c r="E785" s="32" t="s">
        <v>105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2121</v>
      </c>
    </row>
    <row r="786" spans="1:15" s="39" customFormat="1" ht="15.75" x14ac:dyDescent="0.25">
      <c r="A786" s="31">
        <v>966</v>
      </c>
      <c r="B786" s="32" t="s">
        <v>2151</v>
      </c>
      <c r="C786" s="32" t="s">
        <v>2140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/>
    </row>
    <row r="787" spans="1:15" s="63" customFormat="1" ht="15.75" x14ac:dyDescent="0.25">
      <c r="A787" s="31">
        <v>967</v>
      </c>
      <c r="B787" s="32" t="s">
        <v>1128</v>
      </c>
      <c r="C787" s="29" t="s">
        <v>1129</v>
      </c>
      <c r="D787" s="32" t="s">
        <v>72</v>
      </c>
      <c r="E787" s="32" t="s">
        <v>73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29" t="s">
        <v>1185</v>
      </c>
    </row>
    <row r="788" spans="1:15" s="63" customFormat="1" ht="15.75" x14ac:dyDescent="0.25">
      <c r="A788" s="31">
        <v>968</v>
      </c>
      <c r="B788" s="32" t="s">
        <v>486</v>
      </c>
      <c r="C788" s="32" t="s">
        <v>487</v>
      </c>
      <c r="D788" s="32" t="s">
        <v>87</v>
      </c>
      <c r="E788" s="32" t="s">
        <v>90</v>
      </c>
      <c r="F788" s="32" t="s">
        <v>2029</v>
      </c>
      <c r="G788" s="32" t="s">
        <v>77</v>
      </c>
      <c r="H788" s="32" t="s">
        <v>77</v>
      </c>
      <c r="I788" s="32" t="s">
        <v>77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77</v>
      </c>
      <c r="O788" s="32" t="s">
        <v>1178</v>
      </c>
    </row>
    <row r="789" spans="1:15" s="63" customFormat="1" ht="15.75" x14ac:dyDescent="0.25">
      <c r="A789" s="31">
        <v>969</v>
      </c>
      <c r="B789" s="32" t="s">
        <v>214</v>
      </c>
      <c r="C789" s="32" t="s">
        <v>215</v>
      </c>
      <c r="D789" s="32" t="s">
        <v>72</v>
      </c>
      <c r="E789" s="32" t="s">
        <v>105</v>
      </c>
      <c r="F789" s="32" t="s">
        <v>2029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1202</v>
      </c>
    </row>
    <row r="790" spans="1:15" s="63" customFormat="1" ht="15.75" x14ac:dyDescent="0.25">
      <c r="A790" s="31">
        <v>970</v>
      </c>
      <c r="B790" s="32" t="s">
        <v>1130</v>
      </c>
      <c r="C790" s="29" t="s">
        <v>1131</v>
      </c>
      <c r="D790" s="29" t="s">
        <v>72</v>
      </c>
      <c r="E790" s="29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1179</v>
      </c>
    </row>
    <row r="791" spans="1:15" s="63" customFormat="1" ht="15.75" x14ac:dyDescent="0.25">
      <c r="A791" s="31">
        <v>971</v>
      </c>
      <c r="B791" s="32" t="s">
        <v>501</v>
      </c>
      <c r="C791" s="32" t="s">
        <v>502</v>
      </c>
      <c r="D791" s="32" t="s">
        <v>72</v>
      </c>
      <c r="E791" s="32" t="s">
        <v>73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1179</v>
      </c>
    </row>
    <row r="792" spans="1:15" s="63" customFormat="1" ht="31.5" x14ac:dyDescent="0.25">
      <c r="A792" s="31">
        <v>972</v>
      </c>
      <c r="B792" s="32" t="s">
        <v>292</v>
      </c>
      <c r="C792" s="32" t="s">
        <v>293</v>
      </c>
      <c r="D792" s="32" t="s">
        <v>130</v>
      </c>
      <c r="E792" s="32" t="s">
        <v>73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32" t="s">
        <v>1182</v>
      </c>
    </row>
    <row r="793" spans="1:15" s="63" customFormat="1" ht="15.75" x14ac:dyDescent="0.25">
      <c r="A793" s="31">
        <v>973</v>
      </c>
      <c r="B793" s="32" t="s">
        <v>1083</v>
      </c>
      <c r="C793" s="32" t="s">
        <v>1084</v>
      </c>
      <c r="D793" s="32" t="s">
        <v>72</v>
      </c>
      <c r="E793" s="32" t="s">
        <v>82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32" t="s">
        <v>1178</v>
      </c>
    </row>
    <row r="794" spans="1:15" s="63" customFormat="1" ht="15.75" x14ac:dyDescent="0.25">
      <c r="A794" s="31">
        <v>974</v>
      </c>
      <c r="B794" s="32" t="s">
        <v>1134</v>
      </c>
      <c r="C794" s="29" t="s">
        <v>1135</v>
      </c>
      <c r="D794" s="32" t="s">
        <v>72</v>
      </c>
      <c r="E794" s="29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1182</v>
      </c>
    </row>
    <row r="795" spans="1:15" s="63" customFormat="1" ht="15.75" x14ac:dyDescent="0.25">
      <c r="A795" s="31">
        <v>976</v>
      </c>
      <c r="B795" s="32" t="s">
        <v>503</v>
      </c>
      <c r="C795" s="32" t="s">
        <v>504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32" t="s">
        <v>1182</v>
      </c>
    </row>
    <row r="796" spans="1:15" s="83" customFormat="1" ht="15.75" x14ac:dyDescent="0.25">
      <c r="A796" s="85">
        <v>977</v>
      </c>
      <c r="B796" s="86" t="s">
        <v>1894</v>
      </c>
      <c r="C796" s="87" t="s">
        <v>1895</v>
      </c>
      <c r="D796" s="86" t="s">
        <v>72</v>
      </c>
      <c r="E796" s="87" t="s">
        <v>73</v>
      </c>
      <c r="F796" s="32" t="s">
        <v>2027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7" t="s">
        <v>2016</v>
      </c>
    </row>
    <row r="797" spans="1:15" s="83" customFormat="1" ht="15.75" x14ac:dyDescent="0.25">
      <c r="A797" s="85">
        <v>978</v>
      </c>
      <c r="B797" s="86" t="s">
        <v>1136</v>
      </c>
      <c r="C797" s="87" t="s">
        <v>1137</v>
      </c>
      <c r="D797" s="86" t="s">
        <v>72</v>
      </c>
      <c r="E797" s="87" t="s">
        <v>73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1186</v>
      </c>
    </row>
    <row r="798" spans="1:15" s="83" customFormat="1" ht="15.75" x14ac:dyDescent="0.25">
      <c r="A798" s="85">
        <v>979</v>
      </c>
      <c r="B798" s="86" t="s">
        <v>1138</v>
      </c>
      <c r="C798" s="87" t="s">
        <v>1139</v>
      </c>
      <c r="D798" s="86" t="s">
        <v>72</v>
      </c>
      <c r="E798" s="87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74</v>
      </c>
      <c r="O798" s="87" t="s">
        <v>1179</v>
      </c>
    </row>
    <row r="799" spans="1:15" s="83" customFormat="1" ht="15.75" x14ac:dyDescent="0.25">
      <c r="A799" s="85">
        <v>980</v>
      </c>
      <c r="B799" s="86" t="s">
        <v>1140</v>
      </c>
      <c r="C799" s="87" t="s">
        <v>1141</v>
      </c>
      <c r="D799" s="86" t="s">
        <v>72</v>
      </c>
      <c r="E799" s="87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74</v>
      </c>
      <c r="O799" s="87" t="s">
        <v>1184</v>
      </c>
    </row>
    <row r="800" spans="1:15" s="83" customFormat="1" ht="15.75" x14ac:dyDescent="0.25">
      <c r="A800" s="85">
        <v>981</v>
      </c>
      <c r="B800" s="86" t="s">
        <v>1142</v>
      </c>
      <c r="C800" s="87" t="s">
        <v>1143</v>
      </c>
      <c r="D800" s="86" t="s">
        <v>72</v>
      </c>
      <c r="E800" s="87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1184</v>
      </c>
    </row>
    <row r="801" spans="1:15" s="83" customFormat="1" ht="15.75" x14ac:dyDescent="0.25">
      <c r="A801" s="85">
        <v>983</v>
      </c>
      <c r="B801" s="86" t="s">
        <v>1144</v>
      </c>
      <c r="C801" s="87" t="s">
        <v>1145</v>
      </c>
      <c r="D801" s="86" t="s">
        <v>72</v>
      </c>
      <c r="E801" s="86" t="s">
        <v>73</v>
      </c>
      <c r="F801" s="32" t="s">
        <v>2027</v>
      </c>
      <c r="G801" s="32" t="s">
        <v>77</v>
      </c>
      <c r="H801" s="32" t="s">
        <v>74</v>
      </c>
      <c r="I801" s="32" t="s">
        <v>74</v>
      </c>
      <c r="J801" s="32" t="s">
        <v>74</v>
      </c>
      <c r="K801" s="32" t="s">
        <v>77</v>
      </c>
      <c r="L801" s="32" t="s">
        <v>77</v>
      </c>
      <c r="M801" s="32" t="s">
        <v>74</v>
      </c>
      <c r="N801" s="32" t="s">
        <v>74</v>
      </c>
      <c r="O801" s="86" t="s">
        <v>1185</v>
      </c>
    </row>
    <row r="802" spans="1:15" s="83" customFormat="1" ht="15.75" x14ac:dyDescent="0.25">
      <c r="A802" s="85">
        <v>984</v>
      </c>
      <c r="B802" s="86" t="s">
        <v>1146</v>
      </c>
      <c r="C802" s="87" t="s">
        <v>1147</v>
      </c>
      <c r="D802" s="87" t="s">
        <v>72</v>
      </c>
      <c r="E802" s="87" t="s">
        <v>90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74</v>
      </c>
      <c r="M802" s="32" t="s">
        <v>74</v>
      </c>
      <c r="N802" s="32" t="s">
        <v>77</v>
      </c>
      <c r="O802" s="87" t="s">
        <v>1180</v>
      </c>
    </row>
    <row r="803" spans="1:15" s="83" customFormat="1" ht="15.75" x14ac:dyDescent="0.25">
      <c r="A803" s="85">
        <v>985</v>
      </c>
      <c r="B803" s="86" t="s">
        <v>1148</v>
      </c>
      <c r="C803" s="87" t="s">
        <v>1149</v>
      </c>
      <c r="D803" s="87" t="s">
        <v>72</v>
      </c>
      <c r="E803" s="87" t="s">
        <v>105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74</v>
      </c>
      <c r="L803" s="32" t="s">
        <v>77</v>
      </c>
      <c r="M803" s="32" t="s">
        <v>74</v>
      </c>
      <c r="N803" s="32" t="s">
        <v>77</v>
      </c>
      <c r="O803" s="86" t="s">
        <v>1178</v>
      </c>
    </row>
    <row r="804" spans="1:15" s="83" customFormat="1" ht="15.75" x14ac:dyDescent="0.25">
      <c r="A804" s="85">
        <v>986</v>
      </c>
      <c r="B804" s="86" t="s">
        <v>1150</v>
      </c>
      <c r="C804" s="87" t="s">
        <v>1151</v>
      </c>
      <c r="D804" s="86" t="s">
        <v>72</v>
      </c>
      <c r="E804" s="86" t="s">
        <v>105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987</v>
      </c>
      <c r="B805" s="86" t="s">
        <v>1152</v>
      </c>
      <c r="C805" s="87" t="s">
        <v>1153</v>
      </c>
      <c r="D805" s="86" t="s">
        <v>72</v>
      </c>
      <c r="E805" s="86" t="s">
        <v>105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1207</v>
      </c>
    </row>
    <row r="806" spans="1:15" s="83" customFormat="1" ht="15.75" x14ac:dyDescent="0.25">
      <c r="A806" s="85">
        <v>988</v>
      </c>
      <c r="B806" s="86" t="s">
        <v>1154</v>
      </c>
      <c r="C806" s="87" t="s">
        <v>1155</v>
      </c>
      <c r="D806" s="87" t="s">
        <v>72</v>
      </c>
      <c r="E806" s="87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3" customFormat="1" ht="15.75" x14ac:dyDescent="0.25">
      <c r="A807" s="85">
        <v>989</v>
      </c>
      <c r="B807" s="86" t="s">
        <v>1156</v>
      </c>
      <c r="C807" s="87" t="s">
        <v>1157</v>
      </c>
      <c r="D807" s="87" t="s">
        <v>72</v>
      </c>
      <c r="E807" s="87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86" t="s">
        <v>1182</v>
      </c>
    </row>
    <row r="808" spans="1:15" s="83" customFormat="1" ht="15.75" x14ac:dyDescent="0.25">
      <c r="A808" s="85">
        <v>990</v>
      </c>
      <c r="B808" s="86" t="s">
        <v>884</v>
      </c>
      <c r="C808" s="86" t="s">
        <v>885</v>
      </c>
      <c r="D808" s="86" t="s">
        <v>72</v>
      </c>
      <c r="E808" s="86" t="s">
        <v>105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86" t="s">
        <v>1207</v>
      </c>
    </row>
    <row r="809" spans="1:15" s="63" customFormat="1" ht="15.75" x14ac:dyDescent="0.25">
      <c r="A809" s="31">
        <v>991</v>
      </c>
      <c r="B809" s="32" t="s">
        <v>1160</v>
      </c>
      <c r="C809" s="29" t="s">
        <v>1161</v>
      </c>
      <c r="D809" s="29" t="s">
        <v>72</v>
      </c>
      <c r="E809" s="29" t="s">
        <v>105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32" t="s">
        <v>1178</v>
      </c>
    </row>
    <row r="810" spans="1:15" ht="15.75" x14ac:dyDescent="0.25">
      <c r="A810" s="77">
        <v>993</v>
      </c>
      <c r="B810" s="32" t="s">
        <v>1164</v>
      </c>
      <c r="C810" s="29" t="s">
        <v>1165</v>
      </c>
      <c r="D810" s="29" t="s">
        <v>72</v>
      </c>
      <c r="E810" s="88" t="s">
        <v>73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1188</v>
      </c>
    </row>
    <row r="811" spans="1:15" ht="15.75" x14ac:dyDescent="0.25">
      <c r="A811" s="77">
        <v>994</v>
      </c>
      <c r="B811" s="100" t="s">
        <v>1885</v>
      </c>
      <c r="C811" s="55" t="s">
        <v>1884</v>
      </c>
      <c r="D811" s="55" t="s">
        <v>72</v>
      </c>
      <c r="E811" s="29" t="s">
        <v>73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2016</v>
      </c>
    </row>
    <row r="812" spans="1:15" ht="15.75" x14ac:dyDescent="0.25">
      <c r="A812" s="77">
        <v>995</v>
      </c>
      <c r="B812" s="100" t="s">
        <v>837</v>
      </c>
      <c r="C812" s="120" t="s">
        <v>838</v>
      </c>
      <c r="D812" s="120" t="s">
        <v>72</v>
      </c>
      <c r="E812" s="32" t="s">
        <v>90</v>
      </c>
      <c r="F812" s="32" t="s">
        <v>2027</v>
      </c>
      <c r="G812" s="32" t="s">
        <v>77</v>
      </c>
      <c r="H812" s="32" t="s">
        <v>74</v>
      </c>
      <c r="I812" s="32" t="s">
        <v>74</v>
      </c>
      <c r="J812" s="32" t="s">
        <v>74</v>
      </c>
      <c r="K812" s="32" t="s">
        <v>74</v>
      </c>
      <c r="L812" s="32" t="s">
        <v>77</v>
      </c>
      <c r="M812" s="32" t="s">
        <v>74</v>
      </c>
      <c r="N812" s="120" t="s">
        <v>74</v>
      </c>
      <c r="O812" s="120" t="s">
        <v>1179</v>
      </c>
    </row>
    <row r="813" spans="1:15" ht="15.75" x14ac:dyDescent="0.25">
      <c r="A813" s="77">
        <v>996</v>
      </c>
      <c r="B813" s="100" t="s">
        <v>1191</v>
      </c>
      <c r="C813" s="55" t="s">
        <v>1192</v>
      </c>
      <c r="D813" s="55" t="s">
        <v>72</v>
      </c>
      <c r="E813" s="55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74</v>
      </c>
      <c r="M813" s="32" t="s">
        <v>74</v>
      </c>
      <c r="N813" s="120" t="s">
        <v>77</v>
      </c>
      <c r="O813" s="120" t="s">
        <v>1182</v>
      </c>
    </row>
  </sheetData>
  <autoFilter ref="A1:O813">
    <sortState ref="A2:O812">
      <sortCondition ref="A1:A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269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20.140625" style="105" customWidth="1"/>
    <col min="14" max="14" width="17.85546875" style="105" customWidth="1"/>
    <col min="15" max="15" width="42.5703125" style="105" customWidth="1"/>
    <col min="16" max="16" width="22.140625" style="79" customWidth="1"/>
    <col min="17" max="17" width="52" style="69" bestFit="1" customWidth="1"/>
    <col min="18" max="16384" width="25.5703125" style="42"/>
  </cols>
  <sheetData>
    <row r="1" spans="1:21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21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21" ht="18.75" thickBot="1" x14ac:dyDescent="0.3">
      <c r="A3" s="184" t="s">
        <v>2719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21" s="25" customFormat="1" ht="18" x14ac:dyDescent="0.25">
      <c r="A4" s="93" t="s">
        <v>2390</v>
      </c>
      <c r="B4" s="92" t="s">
        <v>2211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4" t="s">
        <v>2433</v>
      </c>
    </row>
    <row r="5" spans="1:21" s="125" customFormat="1" ht="18" x14ac:dyDescent="0.25">
      <c r="A5" s="160" t="str">
        <f>VLOOKUP(E5,'LISTADO ATM'!$A$2:$C$902,3,0)</f>
        <v>NORTE</v>
      </c>
      <c r="B5" s="117" t="s">
        <v>2808</v>
      </c>
      <c r="C5" s="99">
        <v>44411.000567129631</v>
      </c>
      <c r="D5" s="99" t="s">
        <v>2600</v>
      </c>
      <c r="E5" s="140">
        <v>712</v>
      </c>
      <c r="F5" s="160" t="str">
        <f>VLOOKUP(E5,VIP!$A$2:$O14850,2,0)</f>
        <v>DRBR128</v>
      </c>
      <c r="G5" s="160" t="str">
        <f>VLOOKUP(E5,'LISTADO ATM'!$A$2:$B$901,2,0)</f>
        <v xml:space="preserve">ATM Oficina Imbert </v>
      </c>
      <c r="H5" s="160" t="str">
        <f>VLOOKUP(E5,VIP!$A$2:$O19811,7,FALSE)</f>
        <v>Si</v>
      </c>
      <c r="I5" s="160" t="str">
        <f>VLOOKUP(E5,VIP!$A$2:$O11776,8,FALSE)</f>
        <v>Si</v>
      </c>
      <c r="J5" s="160" t="str">
        <f>VLOOKUP(E5,VIP!$A$2:$O11726,8,FALSE)</f>
        <v>Si</v>
      </c>
      <c r="K5" s="160" t="str">
        <f>VLOOKUP(E5,VIP!$A$2:$O15300,6,0)</f>
        <v>SI</v>
      </c>
      <c r="L5" s="145" t="s">
        <v>2828</v>
      </c>
      <c r="M5" s="98" t="s">
        <v>2441</v>
      </c>
      <c r="N5" s="98" t="s">
        <v>2448</v>
      </c>
      <c r="O5" s="160" t="s">
        <v>2601</v>
      </c>
      <c r="P5" s="98"/>
      <c r="Q5" s="98" t="s">
        <v>2828</v>
      </c>
      <c r="T5" s="79"/>
      <c r="U5" s="69"/>
    </row>
    <row r="6" spans="1:21" s="125" customFormat="1" ht="18" x14ac:dyDescent="0.25">
      <c r="A6" s="160" t="str">
        <f>VLOOKUP(E6,'LISTADO ATM'!$A$2:$C$902,3,0)</f>
        <v>SUR</v>
      </c>
      <c r="B6" s="117" t="s">
        <v>2809</v>
      </c>
      <c r="C6" s="99">
        <v>44410.999155092592</v>
      </c>
      <c r="D6" s="99" t="s">
        <v>2464</v>
      </c>
      <c r="E6" s="140">
        <v>984</v>
      </c>
      <c r="F6" s="160" t="str">
        <f>VLOOKUP(E6,VIP!$A$2:$O14851,2,0)</f>
        <v>DRBR984</v>
      </c>
      <c r="G6" s="160" t="str">
        <f>VLOOKUP(E6,'LISTADO ATM'!$A$2:$B$901,2,0)</f>
        <v xml:space="preserve">ATM Oficina Neiba II </v>
      </c>
      <c r="H6" s="160" t="str">
        <f>VLOOKUP(E6,VIP!$A$2:$O19812,7,FALSE)</f>
        <v>Si</v>
      </c>
      <c r="I6" s="160" t="str">
        <f>VLOOKUP(E6,VIP!$A$2:$O11777,8,FALSE)</f>
        <v>Si</v>
      </c>
      <c r="J6" s="160" t="str">
        <f>VLOOKUP(E6,VIP!$A$2:$O11727,8,FALSE)</f>
        <v>Si</v>
      </c>
      <c r="K6" s="160" t="str">
        <f>VLOOKUP(E6,VIP!$A$2:$O15301,6,0)</f>
        <v>NO</v>
      </c>
      <c r="L6" s="145" t="s">
        <v>2828</v>
      </c>
      <c r="M6" s="98" t="s">
        <v>2441</v>
      </c>
      <c r="N6" s="98" t="s">
        <v>2448</v>
      </c>
      <c r="O6" s="160" t="s">
        <v>2465</v>
      </c>
      <c r="P6" s="98"/>
      <c r="Q6" s="98" t="s">
        <v>2828</v>
      </c>
      <c r="T6" s="79"/>
      <c r="U6" s="69"/>
    </row>
    <row r="7" spans="1:21" s="125" customFormat="1" ht="18" x14ac:dyDescent="0.25">
      <c r="A7" s="160" t="str">
        <f>VLOOKUP(E7,'LISTADO ATM'!$A$2:$C$902,3,0)</f>
        <v>NORTE</v>
      </c>
      <c r="B7" s="117" t="s">
        <v>2810</v>
      </c>
      <c r="C7" s="99">
        <v>44410.997824074075</v>
      </c>
      <c r="D7" s="99" t="s">
        <v>2464</v>
      </c>
      <c r="E7" s="140">
        <v>497</v>
      </c>
      <c r="F7" s="160" t="str">
        <f>VLOOKUP(E7,VIP!$A$2:$O14852,2,0)</f>
        <v>DRBR497</v>
      </c>
      <c r="G7" s="160" t="str">
        <f>VLOOKUP(E7,'LISTADO ATM'!$A$2:$B$901,2,0)</f>
        <v xml:space="preserve">ATM Oficina El Portal II (Santiago) </v>
      </c>
      <c r="H7" s="160" t="str">
        <f>VLOOKUP(E7,VIP!$A$2:$O19813,7,FALSE)</f>
        <v>Si</v>
      </c>
      <c r="I7" s="160" t="str">
        <f>VLOOKUP(E7,VIP!$A$2:$O11778,8,FALSE)</f>
        <v>Si</v>
      </c>
      <c r="J7" s="160" t="str">
        <f>VLOOKUP(E7,VIP!$A$2:$O11728,8,FALSE)</f>
        <v>Si</v>
      </c>
      <c r="K7" s="160" t="str">
        <f>VLOOKUP(E7,VIP!$A$2:$O15302,6,0)</f>
        <v>SI</v>
      </c>
      <c r="L7" s="145" t="s">
        <v>2828</v>
      </c>
      <c r="M7" s="98" t="s">
        <v>2441</v>
      </c>
      <c r="N7" s="98" t="s">
        <v>2448</v>
      </c>
      <c r="O7" s="160" t="s">
        <v>2465</v>
      </c>
      <c r="P7" s="98"/>
      <c r="Q7" s="98" t="s">
        <v>2828</v>
      </c>
      <c r="T7" s="79"/>
      <c r="U7" s="69"/>
    </row>
    <row r="8" spans="1:21" s="125" customFormat="1" ht="18" x14ac:dyDescent="0.25">
      <c r="A8" s="160" t="str">
        <f>VLOOKUP(E8,'LISTADO ATM'!$A$2:$C$902,3,0)</f>
        <v>ESTE</v>
      </c>
      <c r="B8" s="117" t="s">
        <v>2811</v>
      </c>
      <c r="C8" s="99">
        <v>44410.99590277778</v>
      </c>
      <c r="D8" s="99" t="s">
        <v>2444</v>
      </c>
      <c r="E8" s="140">
        <v>114</v>
      </c>
      <c r="F8" s="160" t="str">
        <f>VLOOKUP(E8,VIP!$A$2:$O14853,2,0)</f>
        <v>DRBR114</v>
      </c>
      <c r="G8" s="160" t="str">
        <f>VLOOKUP(E8,'LISTADO ATM'!$A$2:$B$901,2,0)</f>
        <v xml:space="preserve">ATM Oficina Hato Mayor </v>
      </c>
      <c r="H8" s="160" t="str">
        <f>VLOOKUP(E8,VIP!$A$2:$O19814,7,FALSE)</f>
        <v>Si</v>
      </c>
      <c r="I8" s="160" t="str">
        <f>VLOOKUP(E8,VIP!$A$2:$O11779,8,FALSE)</f>
        <v>Si</v>
      </c>
      <c r="J8" s="160" t="str">
        <f>VLOOKUP(E8,VIP!$A$2:$O11729,8,FALSE)</f>
        <v>Si</v>
      </c>
      <c r="K8" s="160" t="str">
        <f>VLOOKUP(E8,VIP!$A$2:$O15303,6,0)</f>
        <v>NO</v>
      </c>
      <c r="L8" s="145" t="s">
        <v>2828</v>
      </c>
      <c r="M8" s="98" t="s">
        <v>2441</v>
      </c>
      <c r="N8" s="98" t="s">
        <v>2448</v>
      </c>
      <c r="O8" s="160" t="s">
        <v>2449</v>
      </c>
      <c r="P8" s="98"/>
      <c r="Q8" s="98" t="s">
        <v>2828</v>
      </c>
      <c r="T8" s="79"/>
      <c r="U8" s="69"/>
    </row>
    <row r="9" spans="1:21" s="125" customFormat="1" ht="18" x14ac:dyDescent="0.25">
      <c r="A9" s="160" t="str">
        <f>VLOOKUP(E9,'LISTADO ATM'!$A$2:$C$902,3,0)</f>
        <v>DISTRITO NACIONAL</v>
      </c>
      <c r="B9" s="117" t="s">
        <v>2812</v>
      </c>
      <c r="C9" s="99">
        <v>44410.994537037041</v>
      </c>
      <c r="D9" s="99" t="s">
        <v>2444</v>
      </c>
      <c r="E9" s="140">
        <v>698</v>
      </c>
      <c r="F9" s="160" t="str">
        <f>VLOOKUP(E9,VIP!$A$2:$O14854,2,0)</f>
        <v>DRBR698</v>
      </c>
      <c r="G9" s="160" t="str">
        <f>VLOOKUP(E9,'LISTADO ATM'!$A$2:$B$901,2,0)</f>
        <v>ATM Parador Bellamar</v>
      </c>
      <c r="H9" s="160" t="str">
        <f>VLOOKUP(E9,VIP!$A$2:$O19815,7,FALSE)</f>
        <v>Si</v>
      </c>
      <c r="I9" s="160" t="str">
        <f>VLOOKUP(E9,VIP!$A$2:$O11780,8,FALSE)</f>
        <v>Si</v>
      </c>
      <c r="J9" s="160" t="str">
        <f>VLOOKUP(E9,VIP!$A$2:$O11730,8,FALSE)</f>
        <v>Si</v>
      </c>
      <c r="K9" s="160" t="str">
        <f>VLOOKUP(E9,VIP!$A$2:$O15304,6,0)</f>
        <v>NO</v>
      </c>
      <c r="L9" s="145" t="s">
        <v>2828</v>
      </c>
      <c r="M9" s="98" t="s">
        <v>2441</v>
      </c>
      <c r="N9" s="98" t="s">
        <v>2448</v>
      </c>
      <c r="O9" s="160" t="s">
        <v>2449</v>
      </c>
      <c r="P9" s="98"/>
      <c r="Q9" s="98" t="s">
        <v>2828</v>
      </c>
      <c r="T9" s="79"/>
      <c r="U9" s="69"/>
    </row>
    <row r="10" spans="1:21" s="125" customFormat="1" ht="18" x14ac:dyDescent="0.25">
      <c r="A10" s="160" t="str">
        <f>VLOOKUP(E10,'LISTADO ATM'!$A$2:$C$902,3,0)</f>
        <v>DISTRITO NACIONAL</v>
      </c>
      <c r="B10" s="117" t="s">
        <v>2813</v>
      </c>
      <c r="C10" s="99">
        <v>44410.992777777778</v>
      </c>
      <c r="D10" s="99" t="s">
        <v>2464</v>
      </c>
      <c r="E10" s="140">
        <v>516</v>
      </c>
      <c r="F10" s="160" t="str">
        <f>VLOOKUP(E10,VIP!$A$2:$O14855,2,0)</f>
        <v>DRBR516</v>
      </c>
      <c r="G10" s="160" t="str">
        <f>VLOOKUP(E10,'LISTADO ATM'!$A$2:$B$901,2,0)</f>
        <v xml:space="preserve">ATM Oficina Gascue </v>
      </c>
      <c r="H10" s="160" t="str">
        <f>VLOOKUP(E10,VIP!$A$2:$O19816,7,FALSE)</f>
        <v>Si</v>
      </c>
      <c r="I10" s="160" t="str">
        <f>VLOOKUP(E10,VIP!$A$2:$O11781,8,FALSE)</f>
        <v>Si</v>
      </c>
      <c r="J10" s="160" t="str">
        <f>VLOOKUP(E10,VIP!$A$2:$O11731,8,FALSE)</f>
        <v>Si</v>
      </c>
      <c r="K10" s="160" t="str">
        <f>VLOOKUP(E10,VIP!$A$2:$O15305,6,0)</f>
        <v>SI</v>
      </c>
      <c r="L10" s="145" t="s">
        <v>2828</v>
      </c>
      <c r="M10" s="98" t="s">
        <v>2441</v>
      </c>
      <c r="N10" s="98" t="s">
        <v>2448</v>
      </c>
      <c r="O10" s="160" t="s">
        <v>2465</v>
      </c>
      <c r="P10" s="98"/>
      <c r="Q10" s="98" t="s">
        <v>2828</v>
      </c>
      <c r="T10" s="79"/>
      <c r="U10" s="69"/>
    </row>
    <row r="11" spans="1:21" s="125" customFormat="1" ht="18" x14ac:dyDescent="0.25">
      <c r="A11" s="160" t="str">
        <f>VLOOKUP(E11,'LISTADO ATM'!$A$2:$C$902,3,0)</f>
        <v>NORTE</v>
      </c>
      <c r="B11" s="117" t="s">
        <v>2814</v>
      </c>
      <c r="C11" s="99">
        <v>44410.989976851852</v>
      </c>
      <c r="D11" s="99" t="s">
        <v>2600</v>
      </c>
      <c r="E11" s="140">
        <v>864</v>
      </c>
      <c r="F11" s="160" t="str">
        <f>VLOOKUP(E11,VIP!$A$2:$O14856,2,0)</f>
        <v>DRBR864</v>
      </c>
      <c r="G11" s="160" t="str">
        <f>VLOOKUP(E11,'LISTADO ATM'!$A$2:$B$901,2,0)</f>
        <v xml:space="preserve">ATM Palmares Mall (San Francisco) </v>
      </c>
      <c r="H11" s="160" t="str">
        <f>VLOOKUP(E11,VIP!$A$2:$O19817,7,FALSE)</f>
        <v>Si</v>
      </c>
      <c r="I11" s="160" t="str">
        <f>VLOOKUP(E11,VIP!$A$2:$O11782,8,FALSE)</f>
        <v>Si</v>
      </c>
      <c r="J11" s="160" t="str">
        <f>VLOOKUP(E11,VIP!$A$2:$O11732,8,FALSE)</f>
        <v>Si</v>
      </c>
      <c r="K11" s="160" t="str">
        <f>VLOOKUP(E11,VIP!$A$2:$O15306,6,0)</f>
        <v>NO</v>
      </c>
      <c r="L11" s="145" t="s">
        <v>2828</v>
      </c>
      <c r="M11" s="98" t="s">
        <v>2441</v>
      </c>
      <c r="N11" s="98" t="s">
        <v>2448</v>
      </c>
      <c r="O11" s="160" t="s">
        <v>2830</v>
      </c>
      <c r="P11" s="98"/>
      <c r="Q11" s="98" t="s">
        <v>2828</v>
      </c>
      <c r="T11" s="79"/>
      <c r="U11" s="69"/>
    </row>
    <row r="12" spans="1:21" s="125" customFormat="1" ht="18" x14ac:dyDescent="0.25">
      <c r="A12" s="160" t="str">
        <f>VLOOKUP(E12,'LISTADO ATM'!$A$2:$C$902,3,0)</f>
        <v>SUR</v>
      </c>
      <c r="B12" s="117" t="s">
        <v>2815</v>
      </c>
      <c r="C12" s="99">
        <v>44410.989016203705</v>
      </c>
      <c r="D12" s="99" t="s">
        <v>2464</v>
      </c>
      <c r="E12" s="140">
        <v>44</v>
      </c>
      <c r="F12" s="160" t="str">
        <f>VLOOKUP(E12,VIP!$A$2:$O14857,2,0)</f>
        <v>DRBR044</v>
      </c>
      <c r="G12" s="160" t="str">
        <f>VLOOKUP(E12,'LISTADO ATM'!$A$2:$B$901,2,0)</f>
        <v xml:space="preserve">ATM Oficina Pedernales </v>
      </c>
      <c r="H12" s="160" t="str">
        <f>VLOOKUP(E12,VIP!$A$2:$O19818,7,FALSE)</f>
        <v>Si</v>
      </c>
      <c r="I12" s="160" t="str">
        <f>VLOOKUP(E12,VIP!$A$2:$O11783,8,FALSE)</f>
        <v>Si</v>
      </c>
      <c r="J12" s="160" t="str">
        <f>VLOOKUP(E12,VIP!$A$2:$O11733,8,FALSE)</f>
        <v>Si</v>
      </c>
      <c r="K12" s="160" t="str">
        <f>VLOOKUP(E12,VIP!$A$2:$O15307,6,0)</f>
        <v>SI</v>
      </c>
      <c r="L12" s="145" t="s">
        <v>2828</v>
      </c>
      <c r="M12" s="98" t="s">
        <v>2441</v>
      </c>
      <c r="N12" s="98" t="s">
        <v>2448</v>
      </c>
      <c r="O12" s="160" t="s">
        <v>2465</v>
      </c>
      <c r="P12" s="98"/>
      <c r="Q12" s="98" t="s">
        <v>2828</v>
      </c>
      <c r="T12" s="79"/>
      <c r="U12" s="69"/>
    </row>
    <row r="13" spans="1:21" s="125" customFormat="1" ht="18" x14ac:dyDescent="0.25">
      <c r="A13" s="160" t="str">
        <f>VLOOKUP(E13,'LISTADO ATM'!$A$2:$C$902,3,0)</f>
        <v>DISTRITO NACIONAL</v>
      </c>
      <c r="B13" s="117" t="s">
        <v>2816</v>
      </c>
      <c r="C13" s="99">
        <v>44410.988379629627</v>
      </c>
      <c r="D13" s="99" t="s">
        <v>2176</v>
      </c>
      <c r="E13" s="140">
        <v>622</v>
      </c>
      <c r="F13" s="160" t="str">
        <f>VLOOKUP(E13,VIP!$A$2:$O14858,2,0)</f>
        <v>DRBR622</v>
      </c>
      <c r="G13" s="160" t="str">
        <f>VLOOKUP(E13,'LISTADO ATM'!$A$2:$B$901,2,0)</f>
        <v xml:space="preserve">ATM Ayuntamiento D.N. </v>
      </c>
      <c r="H13" s="160" t="str">
        <f>VLOOKUP(E13,VIP!$A$2:$O19819,7,FALSE)</f>
        <v>Si</v>
      </c>
      <c r="I13" s="160" t="str">
        <f>VLOOKUP(E13,VIP!$A$2:$O11784,8,FALSE)</f>
        <v>Si</v>
      </c>
      <c r="J13" s="160" t="str">
        <f>VLOOKUP(E13,VIP!$A$2:$O11734,8,FALSE)</f>
        <v>Si</v>
      </c>
      <c r="K13" s="160" t="str">
        <f>VLOOKUP(E13,VIP!$A$2:$O15308,6,0)</f>
        <v>NO</v>
      </c>
      <c r="L13" s="145" t="s">
        <v>2241</v>
      </c>
      <c r="M13" s="98" t="s">
        <v>2441</v>
      </c>
      <c r="N13" s="98" t="s">
        <v>2448</v>
      </c>
      <c r="O13" s="160" t="s">
        <v>2450</v>
      </c>
      <c r="P13" s="98"/>
      <c r="Q13" s="98" t="s">
        <v>2241</v>
      </c>
      <c r="T13" s="79"/>
      <c r="U13" s="69"/>
    </row>
    <row r="14" spans="1:21" s="125" customFormat="1" ht="18" x14ac:dyDescent="0.25">
      <c r="A14" s="160" t="str">
        <f>VLOOKUP(E14,'LISTADO ATM'!$A$2:$C$902,3,0)</f>
        <v>ESTE</v>
      </c>
      <c r="B14" s="117" t="s">
        <v>2817</v>
      </c>
      <c r="C14" s="99">
        <v>44410.98778935185</v>
      </c>
      <c r="D14" s="99" t="s">
        <v>2176</v>
      </c>
      <c r="E14" s="140">
        <v>330</v>
      </c>
      <c r="F14" s="160" t="str">
        <f>VLOOKUP(E14,VIP!$A$2:$O14859,2,0)</f>
        <v>DRBR330</v>
      </c>
      <c r="G14" s="160" t="str">
        <f>VLOOKUP(E14,'LISTADO ATM'!$A$2:$B$901,2,0)</f>
        <v xml:space="preserve">ATM Oficina Boulevard (Higuey) </v>
      </c>
      <c r="H14" s="160" t="str">
        <f>VLOOKUP(E14,VIP!$A$2:$O19820,7,FALSE)</f>
        <v>Si</v>
      </c>
      <c r="I14" s="160" t="str">
        <f>VLOOKUP(E14,VIP!$A$2:$O11785,8,FALSE)</f>
        <v>Si</v>
      </c>
      <c r="J14" s="160" t="str">
        <f>VLOOKUP(E14,VIP!$A$2:$O11735,8,FALSE)</f>
        <v>Si</v>
      </c>
      <c r="K14" s="160" t="str">
        <f>VLOOKUP(E14,VIP!$A$2:$O15309,6,0)</f>
        <v>SI</v>
      </c>
      <c r="L14" s="145" t="s">
        <v>2829</v>
      </c>
      <c r="M14" s="98" t="s">
        <v>2441</v>
      </c>
      <c r="N14" s="98" t="s">
        <v>2448</v>
      </c>
      <c r="O14" s="160" t="s">
        <v>2450</v>
      </c>
      <c r="P14" s="98"/>
      <c r="Q14" s="98" t="s">
        <v>2829</v>
      </c>
      <c r="T14" s="79"/>
      <c r="U14" s="69"/>
    </row>
    <row r="15" spans="1:21" s="125" customFormat="1" ht="18" x14ac:dyDescent="0.25">
      <c r="A15" s="160" t="str">
        <f>VLOOKUP(E15,'LISTADO ATM'!$A$2:$C$902,3,0)</f>
        <v>ESTE</v>
      </c>
      <c r="B15" s="117" t="s">
        <v>2818</v>
      </c>
      <c r="C15" s="99">
        <v>44410.987569444442</v>
      </c>
      <c r="D15" s="99" t="s">
        <v>2444</v>
      </c>
      <c r="E15" s="140">
        <v>429</v>
      </c>
      <c r="F15" s="160" t="str">
        <f>VLOOKUP(E15,VIP!$A$2:$O14860,2,0)</f>
        <v>DRBR429</v>
      </c>
      <c r="G15" s="160" t="str">
        <f>VLOOKUP(E15,'LISTADO ATM'!$A$2:$B$901,2,0)</f>
        <v xml:space="preserve">ATM Oficina Jumbo La Romana </v>
      </c>
      <c r="H15" s="160" t="str">
        <f>VLOOKUP(E15,VIP!$A$2:$O19821,7,FALSE)</f>
        <v>Si</v>
      </c>
      <c r="I15" s="160" t="str">
        <f>VLOOKUP(E15,VIP!$A$2:$O11786,8,FALSE)</f>
        <v>Si</v>
      </c>
      <c r="J15" s="160" t="str">
        <f>VLOOKUP(E15,VIP!$A$2:$O11736,8,FALSE)</f>
        <v>Si</v>
      </c>
      <c r="K15" s="160" t="str">
        <f>VLOOKUP(E15,VIP!$A$2:$O15310,6,0)</f>
        <v>NO</v>
      </c>
      <c r="L15" s="145" t="s">
        <v>2828</v>
      </c>
      <c r="M15" s="98" t="s">
        <v>2441</v>
      </c>
      <c r="N15" s="98" t="s">
        <v>2448</v>
      </c>
      <c r="O15" s="160" t="s">
        <v>2449</v>
      </c>
      <c r="P15" s="98"/>
      <c r="Q15" s="98" t="s">
        <v>2828</v>
      </c>
      <c r="T15" s="79"/>
      <c r="U15" s="69"/>
    </row>
    <row r="16" spans="1:21" s="125" customFormat="1" ht="18" x14ac:dyDescent="0.25">
      <c r="A16" s="160" t="str">
        <f>VLOOKUP(E16,'LISTADO ATM'!$A$2:$C$902,3,0)</f>
        <v>ESTE</v>
      </c>
      <c r="B16" s="117" t="s">
        <v>2819</v>
      </c>
      <c r="C16" s="99">
        <v>44410.987326388888</v>
      </c>
      <c r="D16" s="99" t="s">
        <v>2176</v>
      </c>
      <c r="E16" s="140">
        <v>158</v>
      </c>
      <c r="F16" s="160" t="str">
        <f>VLOOKUP(E16,VIP!$A$2:$O14861,2,0)</f>
        <v>DRBR158</v>
      </c>
      <c r="G16" s="160" t="str">
        <f>VLOOKUP(E16,'LISTADO ATM'!$A$2:$B$901,2,0)</f>
        <v xml:space="preserve">ATM Oficina Romana Norte </v>
      </c>
      <c r="H16" s="160" t="str">
        <f>VLOOKUP(E16,VIP!$A$2:$O19822,7,FALSE)</f>
        <v>Si</v>
      </c>
      <c r="I16" s="160" t="str">
        <f>VLOOKUP(E16,VIP!$A$2:$O11787,8,FALSE)</f>
        <v>Si</v>
      </c>
      <c r="J16" s="160" t="str">
        <f>VLOOKUP(E16,VIP!$A$2:$O11737,8,FALSE)</f>
        <v>Si</v>
      </c>
      <c r="K16" s="160" t="str">
        <f>VLOOKUP(E16,VIP!$A$2:$O15311,6,0)</f>
        <v>SI</v>
      </c>
      <c r="L16" s="145" t="s">
        <v>2460</v>
      </c>
      <c r="M16" s="98" t="s">
        <v>2441</v>
      </c>
      <c r="N16" s="98" t="s">
        <v>2448</v>
      </c>
      <c r="O16" s="160" t="s">
        <v>2450</v>
      </c>
      <c r="P16" s="98"/>
      <c r="Q16" s="98" t="s">
        <v>2460</v>
      </c>
      <c r="T16" s="79"/>
      <c r="U16" s="69"/>
    </row>
    <row r="17" spans="1:21" s="125" customFormat="1" ht="18" x14ac:dyDescent="0.25">
      <c r="A17" s="160" t="str">
        <f>VLOOKUP(E17,'LISTADO ATM'!$A$2:$C$902,3,0)</f>
        <v>DISTRITO NACIONAL</v>
      </c>
      <c r="B17" s="117" t="s">
        <v>2820</v>
      </c>
      <c r="C17" s="99">
        <v>44410.986226851855</v>
      </c>
      <c r="D17" s="99" t="s">
        <v>2176</v>
      </c>
      <c r="E17" s="140">
        <v>23</v>
      </c>
      <c r="F17" s="160" t="str">
        <f>VLOOKUP(E17,VIP!$A$2:$O14862,2,0)</f>
        <v>DRBR023</v>
      </c>
      <c r="G17" s="160" t="str">
        <f>VLOOKUP(E17,'LISTADO ATM'!$A$2:$B$901,2,0)</f>
        <v xml:space="preserve">ATM Oficina México </v>
      </c>
      <c r="H17" s="160" t="str">
        <f>VLOOKUP(E17,VIP!$A$2:$O19823,7,FALSE)</f>
        <v>Si</v>
      </c>
      <c r="I17" s="160" t="str">
        <f>VLOOKUP(E17,VIP!$A$2:$O11788,8,FALSE)</f>
        <v>Si</v>
      </c>
      <c r="J17" s="160" t="str">
        <f>VLOOKUP(E17,VIP!$A$2:$O11738,8,FALSE)</f>
        <v>Si</v>
      </c>
      <c r="K17" s="160" t="str">
        <f>VLOOKUP(E17,VIP!$A$2:$O15312,6,0)</f>
        <v>NO</v>
      </c>
      <c r="L17" s="145" t="s">
        <v>2460</v>
      </c>
      <c r="M17" s="98" t="s">
        <v>2441</v>
      </c>
      <c r="N17" s="98" t="s">
        <v>2448</v>
      </c>
      <c r="O17" s="160" t="s">
        <v>2450</v>
      </c>
      <c r="P17" s="98"/>
      <c r="Q17" s="98" t="s">
        <v>2460</v>
      </c>
      <c r="T17" s="79"/>
      <c r="U17" s="69"/>
    </row>
    <row r="18" spans="1:21" s="125" customFormat="1" ht="18" x14ac:dyDescent="0.25">
      <c r="A18" s="160" t="str">
        <f>VLOOKUP(E18,'LISTADO ATM'!$A$2:$C$902,3,0)</f>
        <v>DISTRITO NACIONAL</v>
      </c>
      <c r="B18" s="117" t="s">
        <v>2821</v>
      </c>
      <c r="C18" s="99">
        <v>44410.985682870371</v>
      </c>
      <c r="D18" s="99" t="s">
        <v>2176</v>
      </c>
      <c r="E18" s="140">
        <v>971</v>
      </c>
      <c r="F18" s="160" t="str">
        <f>VLOOKUP(E18,VIP!$A$2:$O14863,2,0)</f>
        <v>DRBR24U</v>
      </c>
      <c r="G18" s="160" t="str">
        <f>VLOOKUP(E18,'LISTADO ATM'!$A$2:$B$901,2,0)</f>
        <v xml:space="preserve">ATM Club Banreservas I </v>
      </c>
      <c r="H18" s="160" t="str">
        <f>VLOOKUP(E18,VIP!$A$2:$O19824,7,FALSE)</f>
        <v>Si</v>
      </c>
      <c r="I18" s="160" t="str">
        <f>VLOOKUP(E18,VIP!$A$2:$O11789,8,FALSE)</f>
        <v>Si</v>
      </c>
      <c r="J18" s="160" t="str">
        <f>VLOOKUP(E18,VIP!$A$2:$O11739,8,FALSE)</f>
        <v>Si</v>
      </c>
      <c r="K18" s="160" t="str">
        <f>VLOOKUP(E18,VIP!$A$2:$O15313,6,0)</f>
        <v>NO</v>
      </c>
      <c r="L18" s="145" t="s">
        <v>2215</v>
      </c>
      <c r="M18" s="98" t="s">
        <v>2441</v>
      </c>
      <c r="N18" s="98" t="s">
        <v>2448</v>
      </c>
      <c r="O18" s="160" t="s">
        <v>2450</v>
      </c>
      <c r="P18" s="98"/>
      <c r="Q18" s="98" t="s">
        <v>2215</v>
      </c>
      <c r="T18" s="79"/>
      <c r="U18" s="69"/>
    </row>
    <row r="19" spans="1:21" s="125" customFormat="1" ht="18" x14ac:dyDescent="0.25">
      <c r="A19" s="160" t="str">
        <f>VLOOKUP(E19,'LISTADO ATM'!$A$2:$C$902,3,0)</f>
        <v>SUR</v>
      </c>
      <c r="B19" s="117" t="s">
        <v>2822</v>
      </c>
      <c r="C19" s="99">
        <v>44410.983298611114</v>
      </c>
      <c r="D19" s="99" t="s">
        <v>2444</v>
      </c>
      <c r="E19" s="140">
        <v>45</v>
      </c>
      <c r="F19" s="160" t="str">
        <f>VLOOKUP(E19,VIP!$A$2:$O14864,2,0)</f>
        <v>DRBR045</v>
      </c>
      <c r="G19" s="160" t="str">
        <f>VLOOKUP(E19,'LISTADO ATM'!$A$2:$B$901,2,0)</f>
        <v xml:space="preserve">ATM Oficina Tamayo </v>
      </c>
      <c r="H19" s="160" t="str">
        <f>VLOOKUP(E19,VIP!$A$2:$O19825,7,FALSE)</f>
        <v>Si</v>
      </c>
      <c r="I19" s="160" t="str">
        <f>VLOOKUP(E19,VIP!$A$2:$O11790,8,FALSE)</f>
        <v>Si</v>
      </c>
      <c r="J19" s="160" t="str">
        <f>VLOOKUP(E19,VIP!$A$2:$O11740,8,FALSE)</f>
        <v>Si</v>
      </c>
      <c r="K19" s="160" t="str">
        <f>VLOOKUP(E19,VIP!$A$2:$O15314,6,0)</f>
        <v>SI</v>
      </c>
      <c r="L19" s="145" t="s">
        <v>2413</v>
      </c>
      <c r="M19" s="98" t="s">
        <v>2441</v>
      </c>
      <c r="N19" s="98" t="s">
        <v>2448</v>
      </c>
      <c r="O19" s="160" t="s">
        <v>2449</v>
      </c>
      <c r="P19" s="98"/>
      <c r="Q19" s="98" t="s">
        <v>2413</v>
      </c>
      <c r="T19" s="79"/>
      <c r="U19" s="69"/>
    </row>
    <row r="20" spans="1:21" s="125" customFormat="1" ht="18" x14ac:dyDescent="0.25">
      <c r="A20" s="160" t="str">
        <f>VLOOKUP(E20,'LISTADO ATM'!$A$2:$C$902,3,0)</f>
        <v>SUR</v>
      </c>
      <c r="B20" s="117" t="s">
        <v>2823</v>
      </c>
      <c r="C20" s="99">
        <v>44410.981377314813</v>
      </c>
      <c r="D20" s="99" t="s">
        <v>2444</v>
      </c>
      <c r="E20" s="140">
        <v>873</v>
      </c>
      <c r="F20" s="160" t="str">
        <f>VLOOKUP(E20,VIP!$A$2:$O14865,2,0)</f>
        <v>DRBR873</v>
      </c>
      <c r="G20" s="160" t="str">
        <f>VLOOKUP(E20,'LISTADO ATM'!$A$2:$B$901,2,0)</f>
        <v xml:space="preserve">ATM Centro de Caja San Cristóbal II </v>
      </c>
      <c r="H20" s="160" t="str">
        <f>VLOOKUP(E20,VIP!$A$2:$O19826,7,FALSE)</f>
        <v>Si</v>
      </c>
      <c r="I20" s="160" t="str">
        <f>VLOOKUP(E20,VIP!$A$2:$O11791,8,FALSE)</f>
        <v>Si</v>
      </c>
      <c r="J20" s="160" t="str">
        <f>VLOOKUP(E20,VIP!$A$2:$O11741,8,FALSE)</f>
        <v>Si</v>
      </c>
      <c r="K20" s="160" t="str">
        <f>VLOOKUP(E20,VIP!$A$2:$O15315,6,0)</f>
        <v>SI</v>
      </c>
      <c r="L20" s="145" t="s">
        <v>2413</v>
      </c>
      <c r="M20" s="98" t="s">
        <v>2441</v>
      </c>
      <c r="N20" s="98" t="s">
        <v>2448</v>
      </c>
      <c r="O20" s="160" t="s">
        <v>2449</v>
      </c>
      <c r="P20" s="98"/>
      <c r="Q20" s="98" t="s">
        <v>2413</v>
      </c>
      <c r="T20" s="79"/>
      <c r="U20" s="69"/>
    </row>
    <row r="21" spans="1:21" s="125" customFormat="1" ht="18" x14ac:dyDescent="0.25">
      <c r="A21" s="160" t="str">
        <f>VLOOKUP(E21,'LISTADO ATM'!$A$2:$C$902,3,0)</f>
        <v>SUR</v>
      </c>
      <c r="B21" s="117" t="s">
        <v>2824</v>
      </c>
      <c r="C21" s="99">
        <v>44410.979722222219</v>
      </c>
      <c r="D21" s="99" t="s">
        <v>2464</v>
      </c>
      <c r="E21" s="140">
        <v>880</v>
      </c>
      <c r="F21" s="160" t="str">
        <f>VLOOKUP(E21,VIP!$A$2:$O14866,2,0)</f>
        <v>DRBR880</v>
      </c>
      <c r="G21" s="160" t="str">
        <f>VLOOKUP(E21,'LISTADO ATM'!$A$2:$B$901,2,0)</f>
        <v xml:space="preserve">ATM Autoservicio Barahona II </v>
      </c>
      <c r="H21" s="160" t="str">
        <f>VLOOKUP(E21,VIP!$A$2:$O19827,7,FALSE)</f>
        <v>Si</v>
      </c>
      <c r="I21" s="160" t="str">
        <f>VLOOKUP(E21,VIP!$A$2:$O11792,8,FALSE)</f>
        <v>Si</v>
      </c>
      <c r="J21" s="160" t="str">
        <f>VLOOKUP(E21,VIP!$A$2:$O11742,8,FALSE)</f>
        <v>Si</v>
      </c>
      <c r="K21" s="160" t="str">
        <f>VLOOKUP(E21,VIP!$A$2:$O15316,6,0)</f>
        <v>SI</v>
      </c>
      <c r="L21" s="145" t="s">
        <v>2413</v>
      </c>
      <c r="M21" s="98" t="s">
        <v>2441</v>
      </c>
      <c r="N21" s="98" t="s">
        <v>2448</v>
      </c>
      <c r="O21" s="160" t="s">
        <v>2465</v>
      </c>
      <c r="P21" s="98"/>
      <c r="Q21" s="98" t="s">
        <v>2413</v>
      </c>
      <c r="T21" s="79"/>
      <c r="U21" s="69"/>
    </row>
    <row r="22" spans="1:21" s="125" customFormat="1" ht="18" x14ac:dyDescent="0.25">
      <c r="A22" s="160" t="str">
        <f>VLOOKUP(E22,'LISTADO ATM'!$A$2:$C$902,3,0)</f>
        <v>DISTRITO NACIONAL</v>
      </c>
      <c r="B22" s="117" t="s">
        <v>2825</v>
      </c>
      <c r="C22" s="99">
        <v>44410.975960648146</v>
      </c>
      <c r="D22" s="99" t="s">
        <v>2176</v>
      </c>
      <c r="E22" s="140">
        <v>542</v>
      </c>
      <c r="F22" s="160" t="str">
        <f>VLOOKUP(E22,VIP!$A$2:$O14867,2,0)</f>
        <v>DRBR542</v>
      </c>
      <c r="G22" s="160" t="str">
        <f>VLOOKUP(E22,'LISTADO ATM'!$A$2:$B$901,2,0)</f>
        <v>ATM S/M la Cadena Carretera Mella</v>
      </c>
      <c r="H22" s="160" t="str">
        <f>VLOOKUP(E22,VIP!$A$2:$O19828,7,FALSE)</f>
        <v>NO</v>
      </c>
      <c r="I22" s="160" t="str">
        <f>VLOOKUP(E22,VIP!$A$2:$O11793,8,FALSE)</f>
        <v>SI</v>
      </c>
      <c r="J22" s="160" t="str">
        <f>VLOOKUP(E22,VIP!$A$2:$O11743,8,FALSE)</f>
        <v>SI</v>
      </c>
      <c r="K22" s="160" t="str">
        <f>VLOOKUP(E22,VIP!$A$2:$O15317,6,0)</f>
        <v>NO</v>
      </c>
      <c r="L22" s="145" t="s">
        <v>2215</v>
      </c>
      <c r="M22" s="98" t="s">
        <v>2441</v>
      </c>
      <c r="N22" s="98" t="s">
        <v>2448</v>
      </c>
      <c r="O22" s="160" t="s">
        <v>2450</v>
      </c>
      <c r="P22" s="98"/>
      <c r="Q22" s="98" t="s">
        <v>2215</v>
      </c>
      <c r="T22" s="79"/>
      <c r="U22" s="69"/>
    </row>
    <row r="23" spans="1:21" s="125" customFormat="1" ht="18" x14ac:dyDescent="0.25">
      <c r="A23" s="160" t="str">
        <f>VLOOKUP(E23,'LISTADO ATM'!$A$2:$C$902,3,0)</f>
        <v>DISTRITO NACIONAL</v>
      </c>
      <c r="B23" s="117" t="s">
        <v>2826</v>
      </c>
      <c r="C23" s="99">
        <v>44410.973287037035</v>
      </c>
      <c r="D23" s="99" t="s">
        <v>2176</v>
      </c>
      <c r="E23" s="140">
        <v>639</v>
      </c>
      <c r="F23" s="160" t="str">
        <f>VLOOKUP(E23,VIP!$A$2:$O14868,2,0)</f>
        <v>DRBR639</v>
      </c>
      <c r="G23" s="160" t="str">
        <f>VLOOKUP(E23,'LISTADO ATM'!$A$2:$B$901,2,0)</f>
        <v xml:space="preserve">ATM Comisión Militar MOPC </v>
      </c>
      <c r="H23" s="160" t="str">
        <f>VLOOKUP(E23,VIP!$A$2:$O19829,7,FALSE)</f>
        <v>Si</v>
      </c>
      <c r="I23" s="160" t="str">
        <f>VLOOKUP(E23,VIP!$A$2:$O11794,8,FALSE)</f>
        <v>Si</v>
      </c>
      <c r="J23" s="160" t="str">
        <f>VLOOKUP(E23,VIP!$A$2:$O11744,8,FALSE)</f>
        <v>Si</v>
      </c>
      <c r="K23" s="160" t="str">
        <f>VLOOKUP(E23,VIP!$A$2:$O15318,6,0)</f>
        <v>NO</v>
      </c>
      <c r="L23" s="145" t="s">
        <v>2215</v>
      </c>
      <c r="M23" s="98" t="s">
        <v>2441</v>
      </c>
      <c r="N23" s="98" t="s">
        <v>2448</v>
      </c>
      <c r="O23" s="160" t="s">
        <v>2450</v>
      </c>
      <c r="P23" s="98"/>
      <c r="Q23" s="98" t="s">
        <v>2215</v>
      </c>
      <c r="T23" s="79"/>
      <c r="U23" s="69"/>
    </row>
    <row r="24" spans="1:21" s="125" customFormat="1" ht="18" x14ac:dyDescent="0.25">
      <c r="A24" s="160" t="str">
        <f>VLOOKUP(E24,'LISTADO ATM'!$A$2:$C$902,3,0)</f>
        <v>SUR</v>
      </c>
      <c r="B24" s="117" t="s">
        <v>2827</v>
      </c>
      <c r="C24" s="99">
        <v>44410.973275462966</v>
      </c>
      <c r="D24" s="99" t="s">
        <v>2176</v>
      </c>
      <c r="E24" s="140">
        <v>252</v>
      </c>
      <c r="F24" s="160" t="str">
        <f>VLOOKUP(E24,VIP!$A$2:$O14869,2,0)</f>
        <v>DRBR252</v>
      </c>
      <c r="G24" s="160" t="str">
        <f>VLOOKUP(E24,'LISTADO ATM'!$A$2:$B$901,2,0)</f>
        <v xml:space="preserve">ATM Banco Agrícola (Barahona) </v>
      </c>
      <c r="H24" s="160" t="str">
        <f>VLOOKUP(E24,VIP!$A$2:$O19830,7,FALSE)</f>
        <v>Si</v>
      </c>
      <c r="I24" s="160" t="str">
        <f>VLOOKUP(E24,VIP!$A$2:$O11795,8,FALSE)</f>
        <v>Si</v>
      </c>
      <c r="J24" s="160" t="str">
        <f>VLOOKUP(E24,VIP!$A$2:$O11745,8,FALSE)</f>
        <v>Si</v>
      </c>
      <c r="K24" s="160" t="str">
        <f>VLOOKUP(E24,VIP!$A$2:$O15319,6,0)</f>
        <v>NO</v>
      </c>
      <c r="L24" s="145" t="s">
        <v>2215</v>
      </c>
      <c r="M24" s="98" t="s">
        <v>2441</v>
      </c>
      <c r="N24" s="98" t="s">
        <v>2448</v>
      </c>
      <c r="O24" s="160" t="s">
        <v>2450</v>
      </c>
      <c r="P24" s="98"/>
      <c r="Q24" s="98" t="s">
        <v>2215</v>
      </c>
      <c r="T24" s="79"/>
      <c r="U24" s="69"/>
    </row>
    <row r="25" spans="1:21" s="125" customFormat="1" ht="18" x14ac:dyDescent="0.25">
      <c r="A25" s="160" t="str">
        <f>VLOOKUP(E25,'LISTADO ATM'!$A$2:$C$902,3,0)</f>
        <v>NORTE</v>
      </c>
      <c r="B25" s="117" t="s">
        <v>2802</v>
      </c>
      <c r="C25" s="99">
        <v>44410.942152777781</v>
      </c>
      <c r="D25" s="99" t="s">
        <v>2177</v>
      </c>
      <c r="E25" s="140">
        <v>288</v>
      </c>
      <c r="F25" s="160" t="str">
        <f>VLOOKUP(E25,VIP!$A$2:$O14849,2,0)</f>
        <v>DRBR288</v>
      </c>
      <c r="G25" s="160" t="str">
        <f>VLOOKUP(E25,'LISTADO ATM'!$A$2:$B$901,2,0)</f>
        <v xml:space="preserve">ATM Oficina Camino Real II (Puerto Plata) </v>
      </c>
      <c r="H25" s="160" t="str">
        <f>VLOOKUP(E25,VIP!$A$2:$O19810,7,FALSE)</f>
        <v>N/A</v>
      </c>
      <c r="I25" s="160" t="str">
        <f>VLOOKUP(E25,VIP!$A$2:$O11775,8,FALSE)</f>
        <v>N/A</v>
      </c>
      <c r="J25" s="160" t="str">
        <f>VLOOKUP(E25,VIP!$A$2:$O11725,8,FALSE)</f>
        <v>N/A</v>
      </c>
      <c r="K25" s="160" t="str">
        <f>VLOOKUP(E25,VIP!$A$2:$O15299,6,0)</f>
        <v>N/A</v>
      </c>
      <c r="L25" s="145" t="s">
        <v>2215</v>
      </c>
      <c r="M25" s="98" t="s">
        <v>2441</v>
      </c>
      <c r="N25" s="98" t="s">
        <v>2448</v>
      </c>
      <c r="O25" s="160" t="s">
        <v>2589</v>
      </c>
      <c r="P25" s="98"/>
      <c r="Q25" s="98" t="s">
        <v>2215</v>
      </c>
      <c r="T25" s="79"/>
      <c r="U25" s="69"/>
    </row>
    <row r="26" spans="1:21" s="125" customFormat="1" ht="18" x14ac:dyDescent="0.25">
      <c r="A26" s="160" t="str">
        <f>VLOOKUP(E26,'LISTADO ATM'!$A$2:$C$902,3,0)</f>
        <v>DISTRITO NACIONAL</v>
      </c>
      <c r="B26" s="117" t="s">
        <v>2803</v>
      </c>
      <c r="C26" s="99">
        <v>44410.941076388888</v>
      </c>
      <c r="D26" s="99" t="s">
        <v>2176</v>
      </c>
      <c r="E26" s="140">
        <v>823</v>
      </c>
      <c r="F26" s="160" t="str">
        <f>VLOOKUP(E26,VIP!$A$2:$O14850,2,0)</f>
        <v>DRBR823</v>
      </c>
      <c r="G26" s="160" t="str">
        <f>VLOOKUP(E26,'LISTADO ATM'!$A$2:$B$901,2,0)</f>
        <v xml:space="preserve">ATM UNP El Carril (Haina) </v>
      </c>
      <c r="H26" s="160" t="str">
        <f>VLOOKUP(E26,VIP!$A$2:$O19811,7,FALSE)</f>
        <v>Si</v>
      </c>
      <c r="I26" s="160" t="str">
        <f>VLOOKUP(E26,VIP!$A$2:$O11776,8,FALSE)</f>
        <v>Si</v>
      </c>
      <c r="J26" s="160" t="str">
        <f>VLOOKUP(E26,VIP!$A$2:$O11726,8,FALSE)</f>
        <v>Si</v>
      </c>
      <c r="K26" s="160" t="str">
        <f>VLOOKUP(E26,VIP!$A$2:$O15300,6,0)</f>
        <v>NO</v>
      </c>
      <c r="L26" s="145" t="s">
        <v>2215</v>
      </c>
      <c r="M26" s="98" t="s">
        <v>2441</v>
      </c>
      <c r="N26" s="98" t="s">
        <v>2448</v>
      </c>
      <c r="O26" s="160" t="s">
        <v>2450</v>
      </c>
      <c r="P26" s="98"/>
      <c r="Q26" s="98" t="s">
        <v>2215</v>
      </c>
      <c r="T26" s="79"/>
      <c r="U26" s="69"/>
    </row>
    <row r="27" spans="1:21" s="125" customFormat="1" ht="18" x14ac:dyDescent="0.25">
      <c r="A27" s="160" t="str">
        <f>VLOOKUP(E27,'LISTADO ATM'!$A$2:$C$902,3,0)</f>
        <v>DISTRITO NACIONAL</v>
      </c>
      <c r="B27" s="117" t="s">
        <v>2804</v>
      </c>
      <c r="C27" s="99">
        <v>44410.845300925925</v>
      </c>
      <c r="D27" s="99" t="s">
        <v>2176</v>
      </c>
      <c r="E27" s="140">
        <v>13</v>
      </c>
      <c r="F27" s="160" t="str">
        <f>VLOOKUP(E27,VIP!$A$2:$O14851,2,0)</f>
        <v>DRBR013</v>
      </c>
      <c r="G27" s="160" t="str">
        <f>VLOOKUP(E27,'LISTADO ATM'!$A$2:$B$901,2,0)</f>
        <v xml:space="preserve">ATM CDEEE </v>
      </c>
      <c r="H27" s="160" t="str">
        <f>VLOOKUP(E27,VIP!$A$2:$O19812,7,FALSE)</f>
        <v>Si</v>
      </c>
      <c r="I27" s="160" t="str">
        <f>VLOOKUP(E27,VIP!$A$2:$O11777,8,FALSE)</f>
        <v>Si</v>
      </c>
      <c r="J27" s="160" t="str">
        <f>VLOOKUP(E27,VIP!$A$2:$O11727,8,FALSE)</f>
        <v>Si</v>
      </c>
      <c r="K27" s="160" t="str">
        <f>VLOOKUP(E27,VIP!$A$2:$O15301,6,0)</f>
        <v>NO</v>
      </c>
      <c r="L27" s="145" t="s">
        <v>2460</v>
      </c>
      <c r="M27" s="98" t="s">
        <v>2441</v>
      </c>
      <c r="N27" s="98" t="s">
        <v>2448</v>
      </c>
      <c r="O27" s="160" t="s">
        <v>2450</v>
      </c>
      <c r="P27" s="98"/>
      <c r="Q27" s="98" t="s">
        <v>2460</v>
      </c>
      <c r="T27" s="79"/>
      <c r="U27" s="69"/>
    </row>
    <row r="28" spans="1:21" s="125" customFormat="1" ht="18" x14ac:dyDescent="0.25">
      <c r="A28" s="160" t="str">
        <f>VLOOKUP(E28,'LISTADO ATM'!$A$2:$C$902,3,0)</f>
        <v>NORTE</v>
      </c>
      <c r="B28" s="117" t="s">
        <v>2805</v>
      </c>
      <c r="C28" s="99">
        <v>44410.776192129626</v>
      </c>
      <c r="D28" s="99" t="s">
        <v>2177</v>
      </c>
      <c r="E28" s="140">
        <v>99</v>
      </c>
      <c r="F28" s="160" t="str">
        <f>VLOOKUP(E28,VIP!$A$2:$O14852,2,0)</f>
        <v>DRBR099</v>
      </c>
      <c r="G28" s="160" t="str">
        <f>VLOOKUP(E28,'LISTADO ATM'!$A$2:$B$901,2,0)</f>
        <v xml:space="preserve">ATM Multicentro La Sirena S.F.M. </v>
      </c>
      <c r="H28" s="160" t="str">
        <f>VLOOKUP(E28,VIP!$A$2:$O19813,7,FALSE)</f>
        <v>Si</v>
      </c>
      <c r="I28" s="160" t="str">
        <f>VLOOKUP(E28,VIP!$A$2:$O11778,8,FALSE)</f>
        <v>Si</v>
      </c>
      <c r="J28" s="160" t="str">
        <f>VLOOKUP(E28,VIP!$A$2:$O11728,8,FALSE)</f>
        <v>Si</v>
      </c>
      <c r="K28" s="160" t="str">
        <f>VLOOKUP(E28,VIP!$A$2:$O15302,6,0)</f>
        <v>NO</v>
      </c>
      <c r="L28" s="145" t="s">
        <v>2215</v>
      </c>
      <c r="M28" s="98" t="s">
        <v>2441</v>
      </c>
      <c r="N28" s="98" t="s">
        <v>2448</v>
      </c>
      <c r="O28" s="160" t="s">
        <v>2589</v>
      </c>
      <c r="P28" s="98"/>
      <c r="Q28" s="98" t="s">
        <v>2215</v>
      </c>
      <c r="T28" s="79"/>
      <c r="U28" s="69"/>
    </row>
    <row r="29" spans="1:21" s="125" customFormat="1" ht="18" x14ac:dyDescent="0.25">
      <c r="A29" s="160" t="str">
        <f>VLOOKUP(E29,'LISTADO ATM'!$A$2:$C$902,3,0)</f>
        <v>DISTRITO NACIONAL</v>
      </c>
      <c r="B29" s="117" t="s">
        <v>2806</v>
      </c>
      <c r="C29" s="99">
        <v>44410.775370370371</v>
      </c>
      <c r="D29" s="99" t="s">
        <v>2176</v>
      </c>
      <c r="E29" s="140">
        <v>147</v>
      </c>
      <c r="F29" s="160" t="str">
        <f>VLOOKUP(E29,VIP!$A$2:$O14853,2,0)</f>
        <v>DRBR147</v>
      </c>
      <c r="G29" s="160" t="str">
        <f>VLOOKUP(E29,'LISTADO ATM'!$A$2:$B$901,2,0)</f>
        <v xml:space="preserve">ATM Kiosco Megacentro I </v>
      </c>
      <c r="H29" s="160" t="str">
        <f>VLOOKUP(E29,VIP!$A$2:$O19814,7,FALSE)</f>
        <v>Si</v>
      </c>
      <c r="I29" s="160" t="str">
        <f>VLOOKUP(E29,VIP!$A$2:$O11779,8,FALSE)</f>
        <v>Si</v>
      </c>
      <c r="J29" s="160" t="str">
        <f>VLOOKUP(E29,VIP!$A$2:$O11729,8,FALSE)</f>
        <v>Si</v>
      </c>
      <c r="K29" s="160" t="str">
        <f>VLOOKUP(E29,VIP!$A$2:$O15303,6,0)</f>
        <v>NO</v>
      </c>
      <c r="L29" s="145" t="s">
        <v>2215</v>
      </c>
      <c r="M29" s="98" t="s">
        <v>2441</v>
      </c>
      <c r="N29" s="98" t="s">
        <v>2448</v>
      </c>
      <c r="O29" s="160" t="s">
        <v>2450</v>
      </c>
      <c r="P29" s="98"/>
      <c r="Q29" s="98" t="s">
        <v>2215</v>
      </c>
      <c r="T29" s="79"/>
      <c r="U29" s="69"/>
    </row>
    <row r="30" spans="1:21" s="125" customFormat="1" ht="18" x14ac:dyDescent="0.25">
      <c r="A30" s="160" t="str">
        <f>VLOOKUP(E30,'LISTADO ATM'!$A$2:$C$902,3,0)</f>
        <v>DISTRITO NACIONAL</v>
      </c>
      <c r="B30" s="117" t="s">
        <v>2807</v>
      </c>
      <c r="C30" s="99">
        <v>44410.7731712963</v>
      </c>
      <c r="D30" s="99" t="s">
        <v>2176</v>
      </c>
      <c r="E30" s="140">
        <v>70</v>
      </c>
      <c r="F30" s="160" t="str">
        <f>VLOOKUP(E30,VIP!$A$2:$O14854,2,0)</f>
        <v>DRBR070</v>
      </c>
      <c r="G30" s="160" t="str">
        <f>VLOOKUP(E30,'LISTADO ATM'!$A$2:$B$901,2,0)</f>
        <v xml:space="preserve">ATM Autoservicio Plaza Lama Zona Oriental </v>
      </c>
      <c r="H30" s="160" t="str">
        <f>VLOOKUP(E30,VIP!$A$2:$O19815,7,FALSE)</f>
        <v>Si</v>
      </c>
      <c r="I30" s="160" t="str">
        <f>VLOOKUP(E30,VIP!$A$2:$O11780,8,FALSE)</f>
        <v>Si</v>
      </c>
      <c r="J30" s="160" t="str">
        <f>VLOOKUP(E30,VIP!$A$2:$O11730,8,FALSE)</f>
        <v>Si</v>
      </c>
      <c r="K30" s="160" t="str">
        <f>VLOOKUP(E30,VIP!$A$2:$O15304,6,0)</f>
        <v>NO</v>
      </c>
      <c r="L30" s="145" t="s">
        <v>2215</v>
      </c>
      <c r="M30" s="98" t="s">
        <v>2441</v>
      </c>
      <c r="N30" s="98" t="s">
        <v>2448</v>
      </c>
      <c r="O30" s="160" t="s">
        <v>2450</v>
      </c>
      <c r="P30" s="98"/>
      <c r="Q30" s="98" t="s">
        <v>2215</v>
      </c>
      <c r="T30" s="79"/>
      <c r="U30" s="69"/>
    </row>
    <row r="31" spans="1:21" s="125" customFormat="1" ht="18" x14ac:dyDescent="0.25">
      <c r="A31" s="160" t="str">
        <f>VLOOKUP(E31,'LISTADO ATM'!$A$2:$C$902,3,0)</f>
        <v>DISTRITO NACIONAL</v>
      </c>
      <c r="B31" s="117" t="s">
        <v>2797</v>
      </c>
      <c r="C31" s="99">
        <v>44410.656724537039</v>
      </c>
      <c r="D31" s="99" t="s">
        <v>2176</v>
      </c>
      <c r="E31" s="140">
        <v>416</v>
      </c>
      <c r="F31" s="160" t="str">
        <f>VLOOKUP(E31,VIP!$A$2:$O14848,2,0)</f>
        <v>DRBR416</v>
      </c>
      <c r="G31" s="160" t="str">
        <f>VLOOKUP(E31,'LISTADO ATM'!$A$2:$B$901,2,0)</f>
        <v xml:space="preserve">ATM Autobanco San Martín II </v>
      </c>
      <c r="H31" s="160" t="str">
        <f>VLOOKUP(E31,VIP!$A$2:$O19809,7,FALSE)</f>
        <v>Si</v>
      </c>
      <c r="I31" s="160" t="str">
        <f>VLOOKUP(E31,VIP!$A$2:$O11774,8,FALSE)</f>
        <v>Si</v>
      </c>
      <c r="J31" s="160" t="str">
        <f>VLOOKUP(E31,VIP!$A$2:$O11724,8,FALSE)</f>
        <v>Si</v>
      </c>
      <c r="K31" s="160" t="str">
        <f>VLOOKUP(E31,VIP!$A$2:$O15298,6,0)</f>
        <v>NO</v>
      </c>
      <c r="L31" s="145" t="s">
        <v>2460</v>
      </c>
      <c r="M31" s="98" t="s">
        <v>2441</v>
      </c>
      <c r="N31" s="98" t="s">
        <v>2448</v>
      </c>
      <c r="O31" s="160" t="s">
        <v>2450</v>
      </c>
      <c r="P31" s="98"/>
      <c r="Q31" s="98" t="s">
        <v>2460</v>
      </c>
      <c r="T31" s="79"/>
      <c r="U31" s="69"/>
    </row>
    <row r="32" spans="1:21" s="125" customFormat="1" ht="18" x14ac:dyDescent="0.25">
      <c r="A32" s="160" t="str">
        <f>VLOOKUP(E32,'LISTADO ATM'!$A$2:$C$902,3,0)</f>
        <v>NORTE</v>
      </c>
      <c r="B32" s="117" t="s">
        <v>2798</v>
      </c>
      <c r="C32" s="99">
        <v>44410.650902777779</v>
      </c>
      <c r="D32" s="99" t="s">
        <v>2464</v>
      </c>
      <c r="E32" s="140">
        <v>965</v>
      </c>
      <c r="F32" s="160" t="str">
        <f>VLOOKUP(E32,VIP!$A$2:$O14849,2,0)</f>
        <v>DRBR965</v>
      </c>
      <c r="G32" s="160" t="str">
        <f>VLOOKUP(E32,'LISTADO ATM'!$A$2:$B$901,2,0)</f>
        <v xml:space="preserve">ATM S/M La Fuente FUN (Santiago) </v>
      </c>
      <c r="H32" s="160" t="str">
        <f>VLOOKUP(E32,VIP!$A$2:$O19810,7,FALSE)</f>
        <v>Si</v>
      </c>
      <c r="I32" s="160" t="str">
        <f>VLOOKUP(E32,VIP!$A$2:$O11775,8,FALSE)</f>
        <v>Si</v>
      </c>
      <c r="J32" s="160" t="str">
        <f>VLOOKUP(E32,VIP!$A$2:$O11725,8,FALSE)</f>
        <v>Si</v>
      </c>
      <c r="K32" s="160" t="str">
        <f>VLOOKUP(E32,VIP!$A$2:$O15299,6,0)</f>
        <v>NO</v>
      </c>
      <c r="L32" s="145" t="s">
        <v>2413</v>
      </c>
      <c r="M32" s="98" t="s">
        <v>2441</v>
      </c>
      <c r="N32" s="98" t="s">
        <v>2448</v>
      </c>
      <c r="O32" s="160" t="s">
        <v>2591</v>
      </c>
      <c r="P32" s="98"/>
      <c r="Q32" s="98" t="s">
        <v>2413</v>
      </c>
      <c r="T32" s="79"/>
      <c r="U32" s="69"/>
    </row>
    <row r="33" spans="1:21" s="125" customFormat="1" ht="18" x14ac:dyDescent="0.25">
      <c r="A33" s="160" t="str">
        <f>VLOOKUP(E33,'LISTADO ATM'!$A$2:$C$902,3,0)</f>
        <v>DISTRITO NACIONAL</v>
      </c>
      <c r="B33" s="117" t="s">
        <v>2799</v>
      </c>
      <c r="C33" s="99">
        <v>44410.647962962961</v>
      </c>
      <c r="D33" s="99" t="s">
        <v>2176</v>
      </c>
      <c r="E33" s="140">
        <v>525</v>
      </c>
      <c r="F33" s="160" t="str">
        <f>VLOOKUP(E33,VIP!$A$2:$O14850,2,0)</f>
        <v>DRBR525</v>
      </c>
      <c r="G33" s="160" t="str">
        <f>VLOOKUP(E33,'LISTADO ATM'!$A$2:$B$901,2,0)</f>
        <v>ATM S/M Bravo Las Americas</v>
      </c>
      <c r="H33" s="160" t="str">
        <f>VLOOKUP(E33,VIP!$A$2:$O19811,7,FALSE)</f>
        <v>Si</v>
      </c>
      <c r="I33" s="160" t="str">
        <f>VLOOKUP(E33,VIP!$A$2:$O11776,8,FALSE)</f>
        <v>Si</v>
      </c>
      <c r="J33" s="160" t="str">
        <f>VLOOKUP(E33,VIP!$A$2:$O11726,8,FALSE)</f>
        <v>Si</v>
      </c>
      <c r="K33" s="160" t="str">
        <f>VLOOKUP(E33,VIP!$A$2:$O15300,6,0)</f>
        <v>NO</v>
      </c>
      <c r="L33" s="145" t="s">
        <v>2241</v>
      </c>
      <c r="M33" s="98" t="s">
        <v>2441</v>
      </c>
      <c r="N33" s="98" t="s">
        <v>2448</v>
      </c>
      <c r="O33" s="160" t="s">
        <v>2450</v>
      </c>
      <c r="P33" s="98"/>
      <c r="Q33" s="98" t="s">
        <v>2241</v>
      </c>
      <c r="T33" s="79"/>
      <c r="U33" s="69"/>
    </row>
    <row r="34" spans="1:21" s="125" customFormat="1" ht="18" x14ac:dyDescent="0.25">
      <c r="A34" s="160" t="str">
        <f>VLOOKUP(E34,'LISTADO ATM'!$A$2:$C$902,3,0)</f>
        <v>DISTRITO NACIONAL</v>
      </c>
      <c r="B34" s="117" t="s">
        <v>2800</v>
      </c>
      <c r="C34" s="99">
        <v>44410.643750000003</v>
      </c>
      <c r="D34" s="99" t="s">
        <v>2176</v>
      </c>
      <c r="E34" s="140">
        <v>718</v>
      </c>
      <c r="F34" s="160" t="str">
        <f>VLOOKUP(E34,VIP!$A$2:$O14851,2,0)</f>
        <v>DRBR24Y</v>
      </c>
      <c r="G34" s="160" t="str">
        <f>VLOOKUP(E34,'LISTADO ATM'!$A$2:$B$901,2,0)</f>
        <v xml:space="preserve">ATM Feria Ganadera </v>
      </c>
      <c r="H34" s="160" t="str">
        <f>VLOOKUP(E34,VIP!$A$2:$O19812,7,FALSE)</f>
        <v>Si</v>
      </c>
      <c r="I34" s="160" t="str">
        <f>VLOOKUP(E34,VIP!$A$2:$O11777,8,FALSE)</f>
        <v>Si</v>
      </c>
      <c r="J34" s="160" t="str">
        <f>VLOOKUP(E34,VIP!$A$2:$O11727,8,FALSE)</f>
        <v>Si</v>
      </c>
      <c r="K34" s="160" t="str">
        <f>VLOOKUP(E34,VIP!$A$2:$O15301,6,0)</f>
        <v>NO</v>
      </c>
      <c r="L34" s="145" t="s">
        <v>2215</v>
      </c>
      <c r="M34" s="98" t="s">
        <v>2441</v>
      </c>
      <c r="N34" s="98" t="s">
        <v>2448</v>
      </c>
      <c r="O34" s="160" t="s">
        <v>2450</v>
      </c>
      <c r="P34" s="98"/>
      <c r="Q34" s="98" t="s">
        <v>2215</v>
      </c>
      <c r="T34" s="79"/>
      <c r="U34" s="69"/>
    </row>
    <row r="35" spans="1:21" s="125" customFormat="1" ht="18" x14ac:dyDescent="0.25">
      <c r="A35" s="160" t="str">
        <f>VLOOKUP(E35,'LISTADO ATM'!$A$2:$C$902,3,0)</f>
        <v>SUR</v>
      </c>
      <c r="B35" s="117" t="s">
        <v>2801</v>
      </c>
      <c r="C35" s="99">
        <v>44410.64199074074</v>
      </c>
      <c r="D35" s="99" t="s">
        <v>2176</v>
      </c>
      <c r="E35" s="140">
        <v>296</v>
      </c>
      <c r="F35" s="160" t="str">
        <f>VLOOKUP(E35,VIP!$A$2:$O14852,2,0)</f>
        <v>DRBR296</v>
      </c>
      <c r="G35" s="160" t="str">
        <f>VLOOKUP(E35,'LISTADO ATM'!$A$2:$B$901,2,0)</f>
        <v>ATM Estación BANICOMB (Baní)  ECO Petroleo</v>
      </c>
      <c r="H35" s="160" t="str">
        <f>VLOOKUP(E35,VIP!$A$2:$O19813,7,FALSE)</f>
        <v>Si</v>
      </c>
      <c r="I35" s="160" t="str">
        <f>VLOOKUP(E35,VIP!$A$2:$O11778,8,FALSE)</f>
        <v>Si</v>
      </c>
      <c r="J35" s="160" t="str">
        <f>VLOOKUP(E35,VIP!$A$2:$O11728,8,FALSE)</f>
        <v>Si</v>
      </c>
      <c r="K35" s="160" t="str">
        <f>VLOOKUP(E35,VIP!$A$2:$O15302,6,0)</f>
        <v>NO</v>
      </c>
      <c r="L35" s="145" t="s">
        <v>2215</v>
      </c>
      <c r="M35" s="98" t="s">
        <v>2441</v>
      </c>
      <c r="N35" s="98" t="s">
        <v>2448</v>
      </c>
      <c r="O35" s="160" t="s">
        <v>2450</v>
      </c>
      <c r="P35" s="98"/>
      <c r="Q35" s="98" t="s">
        <v>2215</v>
      </c>
      <c r="T35" s="79"/>
      <c r="U35" s="69"/>
    </row>
    <row r="36" spans="1:21" s="125" customFormat="1" ht="18" x14ac:dyDescent="0.25">
      <c r="A36" s="160" t="str">
        <f>VLOOKUP(E36,'LISTADO ATM'!$A$2:$C$902,3,0)</f>
        <v>NORTE</v>
      </c>
      <c r="B36" s="117" t="s">
        <v>2787</v>
      </c>
      <c r="C36" s="99">
        <v>44410.619664351849</v>
      </c>
      <c r="D36" s="99" t="s">
        <v>2464</v>
      </c>
      <c r="E36" s="140">
        <v>144</v>
      </c>
      <c r="F36" s="160" t="str">
        <f>VLOOKUP(E36,VIP!$A$2:$O14847,2,0)</f>
        <v>DRBR144</v>
      </c>
      <c r="G36" s="160" t="str">
        <f>VLOOKUP(E36,'LISTADO ATM'!$A$2:$B$901,2,0)</f>
        <v xml:space="preserve">ATM Oficina Villa Altagracia </v>
      </c>
      <c r="H36" s="160" t="str">
        <f>VLOOKUP(E36,VIP!$A$2:$O19808,7,FALSE)</f>
        <v>Si</v>
      </c>
      <c r="I36" s="160" t="str">
        <f>VLOOKUP(E36,VIP!$A$2:$O11773,8,FALSE)</f>
        <v>Si</v>
      </c>
      <c r="J36" s="160" t="str">
        <f>VLOOKUP(E36,VIP!$A$2:$O11723,8,FALSE)</f>
        <v>Si</v>
      </c>
      <c r="K36" s="160" t="str">
        <f>VLOOKUP(E36,VIP!$A$2:$O15297,6,0)</f>
        <v>SI</v>
      </c>
      <c r="L36" s="145" t="s">
        <v>2413</v>
      </c>
      <c r="M36" s="98" t="s">
        <v>2441</v>
      </c>
      <c r="N36" s="98" t="s">
        <v>2448</v>
      </c>
      <c r="O36" s="160" t="s">
        <v>2591</v>
      </c>
      <c r="P36" s="98"/>
      <c r="Q36" s="98" t="s">
        <v>2413</v>
      </c>
      <c r="T36" s="79"/>
      <c r="U36" s="69"/>
    </row>
    <row r="37" spans="1:21" s="125" customFormat="1" ht="18" x14ac:dyDescent="0.25">
      <c r="A37" s="160" t="str">
        <f>VLOOKUP(E37,'LISTADO ATM'!$A$2:$C$902,3,0)</f>
        <v>NORTE</v>
      </c>
      <c r="B37" s="117" t="s">
        <v>2788</v>
      </c>
      <c r="C37" s="99">
        <v>44410.618715277778</v>
      </c>
      <c r="D37" s="99" t="s">
        <v>2464</v>
      </c>
      <c r="E37" s="140">
        <v>157</v>
      </c>
      <c r="F37" s="160" t="str">
        <f>VLOOKUP(E37,VIP!$A$2:$O14848,2,0)</f>
        <v>DRBR157</v>
      </c>
      <c r="G37" s="160" t="str">
        <f>VLOOKUP(E37,'LISTADO ATM'!$A$2:$B$901,2,0)</f>
        <v xml:space="preserve">ATM Oficina Samaná </v>
      </c>
      <c r="H37" s="160" t="str">
        <f>VLOOKUP(E37,VIP!$A$2:$O19809,7,FALSE)</f>
        <v>Si</v>
      </c>
      <c r="I37" s="160" t="str">
        <f>VLOOKUP(E37,VIP!$A$2:$O11774,8,FALSE)</f>
        <v>Si</v>
      </c>
      <c r="J37" s="160" t="str">
        <f>VLOOKUP(E37,VIP!$A$2:$O11724,8,FALSE)</f>
        <v>Si</v>
      </c>
      <c r="K37" s="160" t="str">
        <f>VLOOKUP(E37,VIP!$A$2:$O15298,6,0)</f>
        <v>SI</v>
      </c>
      <c r="L37" s="145" t="s">
        <v>2413</v>
      </c>
      <c r="M37" s="98" t="s">
        <v>2441</v>
      </c>
      <c r="N37" s="98" t="s">
        <v>2448</v>
      </c>
      <c r="O37" s="160" t="s">
        <v>2591</v>
      </c>
      <c r="P37" s="98"/>
      <c r="Q37" s="98" t="s">
        <v>2413</v>
      </c>
      <c r="T37" s="79"/>
      <c r="U37" s="69"/>
    </row>
    <row r="38" spans="1:21" s="125" customFormat="1" ht="18" x14ac:dyDescent="0.25">
      <c r="A38" s="160" t="str">
        <f>VLOOKUP(E38,'LISTADO ATM'!$A$2:$C$902,3,0)</f>
        <v>NORTE</v>
      </c>
      <c r="B38" s="117" t="s">
        <v>2789</v>
      </c>
      <c r="C38" s="99">
        <v>44410.617199074077</v>
      </c>
      <c r="D38" s="99" t="s">
        <v>2600</v>
      </c>
      <c r="E38" s="140">
        <v>304</v>
      </c>
      <c r="F38" s="160" t="str">
        <f>VLOOKUP(E38,VIP!$A$2:$O14849,2,0)</f>
        <v>DRBR304</v>
      </c>
      <c r="G38" s="160" t="str">
        <f>VLOOKUP(E38,'LISTADO ATM'!$A$2:$B$901,2,0)</f>
        <v xml:space="preserve">ATM Multicentro La Sirena Estrella Sadhala </v>
      </c>
      <c r="H38" s="160" t="str">
        <f>VLOOKUP(E38,VIP!$A$2:$O19810,7,FALSE)</f>
        <v>Si</v>
      </c>
      <c r="I38" s="160" t="str">
        <f>VLOOKUP(E38,VIP!$A$2:$O11775,8,FALSE)</f>
        <v>Si</v>
      </c>
      <c r="J38" s="160" t="str">
        <f>VLOOKUP(E38,VIP!$A$2:$O11725,8,FALSE)</f>
        <v>Si</v>
      </c>
      <c r="K38" s="160" t="str">
        <f>VLOOKUP(E38,VIP!$A$2:$O15299,6,0)</f>
        <v>NO</v>
      </c>
      <c r="L38" s="145" t="s">
        <v>2413</v>
      </c>
      <c r="M38" s="98" t="s">
        <v>2441</v>
      </c>
      <c r="N38" s="98" t="s">
        <v>2448</v>
      </c>
      <c r="O38" s="160" t="s">
        <v>2601</v>
      </c>
      <c r="P38" s="98"/>
      <c r="Q38" s="98" t="s">
        <v>2413</v>
      </c>
      <c r="T38" s="79"/>
      <c r="U38" s="69"/>
    </row>
    <row r="39" spans="1:21" s="125" customFormat="1" ht="18" x14ac:dyDescent="0.25">
      <c r="A39" s="160" t="str">
        <f>VLOOKUP(E39,'LISTADO ATM'!$A$2:$C$902,3,0)</f>
        <v>NORTE</v>
      </c>
      <c r="B39" s="117" t="s">
        <v>2790</v>
      </c>
      <c r="C39" s="99">
        <v>44410.615416666667</v>
      </c>
      <c r="D39" s="99" t="s">
        <v>2464</v>
      </c>
      <c r="E39" s="140">
        <v>396</v>
      </c>
      <c r="F39" s="160" t="str">
        <f>VLOOKUP(E39,VIP!$A$2:$O14850,2,0)</f>
        <v>DRBR396</v>
      </c>
      <c r="G39" s="160" t="str">
        <f>VLOOKUP(E39,'LISTADO ATM'!$A$2:$B$901,2,0)</f>
        <v xml:space="preserve">ATM Oficina Plaza Ulloa (La Fuente) </v>
      </c>
      <c r="H39" s="160" t="str">
        <f>VLOOKUP(E39,VIP!$A$2:$O19811,7,FALSE)</f>
        <v>Si</v>
      </c>
      <c r="I39" s="160" t="str">
        <f>VLOOKUP(E39,VIP!$A$2:$O11776,8,FALSE)</f>
        <v>Si</v>
      </c>
      <c r="J39" s="160" t="str">
        <f>VLOOKUP(E39,VIP!$A$2:$O11726,8,FALSE)</f>
        <v>Si</v>
      </c>
      <c r="K39" s="160" t="str">
        <f>VLOOKUP(E39,VIP!$A$2:$O15300,6,0)</f>
        <v>NO</v>
      </c>
      <c r="L39" s="145" t="s">
        <v>2413</v>
      </c>
      <c r="M39" s="98" t="s">
        <v>2441</v>
      </c>
      <c r="N39" s="98" t="s">
        <v>2448</v>
      </c>
      <c r="O39" s="160" t="s">
        <v>2591</v>
      </c>
      <c r="P39" s="98"/>
      <c r="Q39" s="98" t="s">
        <v>2413</v>
      </c>
      <c r="T39" s="79"/>
      <c r="U39" s="69"/>
    </row>
    <row r="40" spans="1:21" s="125" customFormat="1" ht="18" x14ac:dyDescent="0.25">
      <c r="A40" s="160" t="str">
        <f>VLOOKUP(E40,'LISTADO ATM'!$A$2:$C$902,3,0)</f>
        <v>DISTRITO NACIONAL</v>
      </c>
      <c r="B40" s="117" t="s">
        <v>2791</v>
      </c>
      <c r="C40" s="99">
        <v>44410.613738425927</v>
      </c>
      <c r="D40" s="99" t="s">
        <v>2444</v>
      </c>
      <c r="E40" s="140">
        <v>709</v>
      </c>
      <c r="F40" s="160" t="str">
        <f>VLOOKUP(E40,VIP!$A$2:$O14851,2,0)</f>
        <v>DRBR01N</v>
      </c>
      <c r="G40" s="160" t="str">
        <f>VLOOKUP(E40,'LISTADO ATM'!$A$2:$B$901,2,0)</f>
        <v xml:space="preserve">ATM Seguros Maestro SEMMA  </v>
      </c>
      <c r="H40" s="160" t="str">
        <f>VLOOKUP(E40,VIP!$A$2:$O19812,7,FALSE)</f>
        <v>Si</v>
      </c>
      <c r="I40" s="160" t="str">
        <f>VLOOKUP(E40,VIP!$A$2:$O11777,8,FALSE)</f>
        <v>Si</v>
      </c>
      <c r="J40" s="160" t="str">
        <f>VLOOKUP(E40,VIP!$A$2:$O11727,8,FALSE)</f>
        <v>Si</v>
      </c>
      <c r="K40" s="160" t="str">
        <f>VLOOKUP(E40,VIP!$A$2:$O15301,6,0)</f>
        <v>NO</v>
      </c>
      <c r="L40" s="145" t="s">
        <v>2437</v>
      </c>
      <c r="M40" s="98" t="s">
        <v>2441</v>
      </c>
      <c r="N40" s="98" t="s">
        <v>2448</v>
      </c>
      <c r="O40" s="160" t="s">
        <v>2449</v>
      </c>
      <c r="P40" s="98"/>
      <c r="Q40" s="98" t="s">
        <v>2437</v>
      </c>
      <c r="T40" s="79"/>
      <c r="U40" s="69"/>
    </row>
    <row r="41" spans="1:21" s="125" customFormat="1" ht="18" x14ac:dyDescent="0.25">
      <c r="A41" s="160" t="str">
        <f>VLOOKUP(E41,'LISTADO ATM'!$A$2:$C$902,3,0)</f>
        <v>NORTE</v>
      </c>
      <c r="B41" s="117" t="s">
        <v>2792</v>
      </c>
      <c r="C41" s="99">
        <v>44410.611134259256</v>
      </c>
      <c r="D41" s="99" t="s">
        <v>2600</v>
      </c>
      <c r="E41" s="140">
        <v>348</v>
      </c>
      <c r="F41" s="160" t="str">
        <f>VLOOKUP(E41,VIP!$A$2:$O14852,2,0)</f>
        <v>DRBR348</v>
      </c>
      <c r="G41" s="160" t="str">
        <f>VLOOKUP(E41,'LISTADO ATM'!$A$2:$B$901,2,0)</f>
        <v xml:space="preserve">ATM Oficina Las Terrenas </v>
      </c>
      <c r="H41" s="160" t="str">
        <f>VLOOKUP(E41,VIP!$A$2:$O19813,7,FALSE)</f>
        <v>N/A</v>
      </c>
      <c r="I41" s="160" t="str">
        <f>VLOOKUP(E41,VIP!$A$2:$O11778,8,FALSE)</f>
        <v>N/A</v>
      </c>
      <c r="J41" s="160" t="str">
        <f>VLOOKUP(E41,VIP!$A$2:$O11728,8,FALSE)</f>
        <v>N/A</v>
      </c>
      <c r="K41" s="160" t="str">
        <f>VLOOKUP(E41,VIP!$A$2:$O15302,6,0)</f>
        <v>N/A</v>
      </c>
      <c r="L41" s="145" t="s">
        <v>2413</v>
      </c>
      <c r="M41" s="98" t="s">
        <v>2441</v>
      </c>
      <c r="N41" s="98" t="s">
        <v>2448</v>
      </c>
      <c r="O41" s="160" t="s">
        <v>2601</v>
      </c>
      <c r="P41" s="98"/>
      <c r="Q41" s="98" t="s">
        <v>2413</v>
      </c>
      <c r="T41" s="79"/>
      <c r="U41" s="69"/>
    </row>
    <row r="42" spans="1:21" s="125" customFormat="1" ht="18" x14ac:dyDescent="0.25">
      <c r="A42" s="160" t="str">
        <f>VLOOKUP(E42,'LISTADO ATM'!$A$2:$C$902,3,0)</f>
        <v>NORTE</v>
      </c>
      <c r="B42" s="117" t="s">
        <v>2793</v>
      </c>
      <c r="C42" s="99">
        <v>44410.609282407408</v>
      </c>
      <c r="D42" s="99" t="s">
        <v>2444</v>
      </c>
      <c r="E42" s="140">
        <v>594</v>
      </c>
      <c r="F42" s="160" t="str">
        <f>VLOOKUP(E42,VIP!$A$2:$O14853,2,0)</f>
        <v>DRBR594</v>
      </c>
      <c r="G42" s="160" t="str">
        <f>VLOOKUP(E42,'LISTADO ATM'!$A$2:$B$901,2,0)</f>
        <v xml:space="preserve">ATM Plaza Venezuela II (Santiago) </v>
      </c>
      <c r="H42" s="160" t="str">
        <f>VLOOKUP(E42,VIP!$A$2:$O19814,7,FALSE)</f>
        <v>Si</v>
      </c>
      <c r="I42" s="160" t="str">
        <f>VLOOKUP(E42,VIP!$A$2:$O11779,8,FALSE)</f>
        <v>Si</v>
      </c>
      <c r="J42" s="160" t="str">
        <f>VLOOKUP(E42,VIP!$A$2:$O11729,8,FALSE)</f>
        <v>Si</v>
      </c>
      <c r="K42" s="160" t="str">
        <f>VLOOKUP(E42,VIP!$A$2:$O15303,6,0)</f>
        <v>NO</v>
      </c>
      <c r="L42" s="145" t="s">
        <v>2413</v>
      </c>
      <c r="M42" s="98" t="s">
        <v>2441</v>
      </c>
      <c r="N42" s="98" t="s">
        <v>2448</v>
      </c>
      <c r="O42" s="160" t="s">
        <v>2449</v>
      </c>
      <c r="P42" s="98"/>
      <c r="Q42" s="98" t="s">
        <v>2413</v>
      </c>
      <c r="T42" s="79"/>
      <c r="U42" s="69"/>
    </row>
    <row r="43" spans="1:21" s="125" customFormat="1" ht="18" x14ac:dyDescent="0.25">
      <c r="A43" s="160" t="str">
        <f>VLOOKUP(E43,'LISTADO ATM'!$A$2:$C$902,3,0)</f>
        <v>SUR</v>
      </c>
      <c r="B43" s="117" t="s">
        <v>2794</v>
      </c>
      <c r="C43" s="99">
        <v>44410.607824074075</v>
      </c>
      <c r="D43" s="99" t="s">
        <v>2444</v>
      </c>
      <c r="E43" s="140">
        <v>249</v>
      </c>
      <c r="F43" s="160" t="str">
        <f>VLOOKUP(E43,VIP!$A$2:$O14854,2,0)</f>
        <v>DRBR249</v>
      </c>
      <c r="G43" s="160" t="str">
        <f>VLOOKUP(E43,'LISTADO ATM'!$A$2:$B$901,2,0)</f>
        <v xml:space="preserve">ATM Banco Agrícola Neiba </v>
      </c>
      <c r="H43" s="160" t="str">
        <f>VLOOKUP(E43,VIP!$A$2:$O19815,7,FALSE)</f>
        <v>Si</v>
      </c>
      <c r="I43" s="160" t="str">
        <f>VLOOKUP(E43,VIP!$A$2:$O11780,8,FALSE)</f>
        <v>Si</v>
      </c>
      <c r="J43" s="160" t="str">
        <f>VLOOKUP(E43,VIP!$A$2:$O11730,8,FALSE)</f>
        <v>Si</v>
      </c>
      <c r="K43" s="160" t="str">
        <f>VLOOKUP(E43,VIP!$A$2:$O15304,6,0)</f>
        <v>NO</v>
      </c>
      <c r="L43" s="145" t="s">
        <v>2413</v>
      </c>
      <c r="M43" s="98" t="s">
        <v>2441</v>
      </c>
      <c r="N43" s="98" t="s">
        <v>2448</v>
      </c>
      <c r="O43" s="160" t="s">
        <v>2449</v>
      </c>
      <c r="P43" s="98"/>
      <c r="Q43" s="98" t="s">
        <v>2413</v>
      </c>
      <c r="T43" s="79"/>
      <c r="U43" s="69"/>
    </row>
    <row r="44" spans="1:21" s="125" customFormat="1" ht="18" x14ac:dyDescent="0.25">
      <c r="A44" s="160" t="str">
        <f>VLOOKUP(E44,'LISTADO ATM'!$A$2:$C$902,3,0)</f>
        <v>SUR</v>
      </c>
      <c r="B44" s="117" t="s">
        <v>2764</v>
      </c>
      <c r="C44" s="99">
        <v>44410.587835648148</v>
      </c>
      <c r="D44" s="99" t="s">
        <v>2176</v>
      </c>
      <c r="E44" s="140">
        <v>84</v>
      </c>
      <c r="F44" s="160" t="str">
        <f>VLOOKUP(E44,VIP!$A$2:$O14846,2,0)</f>
        <v>DRBR084</v>
      </c>
      <c r="G44" s="160" t="str">
        <f>VLOOKUP(E44,'LISTADO ATM'!$A$2:$B$901,2,0)</f>
        <v xml:space="preserve">ATM Oficina Multicentro Sirena San Cristóbal </v>
      </c>
      <c r="H44" s="160" t="str">
        <f>VLOOKUP(E44,VIP!$A$2:$O19807,7,FALSE)</f>
        <v>Si</v>
      </c>
      <c r="I44" s="160" t="str">
        <f>VLOOKUP(E44,VIP!$A$2:$O11772,8,FALSE)</f>
        <v>Si</v>
      </c>
      <c r="J44" s="160" t="str">
        <f>VLOOKUP(E44,VIP!$A$2:$O11722,8,FALSE)</f>
        <v>Si</v>
      </c>
      <c r="K44" s="160" t="str">
        <f>VLOOKUP(E44,VIP!$A$2:$O15296,6,0)</f>
        <v>SI</v>
      </c>
      <c r="L44" s="145" t="s">
        <v>2215</v>
      </c>
      <c r="M44" s="98" t="s">
        <v>2441</v>
      </c>
      <c r="N44" s="98" t="s">
        <v>2762</v>
      </c>
      <c r="O44" s="160" t="s">
        <v>2450</v>
      </c>
      <c r="P44" s="98"/>
      <c r="Q44" s="98" t="s">
        <v>2215</v>
      </c>
      <c r="T44" s="79"/>
      <c r="U44" s="69"/>
    </row>
    <row r="45" spans="1:21" s="125" customFormat="1" ht="18" x14ac:dyDescent="0.25">
      <c r="A45" s="160" t="str">
        <f>VLOOKUP(E45,'LISTADO ATM'!$A$2:$C$902,3,0)</f>
        <v>DISTRITO NACIONAL</v>
      </c>
      <c r="B45" s="117" t="s">
        <v>2765</v>
      </c>
      <c r="C45" s="99">
        <v>44410.569664351853</v>
      </c>
      <c r="D45" s="99" t="s">
        <v>2176</v>
      </c>
      <c r="E45" s="140">
        <v>896</v>
      </c>
      <c r="F45" s="160" t="str">
        <f>VLOOKUP(E45,VIP!$A$2:$O14847,2,0)</f>
        <v>DRBR896</v>
      </c>
      <c r="G45" s="160" t="str">
        <f>VLOOKUP(E45,'LISTADO ATM'!$A$2:$B$901,2,0)</f>
        <v xml:space="preserve">ATM Campamento Militar 16 de Agosto I </v>
      </c>
      <c r="H45" s="160" t="str">
        <f>VLOOKUP(E45,VIP!$A$2:$O19808,7,FALSE)</f>
        <v>Si</v>
      </c>
      <c r="I45" s="160" t="str">
        <f>VLOOKUP(E45,VIP!$A$2:$O11773,8,FALSE)</f>
        <v>Si</v>
      </c>
      <c r="J45" s="160" t="str">
        <f>VLOOKUP(E45,VIP!$A$2:$O11723,8,FALSE)</f>
        <v>Si</v>
      </c>
      <c r="K45" s="160" t="str">
        <f>VLOOKUP(E45,VIP!$A$2:$O15297,6,0)</f>
        <v>NO</v>
      </c>
      <c r="L45" s="145" t="s">
        <v>2241</v>
      </c>
      <c r="M45" s="177" t="s">
        <v>2540</v>
      </c>
      <c r="N45" s="98" t="s">
        <v>2762</v>
      </c>
      <c r="O45" s="160" t="s">
        <v>2450</v>
      </c>
      <c r="P45" s="98"/>
      <c r="Q45" s="176">
        <v>44410.60193287037</v>
      </c>
      <c r="T45" s="79"/>
      <c r="U45" s="69"/>
    </row>
    <row r="46" spans="1:21" s="125" customFormat="1" ht="18" x14ac:dyDescent="0.25">
      <c r="A46" s="160" t="str">
        <f>VLOOKUP(E46,'LISTADO ATM'!$A$2:$C$902,3,0)</f>
        <v>NORTE</v>
      </c>
      <c r="B46" s="117" t="s">
        <v>2766</v>
      </c>
      <c r="C46" s="99">
        <v>44410.566284722219</v>
      </c>
      <c r="D46" s="99" t="s">
        <v>2177</v>
      </c>
      <c r="E46" s="140">
        <v>402</v>
      </c>
      <c r="F46" s="160" t="str">
        <f>VLOOKUP(E46,VIP!$A$2:$O14848,2,0)</f>
        <v>DRBR402</v>
      </c>
      <c r="G46" s="160" t="str">
        <f>VLOOKUP(E46,'LISTADO ATM'!$A$2:$B$901,2,0)</f>
        <v xml:space="preserve">ATM La Sirena La Vega </v>
      </c>
      <c r="H46" s="160" t="str">
        <f>VLOOKUP(E46,VIP!$A$2:$O19809,7,FALSE)</f>
        <v>Si</v>
      </c>
      <c r="I46" s="160" t="str">
        <f>VLOOKUP(E46,VIP!$A$2:$O11774,8,FALSE)</f>
        <v>Si</v>
      </c>
      <c r="J46" s="160" t="str">
        <f>VLOOKUP(E46,VIP!$A$2:$O11724,8,FALSE)</f>
        <v>Si</v>
      </c>
      <c r="K46" s="160" t="str">
        <f>VLOOKUP(E46,VIP!$A$2:$O15298,6,0)</f>
        <v>NO</v>
      </c>
      <c r="L46" s="145" t="s">
        <v>2241</v>
      </c>
      <c r="M46" s="177" t="s">
        <v>2540</v>
      </c>
      <c r="N46" s="98" t="s">
        <v>2448</v>
      </c>
      <c r="O46" s="160" t="s">
        <v>2589</v>
      </c>
      <c r="P46" s="98"/>
      <c r="Q46" s="176">
        <v>44410.60193287037</v>
      </c>
      <c r="T46" s="79"/>
      <c r="U46" s="69"/>
    </row>
    <row r="47" spans="1:21" s="125" customFormat="1" ht="18" x14ac:dyDescent="0.25">
      <c r="A47" s="160" t="str">
        <f>VLOOKUP(E47,'LISTADO ATM'!$A$2:$C$902,3,0)</f>
        <v>DISTRITO NACIONAL</v>
      </c>
      <c r="B47" s="117" t="s">
        <v>2767</v>
      </c>
      <c r="C47" s="99">
        <v>44410.558148148149</v>
      </c>
      <c r="D47" s="99" t="s">
        <v>2444</v>
      </c>
      <c r="E47" s="140">
        <v>639</v>
      </c>
      <c r="F47" s="160" t="str">
        <f>VLOOKUP(E47,VIP!$A$2:$O14849,2,0)</f>
        <v>DRBR639</v>
      </c>
      <c r="G47" s="160" t="str">
        <f>VLOOKUP(E47,'LISTADO ATM'!$A$2:$B$901,2,0)</f>
        <v xml:space="preserve">ATM Comisión Militar MOPC </v>
      </c>
      <c r="H47" s="160" t="str">
        <f>VLOOKUP(E47,VIP!$A$2:$O19810,7,FALSE)</f>
        <v>Si</v>
      </c>
      <c r="I47" s="160" t="str">
        <f>VLOOKUP(E47,VIP!$A$2:$O11775,8,FALSE)</f>
        <v>Si</v>
      </c>
      <c r="J47" s="160" t="str">
        <f>VLOOKUP(E47,VIP!$A$2:$O11725,8,FALSE)</f>
        <v>Si</v>
      </c>
      <c r="K47" s="160" t="str">
        <f>VLOOKUP(E47,VIP!$A$2:$O15299,6,0)</f>
        <v>NO</v>
      </c>
      <c r="L47" s="145" t="s">
        <v>2555</v>
      </c>
      <c r="M47" s="98" t="s">
        <v>2441</v>
      </c>
      <c r="N47" s="98" t="s">
        <v>2448</v>
      </c>
      <c r="O47" s="160" t="s">
        <v>2449</v>
      </c>
      <c r="P47" s="98"/>
      <c r="Q47" s="98" t="s">
        <v>2555</v>
      </c>
      <c r="T47" s="79"/>
      <c r="U47" s="69"/>
    </row>
    <row r="48" spans="1:21" s="125" customFormat="1" ht="18" x14ac:dyDescent="0.25">
      <c r="A48" s="160" t="str">
        <f>VLOOKUP(E48,'LISTADO ATM'!$A$2:$C$902,3,0)</f>
        <v>DISTRITO NACIONAL</v>
      </c>
      <c r="B48" s="117" t="s">
        <v>2768</v>
      </c>
      <c r="C48" s="99">
        <v>44410.556712962964</v>
      </c>
      <c r="D48" s="99" t="s">
        <v>2176</v>
      </c>
      <c r="E48" s="140">
        <v>952</v>
      </c>
      <c r="F48" s="160" t="str">
        <f>VLOOKUP(E48,VIP!$A$2:$O14850,2,0)</f>
        <v>DRBR16L</v>
      </c>
      <c r="G48" s="160" t="str">
        <f>VLOOKUP(E48,'LISTADO ATM'!$A$2:$B$901,2,0)</f>
        <v xml:space="preserve">ATM Alvarez Rivas </v>
      </c>
      <c r="H48" s="160" t="str">
        <f>VLOOKUP(E48,VIP!$A$2:$O19811,7,FALSE)</f>
        <v>Si</v>
      </c>
      <c r="I48" s="160" t="str">
        <f>VLOOKUP(E48,VIP!$A$2:$O11776,8,FALSE)</f>
        <v>Si</v>
      </c>
      <c r="J48" s="160" t="str">
        <f>VLOOKUP(E48,VIP!$A$2:$O11726,8,FALSE)</f>
        <v>Si</v>
      </c>
      <c r="K48" s="160" t="str">
        <f>VLOOKUP(E48,VIP!$A$2:$O15300,6,0)</f>
        <v>NO</v>
      </c>
      <c r="L48" s="145" t="s">
        <v>2215</v>
      </c>
      <c r="M48" s="98" t="s">
        <v>2441</v>
      </c>
      <c r="N48" s="98" t="s">
        <v>2762</v>
      </c>
      <c r="O48" s="160" t="s">
        <v>2450</v>
      </c>
      <c r="P48" s="98"/>
      <c r="Q48" s="98" t="s">
        <v>2215</v>
      </c>
      <c r="T48" s="79"/>
      <c r="U48" s="69"/>
    </row>
    <row r="49" spans="1:21" s="125" customFormat="1" ht="18" x14ac:dyDescent="0.25">
      <c r="A49" s="161" t="str">
        <f>VLOOKUP(E49,'LISTADO ATM'!$A$2:$C$902,3,0)</f>
        <v>ESTE</v>
      </c>
      <c r="B49" s="117" t="s">
        <v>2769</v>
      </c>
      <c r="C49" s="99">
        <v>44410.551863425928</v>
      </c>
      <c r="D49" s="99" t="s">
        <v>2444</v>
      </c>
      <c r="E49" s="140">
        <v>608</v>
      </c>
      <c r="F49" s="161" t="str">
        <f>VLOOKUP(E49,VIP!$A$2:$O14851,2,0)</f>
        <v>DRBR305</v>
      </c>
      <c r="G49" s="161" t="str">
        <f>VLOOKUP(E49,'LISTADO ATM'!$A$2:$B$901,2,0)</f>
        <v xml:space="preserve">ATM Oficina Jumbo (San Pedro) </v>
      </c>
      <c r="H49" s="161" t="str">
        <f>VLOOKUP(E49,VIP!$A$2:$O19812,7,FALSE)</f>
        <v>Si</v>
      </c>
      <c r="I49" s="161" t="str">
        <f>VLOOKUP(E49,VIP!$A$2:$O11777,8,FALSE)</f>
        <v>Si</v>
      </c>
      <c r="J49" s="161" t="str">
        <f>VLOOKUP(E49,VIP!$A$2:$O11727,8,FALSE)</f>
        <v>Si</v>
      </c>
      <c r="K49" s="161" t="str">
        <f>VLOOKUP(E49,VIP!$A$2:$O15301,6,0)</f>
        <v>SI</v>
      </c>
      <c r="L49" s="145" t="s">
        <v>2413</v>
      </c>
      <c r="M49" s="98" t="s">
        <v>2441</v>
      </c>
      <c r="N49" s="98" t="s">
        <v>2448</v>
      </c>
      <c r="O49" s="161" t="s">
        <v>2449</v>
      </c>
      <c r="P49" s="98"/>
      <c r="Q49" s="98" t="s">
        <v>2413</v>
      </c>
      <c r="T49" s="79"/>
      <c r="U49" s="69"/>
    </row>
    <row r="50" spans="1:21" s="125" customFormat="1" ht="18" x14ac:dyDescent="0.25">
      <c r="A50" s="161" t="str">
        <f>VLOOKUP(E50,'LISTADO ATM'!$A$2:$C$902,3,0)</f>
        <v>NORTE</v>
      </c>
      <c r="B50" s="117" t="s">
        <v>2770</v>
      </c>
      <c r="C50" s="99">
        <v>44410.50273148148</v>
      </c>
      <c r="D50" s="99" t="s">
        <v>2176</v>
      </c>
      <c r="E50" s="140">
        <v>402</v>
      </c>
      <c r="F50" s="161" t="str">
        <f>VLOOKUP(E50,VIP!$A$2:$O14852,2,0)</f>
        <v>DRBR402</v>
      </c>
      <c r="G50" s="161" t="str">
        <f>VLOOKUP(E50,'LISTADO ATM'!$A$2:$B$901,2,0)</f>
        <v xml:space="preserve">ATM La Sirena La Vega </v>
      </c>
      <c r="H50" s="161" t="str">
        <f>VLOOKUP(E50,VIP!$A$2:$O19813,7,FALSE)</f>
        <v>Si</v>
      </c>
      <c r="I50" s="161" t="str">
        <f>VLOOKUP(E50,VIP!$A$2:$O11778,8,FALSE)</f>
        <v>Si</v>
      </c>
      <c r="J50" s="161" t="str">
        <f>VLOOKUP(E50,VIP!$A$2:$O11728,8,FALSE)</f>
        <v>Si</v>
      </c>
      <c r="K50" s="161" t="str">
        <f>VLOOKUP(E50,VIP!$A$2:$O15302,6,0)</f>
        <v>NO</v>
      </c>
      <c r="L50" s="145" t="s">
        <v>2215</v>
      </c>
      <c r="M50" s="177" t="s">
        <v>2540</v>
      </c>
      <c r="N50" s="98" t="s">
        <v>2762</v>
      </c>
      <c r="O50" s="161" t="s">
        <v>2450</v>
      </c>
      <c r="P50" s="98"/>
      <c r="Q50" s="176">
        <v>44410.60193287037</v>
      </c>
      <c r="T50" s="79"/>
      <c r="U50" s="69"/>
    </row>
    <row r="51" spans="1:21" ht="18" x14ac:dyDescent="0.25">
      <c r="A51" s="162" t="str">
        <f>VLOOKUP(E51,'LISTADO ATM'!$A$2:$C$902,3,0)</f>
        <v>DISTRITO NACIONAL</v>
      </c>
      <c r="B51" s="117" t="s">
        <v>2771</v>
      </c>
      <c r="C51" s="99">
        <v>44410.500763888886</v>
      </c>
      <c r="D51" s="99" t="s">
        <v>2176</v>
      </c>
      <c r="E51" s="140">
        <v>35</v>
      </c>
      <c r="F51" s="162" t="str">
        <f>VLOOKUP(E51,VIP!$A$2:$O14853,2,0)</f>
        <v>DRBR035</v>
      </c>
      <c r="G51" s="162" t="str">
        <f>VLOOKUP(E51,'LISTADO ATM'!$A$2:$B$901,2,0)</f>
        <v xml:space="preserve">ATM Dirección General de Aduanas I </v>
      </c>
      <c r="H51" s="162" t="str">
        <f>VLOOKUP(E51,VIP!$A$2:$O19814,7,FALSE)</f>
        <v>Si</v>
      </c>
      <c r="I51" s="162" t="str">
        <f>VLOOKUP(E51,VIP!$A$2:$O11779,8,FALSE)</f>
        <v>Si</v>
      </c>
      <c r="J51" s="162" t="str">
        <f>VLOOKUP(E51,VIP!$A$2:$O11729,8,FALSE)</f>
        <v>Si</v>
      </c>
      <c r="K51" s="162" t="str">
        <f>VLOOKUP(E51,VIP!$A$2:$O15303,6,0)</f>
        <v>NO</v>
      </c>
      <c r="L51" s="145" t="s">
        <v>2215</v>
      </c>
      <c r="M51" s="98" t="s">
        <v>2441</v>
      </c>
      <c r="N51" s="98" t="s">
        <v>2762</v>
      </c>
      <c r="O51" s="162" t="s">
        <v>2450</v>
      </c>
      <c r="P51" s="98"/>
      <c r="Q51" s="98" t="s">
        <v>2215</v>
      </c>
    </row>
    <row r="52" spans="1:21" ht="18" x14ac:dyDescent="0.25">
      <c r="A52" s="163" t="str">
        <f>VLOOKUP(E52,'LISTADO ATM'!$A$2:$C$902,3,0)</f>
        <v>NORTE</v>
      </c>
      <c r="B52" s="117" t="s">
        <v>2772</v>
      </c>
      <c r="C52" s="99">
        <v>44410.499178240738</v>
      </c>
      <c r="D52" s="99" t="s">
        <v>2177</v>
      </c>
      <c r="E52" s="140">
        <v>510</v>
      </c>
      <c r="F52" s="163" t="str">
        <f>VLOOKUP(E52,VIP!$A$2:$O14854,2,0)</f>
        <v>DRBR510</v>
      </c>
      <c r="G52" s="163" t="str">
        <f>VLOOKUP(E52,'LISTADO ATM'!$A$2:$B$901,2,0)</f>
        <v xml:space="preserve">ATM Ferretería Bellón (Santiago) </v>
      </c>
      <c r="H52" s="163" t="str">
        <f>VLOOKUP(E52,VIP!$A$2:$O19815,7,FALSE)</f>
        <v>Si</v>
      </c>
      <c r="I52" s="163" t="str">
        <f>VLOOKUP(E52,VIP!$A$2:$O11780,8,FALSE)</f>
        <v>Si</v>
      </c>
      <c r="J52" s="163" t="str">
        <f>VLOOKUP(E52,VIP!$A$2:$O11730,8,FALSE)</f>
        <v>Si</v>
      </c>
      <c r="K52" s="163" t="str">
        <f>VLOOKUP(E52,VIP!$A$2:$O15304,6,0)</f>
        <v>NO</v>
      </c>
      <c r="L52" s="145" t="s">
        <v>2215</v>
      </c>
      <c r="M52" s="98" t="s">
        <v>2441</v>
      </c>
      <c r="N52" s="98" t="s">
        <v>2448</v>
      </c>
      <c r="O52" s="163" t="s">
        <v>2589</v>
      </c>
      <c r="P52" s="98"/>
      <c r="Q52" s="98" t="s">
        <v>2215</v>
      </c>
    </row>
    <row r="53" spans="1:21" ht="18" x14ac:dyDescent="0.25">
      <c r="A53" s="163" t="str">
        <f>VLOOKUP(E53,'LISTADO ATM'!$A$2:$C$902,3,0)</f>
        <v>DISTRITO NACIONAL</v>
      </c>
      <c r="B53" s="117" t="s">
        <v>2773</v>
      </c>
      <c r="C53" s="99">
        <v>44410.48982638889</v>
      </c>
      <c r="D53" s="99" t="s">
        <v>2464</v>
      </c>
      <c r="E53" s="140">
        <v>713</v>
      </c>
      <c r="F53" s="163" t="str">
        <f>VLOOKUP(E53,VIP!$A$2:$O14855,2,0)</f>
        <v>DRBR016</v>
      </c>
      <c r="G53" s="163" t="str">
        <f>VLOOKUP(E53,'LISTADO ATM'!$A$2:$B$901,2,0)</f>
        <v xml:space="preserve">ATM Oficina Las Américas </v>
      </c>
      <c r="H53" s="163" t="str">
        <f>VLOOKUP(E53,VIP!$A$2:$O19816,7,FALSE)</f>
        <v>Si</v>
      </c>
      <c r="I53" s="163" t="str">
        <f>VLOOKUP(E53,VIP!$A$2:$O11781,8,FALSE)</f>
        <v>Si</v>
      </c>
      <c r="J53" s="163" t="str">
        <f>VLOOKUP(E53,VIP!$A$2:$O11731,8,FALSE)</f>
        <v>Si</v>
      </c>
      <c r="K53" s="163" t="str">
        <f>VLOOKUP(E53,VIP!$A$2:$O15305,6,0)</f>
        <v>NO</v>
      </c>
      <c r="L53" s="145" t="s">
        <v>2413</v>
      </c>
      <c r="M53" s="98" t="s">
        <v>2441</v>
      </c>
      <c r="N53" s="98" t="s">
        <v>2448</v>
      </c>
      <c r="O53" s="163" t="s">
        <v>2591</v>
      </c>
      <c r="P53" s="98"/>
      <c r="Q53" s="98" t="s">
        <v>2413</v>
      </c>
    </row>
    <row r="54" spans="1:21" ht="18" x14ac:dyDescent="0.25">
      <c r="A54" s="163" t="str">
        <f>VLOOKUP(E54,'LISTADO ATM'!$A$2:$C$902,3,0)</f>
        <v>NORTE</v>
      </c>
      <c r="B54" s="117" t="s">
        <v>2774</v>
      </c>
      <c r="C54" s="99">
        <v>44410.488506944443</v>
      </c>
      <c r="D54" s="99" t="s">
        <v>2600</v>
      </c>
      <c r="E54" s="140">
        <v>299</v>
      </c>
      <c r="F54" s="163" t="str">
        <f>VLOOKUP(E54,VIP!$A$2:$O14856,2,0)</f>
        <v>DRBR299</v>
      </c>
      <c r="G54" s="163" t="str">
        <f>VLOOKUP(E54,'LISTADO ATM'!$A$2:$B$901,2,0)</f>
        <v xml:space="preserve">ATM S/M Aprezio Cotui </v>
      </c>
      <c r="H54" s="163" t="str">
        <f>VLOOKUP(E54,VIP!$A$2:$O19817,7,FALSE)</f>
        <v>Si</v>
      </c>
      <c r="I54" s="163" t="str">
        <f>VLOOKUP(E54,VIP!$A$2:$O11782,8,FALSE)</f>
        <v>Si</v>
      </c>
      <c r="J54" s="163" t="str">
        <f>VLOOKUP(E54,VIP!$A$2:$O11732,8,FALSE)</f>
        <v>Si</v>
      </c>
      <c r="K54" s="163" t="str">
        <f>VLOOKUP(E54,VIP!$A$2:$O15306,6,0)</f>
        <v>NO</v>
      </c>
      <c r="L54" s="145" t="s">
        <v>2413</v>
      </c>
      <c r="M54" s="177" t="s">
        <v>2540</v>
      </c>
      <c r="N54" s="98" t="s">
        <v>2448</v>
      </c>
      <c r="O54" s="163" t="s">
        <v>2601</v>
      </c>
      <c r="P54" s="98"/>
      <c r="Q54" s="176">
        <v>44410.60193287037</v>
      </c>
    </row>
    <row r="55" spans="1:21" ht="18" x14ac:dyDescent="0.25">
      <c r="A55" s="163" t="str">
        <f>VLOOKUP(E55,'LISTADO ATM'!$A$2:$C$902,3,0)</f>
        <v>DISTRITO NACIONAL</v>
      </c>
      <c r="B55" s="117" t="s">
        <v>2775</v>
      </c>
      <c r="C55" s="99">
        <v>44410.483796296299</v>
      </c>
      <c r="D55" s="99" t="s">
        <v>2176</v>
      </c>
      <c r="E55" s="140">
        <v>957</v>
      </c>
      <c r="F55" s="163" t="str">
        <f>VLOOKUP(E55,VIP!$A$2:$O14857,2,0)</f>
        <v>DRBR23F</v>
      </c>
      <c r="G55" s="163" t="str">
        <f>VLOOKUP(E55,'LISTADO ATM'!$A$2:$B$901,2,0)</f>
        <v xml:space="preserve">ATM Oficina Venezuela </v>
      </c>
      <c r="H55" s="163" t="str">
        <f>VLOOKUP(E55,VIP!$A$2:$O19818,7,FALSE)</f>
        <v>Si</v>
      </c>
      <c r="I55" s="163" t="str">
        <f>VLOOKUP(E55,VIP!$A$2:$O11783,8,FALSE)</f>
        <v>Si</v>
      </c>
      <c r="J55" s="163" t="str">
        <f>VLOOKUP(E55,VIP!$A$2:$O11733,8,FALSE)</f>
        <v>Si</v>
      </c>
      <c r="K55" s="163" t="str">
        <f>VLOOKUP(E55,VIP!$A$2:$O15307,6,0)</f>
        <v>SI</v>
      </c>
      <c r="L55" s="145" t="s">
        <v>2460</v>
      </c>
      <c r="M55" s="98" t="s">
        <v>2441</v>
      </c>
      <c r="N55" s="98" t="s">
        <v>2762</v>
      </c>
      <c r="O55" s="163" t="s">
        <v>2450</v>
      </c>
      <c r="P55" s="98"/>
      <c r="Q55" s="98" t="s">
        <v>2460</v>
      </c>
    </row>
    <row r="56" spans="1:21" ht="18" x14ac:dyDescent="0.25">
      <c r="A56" s="163" t="str">
        <f>VLOOKUP(E56,'LISTADO ATM'!$A$2:$C$902,3,0)</f>
        <v>DISTRITO NACIONAL</v>
      </c>
      <c r="B56" s="117" t="s">
        <v>2776</v>
      </c>
      <c r="C56" s="99">
        <v>44410.480509259258</v>
      </c>
      <c r="D56" s="99" t="s">
        <v>2176</v>
      </c>
      <c r="E56" s="140">
        <v>686</v>
      </c>
      <c r="F56" s="163" t="str">
        <f>VLOOKUP(E56,VIP!$A$2:$O14858,2,0)</f>
        <v>DRBR686</v>
      </c>
      <c r="G56" s="163" t="str">
        <f>VLOOKUP(E56,'LISTADO ATM'!$A$2:$B$901,2,0)</f>
        <v>ATM Autoservicio Oficina Máximo Gómez</v>
      </c>
      <c r="H56" s="163" t="str">
        <f>VLOOKUP(E56,VIP!$A$2:$O19819,7,FALSE)</f>
        <v>Si</v>
      </c>
      <c r="I56" s="163" t="str">
        <f>VLOOKUP(E56,VIP!$A$2:$O11784,8,FALSE)</f>
        <v>Si</v>
      </c>
      <c r="J56" s="163" t="str">
        <f>VLOOKUP(E56,VIP!$A$2:$O11734,8,FALSE)</f>
        <v>Si</v>
      </c>
      <c r="K56" s="163" t="str">
        <f>VLOOKUP(E56,VIP!$A$2:$O15308,6,0)</f>
        <v>NO</v>
      </c>
      <c r="L56" s="145" t="s">
        <v>2215</v>
      </c>
      <c r="M56" s="98" t="s">
        <v>2441</v>
      </c>
      <c r="N56" s="98" t="s">
        <v>2762</v>
      </c>
      <c r="O56" s="163" t="s">
        <v>2450</v>
      </c>
      <c r="P56" s="98"/>
      <c r="Q56" s="98" t="s">
        <v>2215</v>
      </c>
    </row>
    <row r="57" spans="1:21" ht="18" x14ac:dyDescent="0.25">
      <c r="A57" s="163" t="str">
        <f>VLOOKUP(E57,'LISTADO ATM'!$A$2:$C$902,3,0)</f>
        <v>ESTE</v>
      </c>
      <c r="B57" s="117" t="s">
        <v>2777</v>
      </c>
      <c r="C57" s="99">
        <v>44410.477500000001</v>
      </c>
      <c r="D57" s="99" t="s">
        <v>2464</v>
      </c>
      <c r="E57" s="140">
        <v>121</v>
      </c>
      <c r="F57" s="163" t="str">
        <f>VLOOKUP(E57,VIP!$A$2:$O14859,2,0)</f>
        <v>DRBR121</v>
      </c>
      <c r="G57" s="163" t="str">
        <f>VLOOKUP(E57,'LISTADO ATM'!$A$2:$B$901,2,0)</f>
        <v xml:space="preserve">ATM Oficina Bayaguana </v>
      </c>
      <c r="H57" s="163" t="str">
        <f>VLOOKUP(E57,VIP!$A$2:$O19820,7,FALSE)</f>
        <v>Si</v>
      </c>
      <c r="I57" s="163" t="str">
        <f>VLOOKUP(E57,VIP!$A$2:$O11785,8,FALSE)</f>
        <v>Si</v>
      </c>
      <c r="J57" s="163" t="str">
        <f>VLOOKUP(E57,VIP!$A$2:$O11735,8,FALSE)</f>
        <v>Si</v>
      </c>
      <c r="K57" s="163" t="str">
        <f>VLOOKUP(E57,VIP!$A$2:$O15309,6,0)</f>
        <v>SI</v>
      </c>
      <c r="L57" s="145" t="s">
        <v>2413</v>
      </c>
      <c r="M57" s="177" t="s">
        <v>2540</v>
      </c>
      <c r="N57" s="98" t="s">
        <v>2448</v>
      </c>
      <c r="O57" s="163" t="s">
        <v>2591</v>
      </c>
      <c r="P57" s="98"/>
      <c r="Q57" s="176">
        <v>44410.60193287037</v>
      </c>
    </row>
    <row r="58" spans="1:21" ht="18" x14ac:dyDescent="0.25">
      <c r="A58" s="163" t="str">
        <f>VLOOKUP(E58,'LISTADO ATM'!$A$2:$C$902,3,0)</f>
        <v>ESTE</v>
      </c>
      <c r="B58" s="117" t="s">
        <v>2778</v>
      </c>
      <c r="C58" s="99">
        <v>44410.476307870369</v>
      </c>
      <c r="D58" s="99" t="s">
        <v>2444</v>
      </c>
      <c r="E58" s="140">
        <v>842</v>
      </c>
      <c r="F58" s="163" t="str">
        <f>VLOOKUP(E58,VIP!$A$2:$O14860,2,0)</f>
        <v>DRBR842</v>
      </c>
      <c r="G58" s="163" t="str">
        <f>VLOOKUP(E58,'LISTADO ATM'!$A$2:$B$901,2,0)</f>
        <v xml:space="preserve">ATM Plaza Orense II (La Romana) </v>
      </c>
      <c r="H58" s="163" t="str">
        <f>VLOOKUP(E58,VIP!$A$2:$O19821,7,FALSE)</f>
        <v>Si</v>
      </c>
      <c r="I58" s="163" t="str">
        <f>VLOOKUP(E58,VIP!$A$2:$O11786,8,FALSE)</f>
        <v>Si</v>
      </c>
      <c r="J58" s="163" t="str">
        <f>VLOOKUP(E58,VIP!$A$2:$O11736,8,FALSE)</f>
        <v>Si</v>
      </c>
      <c r="K58" s="163" t="str">
        <f>VLOOKUP(E58,VIP!$A$2:$O15310,6,0)</f>
        <v>NO</v>
      </c>
      <c r="L58" s="145" t="s">
        <v>2413</v>
      </c>
      <c r="M58" s="177" t="s">
        <v>2540</v>
      </c>
      <c r="N58" s="98" t="s">
        <v>2448</v>
      </c>
      <c r="O58" s="163" t="s">
        <v>2449</v>
      </c>
      <c r="P58" s="98"/>
      <c r="Q58" s="176">
        <v>44410.60193287037</v>
      </c>
    </row>
    <row r="59" spans="1:21" ht="18" x14ac:dyDescent="0.25">
      <c r="A59" s="163" t="str">
        <f>VLOOKUP(E59,'LISTADO ATM'!$A$2:$C$902,3,0)</f>
        <v>NORTE</v>
      </c>
      <c r="B59" s="117" t="s">
        <v>2779</v>
      </c>
      <c r="C59" s="99">
        <v>44410.471805555557</v>
      </c>
      <c r="D59" s="99" t="s">
        <v>2600</v>
      </c>
      <c r="E59" s="140">
        <v>869</v>
      </c>
      <c r="F59" s="163" t="str">
        <f>VLOOKUP(E59,VIP!$A$2:$O14861,2,0)</f>
        <v>DRBR869</v>
      </c>
      <c r="G59" s="163" t="str">
        <f>VLOOKUP(E59,'LISTADO ATM'!$A$2:$B$901,2,0)</f>
        <v xml:space="preserve">ATM Estación Isla La Cueva (Cotuí) </v>
      </c>
      <c r="H59" s="163" t="str">
        <f>VLOOKUP(E59,VIP!$A$2:$O19822,7,FALSE)</f>
        <v>Si</v>
      </c>
      <c r="I59" s="163" t="str">
        <f>VLOOKUP(E59,VIP!$A$2:$O11787,8,FALSE)</f>
        <v>Si</v>
      </c>
      <c r="J59" s="163" t="str">
        <f>VLOOKUP(E59,VIP!$A$2:$O11737,8,FALSE)</f>
        <v>Si</v>
      </c>
      <c r="K59" s="163" t="str">
        <f>VLOOKUP(E59,VIP!$A$2:$O15311,6,0)</f>
        <v>NO</v>
      </c>
      <c r="L59" s="145" t="s">
        <v>2437</v>
      </c>
      <c r="M59" s="177" t="s">
        <v>2540</v>
      </c>
      <c r="N59" s="98" t="s">
        <v>2448</v>
      </c>
      <c r="O59" s="163" t="s">
        <v>2601</v>
      </c>
      <c r="P59" s="98"/>
      <c r="Q59" s="176">
        <v>44410.60193287037</v>
      </c>
    </row>
    <row r="60" spans="1:21" ht="18" x14ac:dyDescent="0.25">
      <c r="A60" s="163" t="str">
        <f>VLOOKUP(E60,'LISTADO ATM'!$A$2:$C$902,3,0)</f>
        <v>DISTRITO NACIONAL</v>
      </c>
      <c r="B60" s="117" t="s">
        <v>2780</v>
      </c>
      <c r="C60" s="99">
        <v>44410.469305555554</v>
      </c>
      <c r="D60" s="99" t="s">
        <v>2464</v>
      </c>
      <c r="E60" s="140">
        <v>791</v>
      </c>
      <c r="F60" s="163" t="str">
        <f>VLOOKUP(E60,VIP!$A$2:$O14862,2,0)</f>
        <v>DRBR791</v>
      </c>
      <c r="G60" s="163" t="str">
        <f>VLOOKUP(E60,'LISTADO ATM'!$A$2:$B$901,2,0)</f>
        <v xml:space="preserve">ATM Oficina Sans Soucí </v>
      </c>
      <c r="H60" s="163" t="str">
        <f>VLOOKUP(E60,VIP!$A$2:$O19823,7,FALSE)</f>
        <v>Si</v>
      </c>
      <c r="I60" s="163" t="str">
        <f>VLOOKUP(E60,VIP!$A$2:$O11788,8,FALSE)</f>
        <v>No</v>
      </c>
      <c r="J60" s="163" t="str">
        <f>VLOOKUP(E60,VIP!$A$2:$O11738,8,FALSE)</f>
        <v>No</v>
      </c>
      <c r="K60" s="163" t="str">
        <f>VLOOKUP(E60,VIP!$A$2:$O15312,6,0)</f>
        <v>NO</v>
      </c>
      <c r="L60" s="145" t="s">
        <v>2413</v>
      </c>
      <c r="M60" s="177" t="s">
        <v>2540</v>
      </c>
      <c r="N60" s="98" t="s">
        <v>2448</v>
      </c>
      <c r="O60" s="163" t="s">
        <v>2591</v>
      </c>
      <c r="P60" s="98"/>
      <c r="Q60" s="176">
        <v>44410.60193287037</v>
      </c>
    </row>
    <row r="61" spans="1:21" ht="18" x14ac:dyDescent="0.25">
      <c r="A61" s="163" t="str">
        <f>VLOOKUP(E61,'LISTADO ATM'!$A$2:$C$902,3,0)</f>
        <v>SUR</v>
      </c>
      <c r="B61" s="117" t="s">
        <v>2781</v>
      </c>
      <c r="C61" s="99">
        <v>44410.466736111113</v>
      </c>
      <c r="D61" s="99" t="s">
        <v>2464</v>
      </c>
      <c r="E61" s="140">
        <v>48</v>
      </c>
      <c r="F61" s="163" t="str">
        <f>VLOOKUP(E61,VIP!$A$2:$O14863,2,0)</f>
        <v>DRBR048</v>
      </c>
      <c r="G61" s="163" t="str">
        <f>VLOOKUP(E61,'LISTADO ATM'!$A$2:$B$901,2,0)</f>
        <v xml:space="preserve">ATM Autoservicio Neiba I </v>
      </c>
      <c r="H61" s="163" t="str">
        <f>VLOOKUP(E61,VIP!$A$2:$O19824,7,FALSE)</f>
        <v>Si</v>
      </c>
      <c r="I61" s="163" t="str">
        <f>VLOOKUP(E61,VIP!$A$2:$O11789,8,FALSE)</f>
        <v>Si</v>
      </c>
      <c r="J61" s="163" t="str">
        <f>VLOOKUP(E61,VIP!$A$2:$O11739,8,FALSE)</f>
        <v>Si</v>
      </c>
      <c r="K61" s="163" t="str">
        <f>VLOOKUP(E61,VIP!$A$2:$O15313,6,0)</f>
        <v>SI</v>
      </c>
      <c r="L61" s="145" t="s">
        <v>2595</v>
      </c>
      <c r="M61" s="98" t="s">
        <v>2441</v>
      </c>
      <c r="N61" s="98" t="s">
        <v>2448</v>
      </c>
      <c r="O61" s="163" t="s">
        <v>2591</v>
      </c>
      <c r="P61" s="98"/>
      <c r="Q61" s="98" t="s">
        <v>2595</v>
      </c>
    </row>
    <row r="62" spans="1:21" ht="18" x14ac:dyDescent="0.25">
      <c r="A62" s="163" t="str">
        <f>VLOOKUP(E62,'LISTADO ATM'!$A$2:$C$902,3,0)</f>
        <v>DISTRITO NACIONAL</v>
      </c>
      <c r="B62" s="117" t="s">
        <v>2782</v>
      </c>
      <c r="C62" s="99">
        <v>44410.465115740742</v>
      </c>
      <c r="D62" s="99" t="s">
        <v>2176</v>
      </c>
      <c r="E62" s="140">
        <v>327</v>
      </c>
      <c r="F62" s="163" t="str">
        <f>VLOOKUP(E62,VIP!$A$2:$O14864,2,0)</f>
        <v>DRBR327</v>
      </c>
      <c r="G62" s="163" t="str">
        <f>VLOOKUP(E62,'LISTADO ATM'!$A$2:$B$901,2,0)</f>
        <v xml:space="preserve">ATM UNP CCN (Nacional 27 de Febrero) </v>
      </c>
      <c r="H62" s="163" t="str">
        <f>VLOOKUP(E62,VIP!$A$2:$O19825,7,FALSE)</f>
        <v>Si</v>
      </c>
      <c r="I62" s="163" t="str">
        <f>VLOOKUP(E62,VIP!$A$2:$O11790,8,FALSE)</f>
        <v>Si</v>
      </c>
      <c r="J62" s="163" t="str">
        <f>VLOOKUP(E62,VIP!$A$2:$O11740,8,FALSE)</f>
        <v>Si</v>
      </c>
      <c r="K62" s="163" t="str">
        <f>VLOOKUP(E62,VIP!$A$2:$O15314,6,0)</f>
        <v>NO</v>
      </c>
      <c r="L62" s="145" t="s">
        <v>2215</v>
      </c>
      <c r="M62" s="98" t="s">
        <v>2441</v>
      </c>
      <c r="N62" s="98" t="s">
        <v>2762</v>
      </c>
      <c r="O62" s="163" t="s">
        <v>2450</v>
      </c>
      <c r="P62" s="98"/>
      <c r="Q62" s="98" t="s">
        <v>2215</v>
      </c>
    </row>
    <row r="63" spans="1:21" ht="18" x14ac:dyDescent="0.25">
      <c r="A63" s="163" t="str">
        <f>VLOOKUP(E63,'LISTADO ATM'!$A$2:$C$902,3,0)</f>
        <v>NORTE</v>
      </c>
      <c r="B63" s="117" t="s">
        <v>2783</v>
      </c>
      <c r="C63" s="99">
        <v>44410.460428240738</v>
      </c>
      <c r="D63" s="99" t="s">
        <v>2177</v>
      </c>
      <c r="E63" s="140">
        <v>808</v>
      </c>
      <c r="F63" s="163" t="str">
        <f>VLOOKUP(E63,VIP!$A$2:$O14865,2,0)</f>
        <v>DRBR808</v>
      </c>
      <c r="G63" s="163" t="str">
        <f>VLOOKUP(E63,'LISTADO ATM'!$A$2:$B$901,2,0)</f>
        <v xml:space="preserve">ATM Oficina Castillo </v>
      </c>
      <c r="H63" s="163" t="str">
        <f>VLOOKUP(E63,VIP!$A$2:$O19826,7,FALSE)</f>
        <v>Si</v>
      </c>
      <c r="I63" s="163" t="str">
        <f>VLOOKUP(E63,VIP!$A$2:$O11791,8,FALSE)</f>
        <v>Si</v>
      </c>
      <c r="J63" s="163" t="str">
        <f>VLOOKUP(E63,VIP!$A$2:$O11741,8,FALSE)</f>
        <v>Si</v>
      </c>
      <c r="K63" s="163" t="str">
        <f>VLOOKUP(E63,VIP!$A$2:$O15315,6,0)</f>
        <v>NO</v>
      </c>
      <c r="L63" s="145" t="s">
        <v>2785</v>
      </c>
      <c r="M63" s="177" t="s">
        <v>2540</v>
      </c>
      <c r="N63" s="98" t="s">
        <v>2448</v>
      </c>
      <c r="O63" s="163" t="s">
        <v>2786</v>
      </c>
      <c r="P63" s="98"/>
      <c r="Q63" s="176">
        <v>44410.60193287037</v>
      </c>
    </row>
    <row r="64" spans="1:21" ht="18" x14ac:dyDescent="0.25">
      <c r="A64" s="163" t="str">
        <f>VLOOKUP(E64,'LISTADO ATM'!$A$2:$C$902,3,0)</f>
        <v>NORTE</v>
      </c>
      <c r="B64" s="117" t="s">
        <v>2784</v>
      </c>
      <c r="C64" s="99">
        <v>44410.459699074076</v>
      </c>
      <c r="D64" s="99" t="s">
        <v>2177</v>
      </c>
      <c r="E64" s="140">
        <v>98</v>
      </c>
      <c r="F64" s="163" t="str">
        <f>VLOOKUP(E64,VIP!$A$2:$O14866,2,0)</f>
        <v>DRBR098</v>
      </c>
      <c r="G64" s="163" t="str">
        <f>VLOOKUP(E64,'LISTADO ATM'!$A$2:$B$901,2,0)</f>
        <v xml:space="preserve">ATM UNP Pimentel </v>
      </c>
      <c r="H64" s="163" t="str">
        <f>VLOOKUP(E64,VIP!$A$2:$O19827,7,FALSE)</f>
        <v>Si</v>
      </c>
      <c r="I64" s="163" t="str">
        <f>VLOOKUP(E64,VIP!$A$2:$O11792,8,FALSE)</f>
        <v>Si</v>
      </c>
      <c r="J64" s="163" t="str">
        <f>VLOOKUP(E64,VIP!$A$2:$O11742,8,FALSE)</f>
        <v>Si</v>
      </c>
      <c r="K64" s="163" t="str">
        <f>VLOOKUP(E64,VIP!$A$2:$O15316,6,0)</f>
        <v>NO</v>
      </c>
      <c r="L64" s="145" t="s">
        <v>2785</v>
      </c>
      <c r="M64" s="177" t="s">
        <v>2540</v>
      </c>
      <c r="N64" s="98" t="s">
        <v>2448</v>
      </c>
      <c r="O64" s="163" t="s">
        <v>2786</v>
      </c>
      <c r="P64" s="98"/>
      <c r="Q64" s="176">
        <v>44410.60193287037</v>
      </c>
    </row>
    <row r="65" spans="1:17" ht="18" x14ac:dyDescent="0.25">
      <c r="A65" s="163" t="str">
        <f>VLOOKUP(E65,'LISTADO ATM'!$A$2:$C$902,3,0)</f>
        <v>DISTRITO NACIONAL</v>
      </c>
      <c r="B65" s="117" t="s">
        <v>2750</v>
      </c>
      <c r="C65" s="99">
        <v>44410.454918981479</v>
      </c>
      <c r="D65" s="99" t="s">
        <v>2444</v>
      </c>
      <c r="E65" s="140">
        <v>425</v>
      </c>
      <c r="F65" s="163" t="str">
        <f>VLOOKUP(E65,VIP!$A$2:$O14845,2,0)</f>
        <v>DRBR425</v>
      </c>
      <c r="G65" s="163" t="str">
        <f>VLOOKUP(E65,'LISTADO ATM'!$A$2:$B$901,2,0)</f>
        <v xml:space="preserve">ATM UNP Jumbo Luperón II </v>
      </c>
      <c r="H65" s="163" t="str">
        <f>VLOOKUP(E65,VIP!$A$2:$O19806,7,FALSE)</f>
        <v>Si</v>
      </c>
      <c r="I65" s="163" t="str">
        <f>VLOOKUP(E65,VIP!$A$2:$O11771,8,FALSE)</f>
        <v>Si</v>
      </c>
      <c r="J65" s="163" t="str">
        <f>VLOOKUP(E65,VIP!$A$2:$O11721,8,FALSE)</f>
        <v>Si</v>
      </c>
      <c r="K65" s="163" t="str">
        <f>VLOOKUP(E65,VIP!$A$2:$O15295,6,0)</f>
        <v>NO</v>
      </c>
      <c r="L65" s="145" t="s">
        <v>2413</v>
      </c>
      <c r="M65" s="177" t="s">
        <v>2540</v>
      </c>
      <c r="N65" s="98" t="s">
        <v>2448</v>
      </c>
      <c r="O65" s="163" t="s">
        <v>2449</v>
      </c>
      <c r="P65" s="98"/>
      <c r="Q65" s="176">
        <v>44410.60193287037</v>
      </c>
    </row>
    <row r="66" spans="1:17" ht="18" x14ac:dyDescent="0.25">
      <c r="A66" s="163" t="str">
        <f>VLOOKUP(E66,'LISTADO ATM'!$A$2:$C$902,3,0)</f>
        <v>NORTE</v>
      </c>
      <c r="B66" s="117" t="s">
        <v>2751</v>
      </c>
      <c r="C66" s="99">
        <v>44410.451666666668</v>
      </c>
      <c r="D66" s="99" t="s">
        <v>2600</v>
      </c>
      <c r="E66" s="140">
        <v>208</v>
      </c>
      <c r="F66" s="163" t="str">
        <f>VLOOKUP(E66,VIP!$A$2:$O14846,2,0)</f>
        <v>DRBR208</v>
      </c>
      <c r="G66" s="163" t="str">
        <f>VLOOKUP(E66,'LISTADO ATM'!$A$2:$B$901,2,0)</f>
        <v xml:space="preserve">ATM UNP Tireo </v>
      </c>
      <c r="H66" s="163" t="str">
        <f>VLOOKUP(E66,VIP!$A$2:$O19807,7,FALSE)</f>
        <v>Si</v>
      </c>
      <c r="I66" s="163" t="str">
        <f>VLOOKUP(E66,VIP!$A$2:$O11772,8,FALSE)</f>
        <v>Si</v>
      </c>
      <c r="J66" s="163" t="str">
        <f>VLOOKUP(E66,VIP!$A$2:$O11722,8,FALSE)</f>
        <v>Si</v>
      </c>
      <c r="K66" s="163" t="str">
        <f>VLOOKUP(E66,VIP!$A$2:$O15296,6,0)</f>
        <v>NO</v>
      </c>
      <c r="L66" s="145" t="s">
        <v>2437</v>
      </c>
      <c r="M66" s="177" t="s">
        <v>2540</v>
      </c>
      <c r="N66" s="98" t="s">
        <v>2448</v>
      </c>
      <c r="O66" s="163" t="s">
        <v>2601</v>
      </c>
      <c r="P66" s="98"/>
      <c r="Q66" s="176">
        <v>44410.60193287037</v>
      </c>
    </row>
    <row r="67" spans="1:17" ht="18" x14ac:dyDescent="0.25">
      <c r="A67" s="163" t="str">
        <f>VLOOKUP(E67,'LISTADO ATM'!$A$2:$C$902,3,0)</f>
        <v>SUR</v>
      </c>
      <c r="B67" s="117" t="s">
        <v>2752</v>
      </c>
      <c r="C67" s="99">
        <v>44410.444768518515</v>
      </c>
      <c r="D67" s="99" t="s">
        <v>2464</v>
      </c>
      <c r="E67" s="140">
        <v>767</v>
      </c>
      <c r="F67" s="163" t="str">
        <f>VLOOKUP(E67,VIP!$A$2:$O14847,2,0)</f>
        <v>DRBR059</v>
      </c>
      <c r="G67" s="163" t="str">
        <f>VLOOKUP(E67,'LISTADO ATM'!$A$2:$B$901,2,0)</f>
        <v xml:space="preserve">ATM S/M Diverso (Azua) </v>
      </c>
      <c r="H67" s="163" t="str">
        <f>VLOOKUP(E67,VIP!$A$2:$O19808,7,FALSE)</f>
        <v>Si</v>
      </c>
      <c r="I67" s="163" t="str">
        <f>VLOOKUP(E67,VIP!$A$2:$O11773,8,FALSE)</f>
        <v>No</v>
      </c>
      <c r="J67" s="163" t="str">
        <f>VLOOKUP(E67,VIP!$A$2:$O11723,8,FALSE)</f>
        <v>No</v>
      </c>
      <c r="K67" s="163" t="str">
        <f>VLOOKUP(E67,VIP!$A$2:$O15297,6,0)</f>
        <v>NO</v>
      </c>
      <c r="L67" s="145" t="s">
        <v>2413</v>
      </c>
      <c r="M67" s="177" t="s">
        <v>2540</v>
      </c>
      <c r="N67" s="98" t="s">
        <v>2448</v>
      </c>
      <c r="O67" s="163" t="s">
        <v>2591</v>
      </c>
      <c r="P67" s="98"/>
      <c r="Q67" s="176">
        <v>44410.60193287037</v>
      </c>
    </row>
    <row r="68" spans="1:17" ht="18" x14ac:dyDescent="0.25">
      <c r="A68" s="163" t="str">
        <f>VLOOKUP(E68,'LISTADO ATM'!$A$2:$C$902,3,0)</f>
        <v>ESTE</v>
      </c>
      <c r="B68" s="117" t="s">
        <v>2753</v>
      </c>
      <c r="C68" s="99">
        <v>44410.443090277775</v>
      </c>
      <c r="D68" s="99" t="s">
        <v>2444</v>
      </c>
      <c r="E68" s="140">
        <v>843</v>
      </c>
      <c r="F68" s="163" t="str">
        <f>VLOOKUP(E68,VIP!$A$2:$O14848,2,0)</f>
        <v>DRBR843</v>
      </c>
      <c r="G68" s="163" t="str">
        <f>VLOOKUP(E68,'LISTADO ATM'!$A$2:$B$901,2,0)</f>
        <v xml:space="preserve">ATM Oficina Romana Centro </v>
      </c>
      <c r="H68" s="163" t="str">
        <f>VLOOKUP(E68,VIP!$A$2:$O19809,7,FALSE)</f>
        <v>Si</v>
      </c>
      <c r="I68" s="163" t="str">
        <f>VLOOKUP(E68,VIP!$A$2:$O11774,8,FALSE)</f>
        <v>Si</v>
      </c>
      <c r="J68" s="163" t="str">
        <f>VLOOKUP(E68,VIP!$A$2:$O11724,8,FALSE)</f>
        <v>Si</v>
      </c>
      <c r="K68" s="163" t="str">
        <f>VLOOKUP(E68,VIP!$A$2:$O15298,6,0)</f>
        <v>NO</v>
      </c>
      <c r="L68" s="145" t="s">
        <v>2413</v>
      </c>
      <c r="M68" s="177" t="s">
        <v>2540</v>
      </c>
      <c r="N68" s="98" t="s">
        <v>2448</v>
      </c>
      <c r="O68" s="163" t="s">
        <v>2449</v>
      </c>
      <c r="P68" s="98"/>
      <c r="Q68" s="176">
        <v>44410.60193287037</v>
      </c>
    </row>
    <row r="69" spans="1:17" ht="18" x14ac:dyDescent="0.25">
      <c r="A69" s="163" t="str">
        <f>VLOOKUP(E69,'LISTADO ATM'!$A$2:$C$902,3,0)</f>
        <v>NORTE</v>
      </c>
      <c r="B69" s="117" t="s">
        <v>2754</v>
      </c>
      <c r="C69" s="99">
        <v>44410.424456018518</v>
      </c>
      <c r="D69" s="99" t="s">
        <v>2600</v>
      </c>
      <c r="E69" s="140">
        <v>837</v>
      </c>
      <c r="F69" s="163" t="str">
        <f>VLOOKUP(E69,VIP!$A$2:$O14849,2,0)</f>
        <v>DRBR837</v>
      </c>
      <c r="G69" s="163" t="str">
        <f>VLOOKUP(E69,'LISTADO ATM'!$A$2:$B$901,2,0)</f>
        <v>ATM Estación Next Canabacoa</v>
      </c>
      <c r="H69" s="163" t="str">
        <f>VLOOKUP(E69,VIP!$A$2:$O19810,7,FALSE)</f>
        <v>Si</v>
      </c>
      <c r="I69" s="163" t="str">
        <f>VLOOKUP(E69,VIP!$A$2:$O11775,8,FALSE)</f>
        <v>Si</v>
      </c>
      <c r="J69" s="163" t="str">
        <f>VLOOKUP(E69,VIP!$A$2:$O11725,8,FALSE)</f>
        <v>Si</v>
      </c>
      <c r="K69" s="163" t="str">
        <f>VLOOKUP(E69,VIP!$A$2:$O15299,6,0)</f>
        <v>NO</v>
      </c>
      <c r="L69" s="145" t="s">
        <v>2413</v>
      </c>
      <c r="M69" s="98" t="s">
        <v>2441</v>
      </c>
      <c r="N69" s="98" t="s">
        <v>2448</v>
      </c>
      <c r="O69" s="163" t="s">
        <v>2601</v>
      </c>
      <c r="P69" s="98"/>
      <c r="Q69" s="98" t="s">
        <v>2413</v>
      </c>
    </row>
    <row r="70" spans="1:17" ht="18" x14ac:dyDescent="0.25">
      <c r="A70" s="163" t="str">
        <f>VLOOKUP(E70,'LISTADO ATM'!$A$2:$C$902,3,0)</f>
        <v>ESTE</v>
      </c>
      <c r="B70" s="117" t="s">
        <v>2755</v>
      </c>
      <c r="C70" s="99">
        <v>44410.41679398148</v>
      </c>
      <c r="D70" s="99" t="s">
        <v>2444</v>
      </c>
      <c r="E70" s="140">
        <v>612</v>
      </c>
      <c r="F70" s="163" t="str">
        <f>VLOOKUP(E70,VIP!$A$2:$O14850,2,0)</f>
        <v>DRBR220</v>
      </c>
      <c r="G70" s="163" t="str">
        <f>VLOOKUP(E70,'LISTADO ATM'!$A$2:$B$901,2,0)</f>
        <v xml:space="preserve">ATM Plaza Orense (La Romana) </v>
      </c>
      <c r="H70" s="163" t="str">
        <f>VLOOKUP(E70,VIP!$A$2:$O19811,7,FALSE)</f>
        <v>Si</v>
      </c>
      <c r="I70" s="163" t="str">
        <f>VLOOKUP(E70,VIP!$A$2:$O11776,8,FALSE)</f>
        <v>Si</v>
      </c>
      <c r="J70" s="163" t="str">
        <f>VLOOKUP(E70,VIP!$A$2:$O11726,8,FALSE)</f>
        <v>Si</v>
      </c>
      <c r="K70" s="163" t="str">
        <f>VLOOKUP(E70,VIP!$A$2:$O15300,6,0)</f>
        <v>NO</v>
      </c>
      <c r="L70" s="145" t="s">
        <v>2413</v>
      </c>
      <c r="M70" s="177" t="s">
        <v>2540</v>
      </c>
      <c r="N70" s="98" t="s">
        <v>2448</v>
      </c>
      <c r="O70" s="163" t="s">
        <v>2449</v>
      </c>
      <c r="P70" s="98"/>
      <c r="Q70" s="176">
        <v>44410.60193287037</v>
      </c>
    </row>
    <row r="71" spans="1:17" ht="18" x14ac:dyDescent="0.25">
      <c r="A71" s="163" t="str">
        <f>VLOOKUP(E71,'LISTADO ATM'!$A$2:$C$902,3,0)</f>
        <v>NORTE</v>
      </c>
      <c r="B71" s="117" t="s">
        <v>2756</v>
      </c>
      <c r="C71" s="99">
        <v>44410.398611111108</v>
      </c>
      <c r="D71" s="99" t="s">
        <v>2177</v>
      </c>
      <c r="E71" s="140">
        <v>638</v>
      </c>
      <c r="F71" s="163" t="str">
        <f>VLOOKUP(E71,VIP!$A$2:$O14851,2,0)</f>
        <v>DRBR638</v>
      </c>
      <c r="G71" s="163" t="str">
        <f>VLOOKUP(E71,'LISTADO ATM'!$A$2:$B$901,2,0)</f>
        <v xml:space="preserve">ATM S/M Yoma </v>
      </c>
      <c r="H71" s="163" t="str">
        <f>VLOOKUP(E71,VIP!$A$2:$O19812,7,FALSE)</f>
        <v>Si</v>
      </c>
      <c r="I71" s="163" t="str">
        <f>VLOOKUP(E71,VIP!$A$2:$O11777,8,FALSE)</f>
        <v>Si</v>
      </c>
      <c r="J71" s="163" t="str">
        <f>VLOOKUP(E71,VIP!$A$2:$O11727,8,FALSE)</f>
        <v>Si</v>
      </c>
      <c r="K71" s="163" t="str">
        <f>VLOOKUP(E71,VIP!$A$2:$O15301,6,0)</f>
        <v>NO</v>
      </c>
      <c r="L71" s="145" t="s">
        <v>2761</v>
      </c>
      <c r="M71" s="98" t="s">
        <v>2441</v>
      </c>
      <c r="N71" s="98" t="s">
        <v>2448</v>
      </c>
      <c r="O71" s="163" t="s">
        <v>2589</v>
      </c>
      <c r="P71" s="98"/>
      <c r="Q71" s="98" t="s">
        <v>2761</v>
      </c>
    </row>
    <row r="72" spans="1:17" ht="18" x14ac:dyDescent="0.25">
      <c r="A72" s="163" t="str">
        <f>VLOOKUP(E72,'LISTADO ATM'!$A$2:$C$902,3,0)</f>
        <v>DISTRITO NACIONAL</v>
      </c>
      <c r="B72" s="117" t="s">
        <v>2757</v>
      </c>
      <c r="C72" s="99">
        <v>44410.391736111109</v>
      </c>
      <c r="D72" s="99" t="s">
        <v>2176</v>
      </c>
      <c r="E72" s="140">
        <v>12</v>
      </c>
      <c r="F72" s="163" t="str">
        <f>VLOOKUP(E72,VIP!$A$2:$O14852,2,0)</f>
        <v>DRBR012</v>
      </c>
      <c r="G72" s="163" t="str">
        <f>VLOOKUP(E72,'LISTADO ATM'!$A$2:$B$901,2,0)</f>
        <v xml:space="preserve">ATM Comercial Ganadera (San Isidro) </v>
      </c>
      <c r="H72" s="163" t="str">
        <f>VLOOKUP(E72,VIP!$A$2:$O19813,7,FALSE)</f>
        <v>Si</v>
      </c>
      <c r="I72" s="163" t="str">
        <f>VLOOKUP(E72,VIP!$A$2:$O11778,8,FALSE)</f>
        <v>No</v>
      </c>
      <c r="J72" s="163" t="str">
        <f>VLOOKUP(E72,VIP!$A$2:$O11728,8,FALSE)</f>
        <v>No</v>
      </c>
      <c r="K72" s="163" t="str">
        <f>VLOOKUP(E72,VIP!$A$2:$O15302,6,0)</f>
        <v>NO</v>
      </c>
      <c r="L72" s="145" t="s">
        <v>2460</v>
      </c>
      <c r="M72" s="98" t="s">
        <v>2441</v>
      </c>
      <c r="N72" s="98" t="s">
        <v>2448</v>
      </c>
      <c r="O72" s="163" t="s">
        <v>2450</v>
      </c>
      <c r="P72" s="98"/>
      <c r="Q72" s="98" t="s">
        <v>2460</v>
      </c>
    </row>
    <row r="73" spans="1:17" ht="18" x14ac:dyDescent="0.25">
      <c r="A73" s="163" t="str">
        <f>VLOOKUP(E73,'LISTADO ATM'!$A$2:$C$902,3,0)</f>
        <v>NORTE</v>
      </c>
      <c r="B73" s="117" t="s">
        <v>2758</v>
      </c>
      <c r="C73" s="99">
        <v>44410.38690972222</v>
      </c>
      <c r="D73" s="99" t="s">
        <v>2464</v>
      </c>
      <c r="E73" s="140">
        <v>395</v>
      </c>
      <c r="F73" s="163" t="str">
        <f>VLOOKUP(E73,VIP!$A$2:$O14853,2,0)</f>
        <v>DRBR395</v>
      </c>
      <c r="G73" s="163" t="str">
        <f>VLOOKUP(E73,'LISTADO ATM'!$A$2:$B$901,2,0)</f>
        <v xml:space="preserve">ATM UNP Sabana Iglesia </v>
      </c>
      <c r="H73" s="163" t="str">
        <f>VLOOKUP(E73,VIP!$A$2:$O19814,7,FALSE)</f>
        <v>Si</v>
      </c>
      <c r="I73" s="163" t="str">
        <f>VLOOKUP(E73,VIP!$A$2:$O11779,8,FALSE)</f>
        <v>Si</v>
      </c>
      <c r="J73" s="163" t="str">
        <f>VLOOKUP(E73,VIP!$A$2:$O11729,8,FALSE)</f>
        <v>Si</v>
      </c>
      <c r="K73" s="163" t="str">
        <f>VLOOKUP(E73,VIP!$A$2:$O15303,6,0)</f>
        <v>NO</v>
      </c>
      <c r="L73" s="145" t="s">
        <v>2437</v>
      </c>
      <c r="M73" s="177" t="s">
        <v>2540</v>
      </c>
      <c r="N73" s="98" t="s">
        <v>2448</v>
      </c>
      <c r="O73" s="163" t="s">
        <v>2591</v>
      </c>
      <c r="P73" s="98"/>
      <c r="Q73" s="176">
        <v>44410.60193287037</v>
      </c>
    </row>
    <row r="74" spans="1:17" ht="18" x14ac:dyDescent="0.25">
      <c r="A74" s="163" t="str">
        <f>VLOOKUP(E74,'LISTADO ATM'!$A$2:$C$902,3,0)</f>
        <v>NORTE</v>
      </c>
      <c r="B74" s="117" t="s">
        <v>2759</v>
      </c>
      <c r="C74" s="99">
        <v>44410.383020833331</v>
      </c>
      <c r="D74" s="99" t="s">
        <v>2177</v>
      </c>
      <c r="E74" s="140">
        <v>965</v>
      </c>
      <c r="F74" s="163" t="str">
        <f>VLOOKUP(E74,VIP!$A$2:$O14854,2,0)</f>
        <v>DRBR965</v>
      </c>
      <c r="G74" s="163" t="str">
        <f>VLOOKUP(E74,'LISTADO ATM'!$A$2:$B$901,2,0)</f>
        <v xml:space="preserve">ATM S/M La Fuente FUN (Santiago) </v>
      </c>
      <c r="H74" s="163" t="str">
        <f>VLOOKUP(E74,VIP!$A$2:$O19815,7,FALSE)</f>
        <v>Si</v>
      </c>
      <c r="I74" s="163" t="str">
        <f>VLOOKUP(E74,VIP!$A$2:$O11780,8,FALSE)</f>
        <v>Si</v>
      </c>
      <c r="J74" s="163" t="str">
        <f>VLOOKUP(E74,VIP!$A$2:$O11730,8,FALSE)</f>
        <v>Si</v>
      </c>
      <c r="K74" s="163" t="str">
        <f>VLOOKUP(E74,VIP!$A$2:$O15304,6,0)</f>
        <v>NO</v>
      </c>
      <c r="L74" s="145" t="s">
        <v>2460</v>
      </c>
      <c r="M74" s="177" t="s">
        <v>2540</v>
      </c>
      <c r="N74" s="177" t="s">
        <v>2763</v>
      </c>
      <c r="O74" s="163" t="s">
        <v>2589</v>
      </c>
      <c r="P74" s="98"/>
      <c r="Q74" s="176">
        <v>44410.60193287037</v>
      </c>
    </row>
    <row r="75" spans="1:17" ht="18" x14ac:dyDescent="0.25">
      <c r="A75" s="163" t="str">
        <f>VLOOKUP(E75,'LISTADO ATM'!$A$2:$C$902,3,0)</f>
        <v>DISTRITO NACIONAL</v>
      </c>
      <c r="B75" s="117" t="s">
        <v>2760</v>
      </c>
      <c r="C75" s="99">
        <v>44410.366689814815</v>
      </c>
      <c r="D75" s="99" t="s">
        <v>2176</v>
      </c>
      <c r="E75" s="140">
        <v>248</v>
      </c>
      <c r="F75" s="163" t="str">
        <f>VLOOKUP(E75,VIP!$A$2:$O14855,2,0)</f>
        <v>DRBR248</v>
      </c>
      <c r="G75" s="163" t="str">
        <f>VLOOKUP(E75,'LISTADO ATM'!$A$2:$B$901,2,0)</f>
        <v xml:space="preserve">ATM Shell Paraiso </v>
      </c>
      <c r="H75" s="163" t="str">
        <f>VLOOKUP(E75,VIP!$A$2:$O19816,7,FALSE)</f>
        <v>Si</v>
      </c>
      <c r="I75" s="163" t="str">
        <f>VLOOKUP(E75,VIP!$A$2:$O11781,8,FALSE)</f>
        <v>Si</v>
      </c>
      <c r="J75" s="163" t="str">
        <f>VLOOKUP(E75,VIP!$A$2:$O11731,8,FALSE)</f>
        <v>Si</v>
      </c>
      <c r="K75" s="163" t="str">
        <f>VLOOKUP(E75,VIP!$A$2:$O15305,6,0)</f>
        <v>NO</v>
      </c>
      <c r="L75" s="145" t="s">
        <v>2215</v>
      </c>
      <c r="M75" s="98" t="s">
        <v>2441</v>
      </c>
      <c r="N75" s="98" t="s">
        <v>2762</v>
      </c>
      <c r="O75" s="163" t="s">
        <v>2450</v>
      </c>
      <c r="P75" s="98"/>
      <c r="Q75" s="98" t="s">
        <v>2215</v>
      </c>
    </row>
    <row r="76" spans="1:17" ht="18" x14ac:dyDescent="0.25">
      <c r="A76" s="163" t="str">
        <f>VLOOKUP(E76,'LISTADO ATM'!$A$2:$C$902,3,0)</f>
        <v>DISTRITO NACIONAL</v>
      </c>
      <c r="B76" s="117" t="s">
        <v>2732</v>
      </c>
      <c r="C76" s="99">
        <v>44410.337175925924</v>
      </c>
      <c r="D76" s="99" t="s">
        <v>2176</v>
      </c>
      <c r="E76" s="140">
        <v>29</v>
      </c>
      <c r="F76" s="163" t="str">
        <f>VLOOKUP(E76,VIP!$A$2:$O14844,2,0)</f>
        <v>DRBR029</v>
      </c>
      <c r="G76" s="163" t="str">
        <f>VLOOKUP(E76,'LISTADO ATM'!$A$2:$B$901,2,0)</f>
        <v xml:space="preserve">ATM AFP </v>
      </c>
      <c r="H76" s="163" t="str">
        <f>VLOOKUP(E76,VIP!$A$2:$O19805,7,FALSE)</f>
        <v>Si</v>
      </c>
      <c r="I76" s="163" t="str">
        <f>VLOOKUP(E76,VIP!$A$2:$O11770,8,FALSE)</f>
        <v>Si</v>
      </c>
      <c r="J76" s="163" t="str">
        <f>VLOOKUP(E76,VIP!$A$2:$O11720,8,FALSE)</f>
        <v>Si</v>
      </c>
      <c r="K76" s="163" t="str">
        <f>VLOOKUP(E76,VIP!$A$2:$O15294,6,0)</f>
        <v>NO</v>
      </c>
      <c r="L76" s="145" t="s">
        <v>2460</v>
      </c>
      <c r="M76" s="98" t="s">
        <v>2441</v>
      </c>
      <c r="N76" s="98" t="s">
        <v>2448</v>
      </c>
      <c r="O76" s="163" t="s">
        <v>2450</v>
      </c>
      <c r="P76" s="98"/>
      <c r="Q76" s="98" t="s">
        <v>2460</v>
      </c>
    </row>
    <row r="77" spans="1:17" ht="18" x14ac:dyDescent="0.25">
      <c r="A77" s="163" t="str">
        <f>VLOOKUP(E77,'LISTADO ATM'!$A$2:$C$902,3,0)</f>
        <v>NORTE</v>
      </c>
      <c r="B77" s="117" t="s">
        <v>2733</v>
      </c>
      <c r="C77" s="99">
        <v>44410.332106481481</v>
      </c>
      <c r="D77" s="99" t="s">
        <v>2600</v>
      </c>
      <c r="E77" s="140">
        <v>720</v>
      </c>
      <c r="F77" s="163" t="str">
        <f>VLOOKUP(E77,VIP!$A$2:$O14845,2,0)</f>
        <v>DRBR12E</v>
      </c>
      <c r="G77" s="163" t="str">
        <f>VLOOKUP(E77,'LISTADO ATM'!$A$2:$B$901,2,0)</f>
        <v xml:space="preserve">ATM OMSA (Santiago) </v>
      </c>
      <c r="H77" s="163" t="str">
        <f>VLOOKUP(E77,VIP!$A$2:$O19806,7,FALSE)</f>
        <v>Si</v>
      </c>
      <c r="I77" s="163" t="str">
        <f>VLOOKUP(E77,VIP!$A$2:$O11771,8,FALSE)</f>
        <v>Si</v>
      </c>
      <c r="J77" s="163" t="str">
        <f>VLOOKUP(E77,VIP!$A$2:$O11721,8,FALSE)</f>
        <v>Si</v>
      </c>
      <c r="K77" s="163" t="str">
        <f>VLOOKUP(E77,VIP!$A$2:$O15295,6,0)</f>
        <v>NO</v>
      </c>
      <c r="L77" s="145" t="s">
        <v>2413</v>
      </c>
      <c r="M77" s="98" t="s">
        <v>2441</v>
      </c>
      <c r="N77" s="98" t="s">
        <v>2448</v>
      </c>
      <c r="O77" s="163" t="s">
        <v>2601</v>
      </c>
      <c r="P77" s="98"/>
      <c r="Q77" s="98" t="s">
        <v>2413</v>
      </c>
    </row>
    <row r="78" spans="1:17" ht="18" x14ac:dyDescent="0.25">
      <c r="A78" s="163" t="str">
        <f>VLOOKUP(E78,'LISTADO ATM'!$A$2:$C$902,3,0)</f>
        <v>DISTRITO NACIONAL</v>
      </c>
      <c r="B78" s="117" t="s">
        <v>2734</v>
      </c>
      <c r="C78" s="99">
        <v>44410.327951388892</v>
      </c>
      <c r="D78" s="99" t="s">
        <v>2444</v>
      </c>
      <c r="E78" s="140">
        <v>407</v>
      </c>
      <c r="F78" s="163" t="str">
        <f>VLOOKUP(E78,VIP!$A$2:$O14846,2,0)</f>
        <v>DRBR407</v>
      </c>
      <c r="G78" s="163" t="str">
        <f>VLOOKUP(E78,'LISTADO ATM'!$A$2:$B$901,2,0)</f>
        <v xml:space="preserve">ATM Multicentro La Sirena Villa Mella </v>
      </c>
      <c r="H78" s="163" t="str">
        <f>VLOOKUP(E78,VIP!$A$2:$O19807,7,FALSE)</f>
        <v>Si</v>
      </c>
      <c r="I78" s="163" t="str">
        <f>VLOOKUP(E78,VIP!$A$2:$O11772,8,FALSE)</f>
        <v>Si</v>
      </c>
      <c r="J78" s="163" t="str">
        <f>VLOOKUP(E78,VIP!$A$2:$O11722,8,FALSE)</f>
        <v>Si</v>
      </c>
      <c r="K78" s="163" t="str">
        <f>VLOOKUP(E78,VIP!$A$2:$O15296,6,0)</f>
        <v>NO</v>
      </c>
      <c r="L78" s="145" t="s">
        <v>2413</v>
      </c>
      <c r="M78" s="177" t="s">
        <v>2540</v>
      </c>
      <c r="N78" s="98" t="s">
        <v>2448</v>
      </c>
      <c r="O78" s="163" t="s">
        <v>2449</v>
      </c>
      <c r="P78" s="98"/>
      <c r="Q78" s="176">
        <v>44410.60193287037</v>
      </c>
    </row>
    <row r="79" spans="1:17" ht="18" x14ac:dyDescent="0.25">
      <c r="A79" s="163" t="str">
        <f>VLOOKUP(E79,'LISTADO ATM'!$A$2:$C$902,3,0)</f>
        <v>DISTRITO NACIONAL</v>
      </c>
      <c r="B79" s="117" t="s">
        <v>2735</v>
      </c>
      <c r="C79" s="99">
        <v>44410.323969907404</v>
      </c>
      <c r="D79" s="99" t="s">
        <v>2176</v>
      </c>
      <c r="E79" s="140">
        <v>113</v>
      </c>
      <c r="F79" s="163" t="str">
        <f>VLOOKUP(E79,VIP!$A$2:$O14847,2,0)</f>
        <v>DRBR113</v>
      </c>
      <c r="G79" s="163" t="str">
        <f>VLOOKUP(E79,'LISTADO ATM'!$A$2:$B$901,2,0)</f>
        <v xml:space="preserve">ATM Autoservicio Atalaya del Mar </v>
      </c>
      <c r="H79" s="163" t="str">
        <f>VLOOKUP(E79,VIP!$A$2:$O19808,7,FALSE)</f>
        <v>Si</v>
      </c>
      <c r="I79" s="163" t="str">
        <f>VLOOKUP(E79,VIP!$A$2:$O11773,8,FALSE)</f>
        <v>No</v>
      </c>
      <c r="J79" s="163" t="str">
        <f>VLOOKUP(E79,VIP!$A$2:$O11723,8,FALSE)</f>
        <v>No</v>
      </c>
      <c r="K79" s="163" t="str">
        <f>VLOOKUP(E79,VIP!$A$2:$O15297,6,0)</f>
        <v>NO</v>
      </c>
      <c r="L79" s="145" t="s">
        <v>2215</v>
      </c>
      <c r="M79" s="98" t="s">
        <v>2441</v>
      </c>
      <c r="N79" s="98" t="s">
        <v>2448</v>
      </c>
      <c r="O79" s="163" t="s">
        <v>2450</v>
      </c>
      <c r="P79" s="98"/>
      <c r="Q79" s="98" t="s">
        <v>2215</v>
      </c>
    </row>
    <row r="80" spans="1:17" ht="18" x14ac:dyDescent="0.25">
      <c r="A80" s="163" t="str">
        <f>VLOOKUP(E80,'LISTADO ATM'!$A$2:$C$902,3,0)</f>
        <v>NORTE</v>
      </c>
      <c r="B80" s="117" t="s">
        <v>2736</v>
      </c>
      <c r="C80" s="99">
        <v>44410.319548611114</v>
      </c>
      <c r="D80" s="99" t="s">
        <v>2464</v>
      </c>
      <c r="E80" s="140">
        <v>151</v>
      </c>
      <c r="F80" s="163" t="str">
        <f>VLOOKUP(E80,VIP!$A$2:$O14848,2,0)</f>
        <v>DRBR151</v>
      </c>
      <c r="G80" s="163" t="str">
        <f>VLOOKUP(E80,'LISTADO ATM'!$A$2:$B$901,2,0)</f>
        <v xml:space="preserve">ATM Oficina Nagua </v>
      </c>
      <c r="H80" s="163" t="str">
        <f>VLOOKUP(E80,VIP!$A$2:$O19809,7,FALSE)</f>
        <v>Si</v>
      </c>
      <c r="I80" s="163" t="str">
        <f>VLOOKUP(E80,VIP!$A$2:$O11774,8,FALSE)</f>
        <v>Si</v>
      </c>
      <c r="J80" s="163" t="str">
        <f>VLOOKUP(E80,VIP!$A$2:$O11724,8,FALSE)</f>
        <v>Si</v>
      </c>
      <c r="K80" s="163" t="str">
        <f>VLOOKUP(E80,VIP!$A$2:$O15298,6,0)</f>
        <v>SI</v>
      </c>
      <c r="L80" s="145" t="s">
        <v>2413</v>
      </c>
      <c r="M80" s="177" t="s">
        <v>2540</v>
      </c>
      <c r="N80" s="98" t="s">
        <v>2448</v>
      </c>
      <c r="O80" s="163" t="s">
        <v>2591</v>
      </c>
      <c r="P80" s="98"/>
      <c r="Q80" s="176">
        <v>44410.60193287037</v>
      </c>
    </row>
    <row r="81" spans="1:17" ht="18" x14ac:dyDescent="0.25">
      <c r="A81" s="163" t="str">
        <f>VLOOKUP(E81,'LISTADO ATM'!$A$2:$C$902,3,0)</f>
        <v>SUR</v>
      </c>
      <c r="B81" s="117" t="s">
        <v>2730</v>
      </c>
      <c r="C81" s="99">
        <v>44410.262037037035</v>
      </c>
      <c r="D81" s="99" t="s">
        <v>2176</v>
      </c>
      <c r="E81" s="140">
        <v>968</v>
      </c>
      <c r="F81" s="163" t="str">
        <f>VLOOKUP(E81,VIP!$A$2:$O14843,2,0)</f>
        <v>DRBR24I</v>
      </c>
      <c r="G81" s="163" t="str">
        <f>VLOOKUP(E81,'LISTADO ATM'!$A$2:$B$901,2,0)</f>
        <v xml:space="preserve">ATM UNP Mercado Baní </v>
      </c>
      <c r="H81" s="163" t="str">
        <f>VLOOKUP(E81,VIP!$A$2:$O19804,7,FALSE)</f>
        <v>Si</v>
      </c>
      <c r="I81" s="163" t="str">
        <f>VLOOKUP(E81,VIP!$A$2:$O11769,8,FALSE)</f>
        <v>Si</v>
      </c>
      <c r="J81" s="163" t="str">
        <f>VLOOKUP(E81,VIP!$A$2:$O11719,8,FALSE)</f>
        <v>Si</v>
      </c>
      <c r="K81" s="163" t="str">
        <f>VLOOKUP(E81,VIP!$A$2:$O15293,6,0)</f>
        <v>SI</v>
      </c>
      <c r="L81" s="145" t="s">
        <v>2460</v>
      </c>
      <c r="M81" s="98" t="s">
        <v>2441</v>
      </c>
      <c r="N81" s="98" t="s">
        <v>2448</v>
      </c>
      <c r="O81" s="163" t="s">
        <v>2450</v>
      </c>
      <c r="P81" s="98"/>
      <c r="Q81" s="98" t="s">
        <v>2460</v>
      </c>
    </row>
    <row r="82" spans="1:17" ht="18" x14ac:dyDescent="0.25">
      <c r="A82" s="163" t="str">
        <f>VLOOKUP(E82,'LISTADO ATM'!$A$2:$C$902,3,0)</f>
        <v>NORTE</v>
      </c>
      <c r="B82" s="117" t="s">
        <v>2729</v>
      </c>
      <c r="C82" s="99">
        <v>44410.232905092591</v>
      </c>
      <c r="D82" s="99" t="s">
        <v>2600</v>
      </c>
      <c r="E82" s="140">
        <v>351</v>
      </c>
      <c r="F82" s="163" t="str">
        <f>VLOOKUP(E82,VIP!$A$2:$O14842,2,0)</f>
        <v>DRBR351</v>
      </c>
      <c r="G82" s="163" t="str">
        <f>VLOOKUP(E82,'LISTADO ATM'!$A$2:$B$901,2,0)</f>
        <v xml:space="preserve">ATM S/M José Luís (Puerto Plata) </v>
      </c>
      <c r="H82" s="163" t="str">
        <f>VLOOKUP(E82,VIP!$A$2:$O19803,7,FALSE)</f>
        <v>Si</v>
      </c>
      <c r="I82" s="163" t="str">
        <f>VLOOKUP(E82,VIP!$A$2:$O11768,8,FALSE)</f>
        <v>Si</v>
      </c>
      <c r="J82" s="163" t="str">
        <f>VLOOKUP(E82,VIP!$A$2:$O11718,8,FALSE)</f>
        <v>Si</v>
      </c>
      <c r="K82" s="163" t="str">
        <f>VLOOKUP(E82,VIP!$A$2:$O15292,6,0)</f>
        <v>NO</v>
      </c>
      <c r="L82" s="145" t="s">
        <v>2413</v>
      </c>
      <c r="M82" s="177" t="s">
        <v>2540</v>
      </c>
      <c r="N82" s="98" t="s">
        <v>2448</v>
      </c>
      <c r="O82" s="163" t="s">
        <v>2731</v>
      </c>
      <c r="P82" s="98"/>
      <c r="Q82" s="176">
        <v>44410.426076388889</v>
      </c>
    </row>
    <row r="83" spans="1:17" ht="18" x14ac:dyDescent="0.25">
      <c r="A83" s="163" t="str">
        <f>VLOOKUP(E83,'LISTADO ATM'!$A$2:$C$902,3,0)</f>
        <v>NORTE</v>
      </c>
      <c r="B83" s="117" t="s">
        <v>2728</v>
      </c>
      <c r="C83" s="99">
        <v>44410.134930555556</v>
      </c>
      <c r="D83" s="99" t="s">
        <v>2177</v>
      </c>
      <c r="E83" s="140">
        <v>64</v>
      </c>
      <c r="F83" s="163" t="str">
        <f>VLOOKUP(E83,VIP!$A$2:$O14841,2,0)</f>
        <v>DRBR064</v>
      </c>
      <c r="G83" s="163" t="str">
        <f>VLOOKUP(E83,'LISTADO ATM'!$A$2:$B$901,2,0)</f>
        <v xml:space="preserve">ATM COOPALINA (Cotuí) </v>
      </c>
      <c r="H83" s="163" t="str">
        <f>VLOOKUP(E83,VIP!$A$2:$O19802,7,FALSE)</f>
        <v>Si</v>
      </c>
      <c r="I83" s="163" t="str">
        <f>VLOOKUP(E83,VIP!$A$2:$O11767,8,FALSE)</f>
        <v>Si</v>
      </c>
      <c r="J83" s="163" t="str">
        <f>VLOOKUP(E83,VIP!$A$2:$O11717,8,FALSE)</f>
        <v>Si</v>
      </c>
      <c r="K83" s="163" t="str">
        <f>VLOOKUP(E83,VIP!$A$2:$O15291,6,0)</f>
        <v>NO</v>
      </c>
      <c r="L83" s="145" t="s">
        <v>2241</v>
      </c>
      <c r="M83" s="177" t="s">
        <v>2540</v>
      </c>
      <c r="N83" s="177" t="s">
        <v>2763</v>
      </c>
      <c r="O83" s="163" t="s">
        <v>2589</v>
      </c>
      <c r="P83" s="98"/>
      <c r="Q83" s="176">
        <v>44410.426076388889</v>
      </c>
    </row>
    <row r="84" spans="1:17" ht="18" x14ac:dyDescent="0.25">
      <c r="A84" s="163" t="str">
        <f>VLOOKUP(E84,'LISTADO ATM'!$A$2:$C$902,3,0)</f>
        <v>SUR</v>
      </c>
      <c r="B84" s="117" t="s">
        <v>2727</v>
      </c>
      <c r="C84" s="99">
        <v>44410.133784722224</v>
      </c>
      <c r="D84" s="99" t="s">
        <v>2176</v>
      </c>
      <c r="E84" s="140">
        <v>885</v>
      </c>
      <c r="F84" s="163" t="str">
        <f>VLOOKUP(E84,VIP!$A$2:$O14840,2,0)</f>
        <v>DRBR885</v>
      </c>
      <c r="G84" s="163" t="str">
        <f>VLOOKUP(E84,'LISTADO ATM'!$A$2:$B$901,2,0)</f>
        <v xml:space="preserve">ATM UNP Rancho Arriba </v>
      </c>
      <c r="H84" s="163" t="str">
        <f>VLOOKUP(E84,VIP!$A$2:$O19801,7,FALSE)</f>
        <v>Si</v>
      </c>
      <c r="I84" s="163" t="str">
        <f>VLOOKUP(E84,VIP!$A$2:$O11766,8,FALSE)</f>
        <v>Si</v>
      </c>
      <c r="J84" s="163" t="str">
        <f>VLOOKUP(E84,VIP!$A$2:$O11716,8,FALSE)</f>
        <v>Si</v>
      </c>
      <c r="K84" s="163" t="str">
        <f>VLOOKUP(E84,VIP!$A$2:$O15290,6,0)</f>
        <v>NO</v>
      </c>
      <c r="L84" s="145" t="s">
        <v>2241</v>
      </c>
      <c r="M84" s="177" t="s">
        <v>2540</v>
      </c>
      <c r="N84" s="98" t="s">
        <v>2448</v>
      </c>
      <c r="O84" s="163" t="s">
        <v>2450</v>
      </c>
      <c r="P84" s="98"/>
      <c r="Q84" s="176">
        <v>44410.426076388889</v>
      </c>
    </row>
    <row r="85" spans="1:17" ht="18" x14ac:dyDescent="0.25">
      <c r="A85" s="163" t="str">
        <f>VLOOKUP(E85,'LISTADO ATM'!$A$2:$C$902,3,0)</f>
        <v>SUR</v>
      </c>
      <c r="B85" s="117" t="s">
        <v>2726</v>
      </c>
      <c r="C85" s="99">
        <v>44410.095752314817</v>
      </c>
      <c r="D85" s="99" t="s">
        <v>2176</v>
      </c>
      <c r="E85" s="140">
        <v>766</v>
      </c>
      <c r="F85" s="163" t="str">
        <f>VLOOKUP(E85,VIP!$A$2:$O14839,2,0)</f>
        <v>DRBR440</v>
      </c>
      <c r="G85" s="163" t="str">
        <f>VLOOKUP(E85,'LISTADO ATM'!$A$2:$B$901,2,0)</f>
        <v xml:space="preserve">ATM Oficina Azua II </v>
      </c>
      <c r="H85" s="163" t="str">
        <f>VLOOKUP(E85,VIP!$A$2:$O19800,7,FALSE)</f>
        <v>Si</v>
      </c>
      <c r="I85" s="163" t="str">
        <f>VLOOKUP(E85,VIP!$A$2:$O11765,8,FALSE)</f>
        <v>Si</v>
      </c>
      <c r="J85" s="163" t="str">
        <f>VLOOKUP(E85,VIP!$A$2:$O11715,8,FALSE)</f>
        <v>Si</v>
      </c>
      <c r="K85" s="163" t="str">
        <f>VLOOKUP(E85,VIP!$A$2:$O15289,6,0)</f>
        <v>SI</v>
      </c>
      <c r="L85" s="145" t="s">
        <v>2241</v>
      </c>
      <c r="M85" s="177" t="s">
        <v>2540</v>
      </c>
      <c r="N85" s="98" t="s">
        <v>2448</v>
      </c>
      <c r="O85" s="163" t="s">
        <v>2450</v>
      </c>
      <c r="P85" s="98"/>
      <c r="Q85" s="176">
        <v>44410.426076388889</v>
      </c>
    </row>
    <row r="86" spans="1:17" ht="18" x14ac:dyDescent="0.25">
      <c r="A86" s="163" t="str">
        <f>VLOOKUP(E86,'LISTADO ATM'!$A$2:$C$902,3,0)</f>
        <v>SUR</v>
      </c>
      <c r="B86" s="117" t="s">
        <v>2725</v>
      </c>
      <c r="C86" s="99">
        <v>44410.095266203702</v>
      </c>
      <c r="D86" s="99" t="s">
        <v>2176</v>
      </c>
      <c r="E86" s="140">
        <v>765</v>
      </c>
      <c r="F86" s="163" t="str">
        <f>VLOOKUP(E86,VIP!$A$2:$O14838,2,0)</f>
        <v>DRBR191</v>
      </c>
      <c r="G86" s="163" t="str">
        <f>VLOOKUP(E86,'LISTADO ATM'!$A$2:$B$901,2,0)</f>
        <v xml:space="preserve">ATM Oficina Azua I </v>
      </c>
      <c r="H86" s="163" t="str">
        <f>VLOOKUP(E86,VIP!$A$2:$O19799,7,FALSE)</f>
        <v>Si</v>
      </c>
      <c r="I86" s="163" t="str">
        <f>VLOOKUP(E86,VIP!$A$2:$O11764,8,FALSE)</f>
        <v>Si</v>
      </c>
      <c r="J86" s="163" t="str">
        <f>VLOOKUP(E86,VIP!$A$2:$O11714,8,FALSE)</f>
        <v>Si</v>
      </c>
      <c r="K86" s="163" t="str">
        <f>VLOOKUP(E86,VIP!$A$2:$O15288,6,0)</f>
        <v>NO</v>
      </c>
      <c r="L86" s="145" t="s">
        <v>2241</v>
      </c>
      <c r="M86" s="177" t="s">
        <v>2540</v>
      </c>
      <c r="N86" s="177" t="s">
        <v>2763</v>
      </c>
      <c r="O86" s="164" t="s">
        <v>2450</v>
      </c>
      <c r="P86" s="98"/>
      <c r="Q86" s="176">
        <v>44410.426076388889</v>
      </c>
    </row>
    <row r="87" spans="1:17" ht="18" x14ac:dyDescent="0.25">
      <c r="A87" s="164" t="str">
        <f>VLOOKUP(E87,'LISTADO ATM'!$A$2:$C$902,3,0)</f>
        <v>DISTRITO NACIONAL</v>
      </c>
      <c r="B87" s="117" t="s">
        <v>2724</v>
      </c>
      <c r="C87" s="99">
        <v>44410.088495370372</v>
      </c>
      <c r="D87" s="99" t="s">
        <v>2176</v>
      </c>
      <c r="E87" s="140">
        <v>946</v>
      </c>
      <c r="F87" s="164" t="str">
        <f>VLOOKUP(E87,VIP!$A$2:$O14837,2,0)</f>
        <v>DRBR24R</v>
      </c>
      <c r="G87" s="164" t="str">
        <f>VLOOKUP(E87,'LISTADO ATM'!$A$2:$B$901,2,0)</f>
        <v xml:space="preserve">ATM Oficina Núñez de Cáceres I </v>
      </c>
      <c r="H87" s="164" t="str">
        <f>VLOOKUP(E87,VIP!$A$2:$O19798,7,FALSE)</f>
        <v>Si</v>
      </c>
      <c r="I87" s="164" t="str">
        <f>VLOOKUP(E87,VIP!$A$2:$O11763,8,FALSE)</f>
        <v>Si</v>
      </c>
      <c r="J87" s="164" t="str">
        <f>VLOOKUP(E87,VIP!$A$2:$O11713,8,FALSE)</f>
        <v>Si</v>
      </c>
      <c r="K87" s="164" t="str">
        <f>VLOOKUP(E87,VIP!$A$2:$O15287,6,0)</f>
        <v>NO</v>
      </c>
      <c r="L87" s="145" t="s">
        <v>2460</v>
      </c>
      <c r="M87" s="98" t="s">
        <v>2441</v>
      </c>
      <c r="N87" s="98" t="s">
        <v>2448</v>
      </c>
      <c r="O87" s="164" t="s">
        <v>2450</v>
      </c>
      <c r="P87" s="98"/>
      <c r="Q87" s="98" t="s">
        <v>2460</v>
      </c>
    </row>
    <row r="88" spans="1:17" ht="18" x14ac:dyDescent="0.25">
      <c r="A88" s="164" t="str">
        <f>VLOOKUP(E88,'LISTADO ATM'!$A$2:$C$902,3,0)</f>
        <v>DISTRITO NACIONAL</v>
      </c>
      <c r="B88" s="117" t="s">
        <v>2723</v>
      </c>
      <c r="C88" s="99">
        <v>44410.072939814818</v>
      </c>
      <c r="D88" s="99" t="s">
        <v>2176</v>
      </c>
      <c r="E88" s="140">
        <v>744</v>
      </c>
      <c r="F88" s="164" t="str">
        <f>VLOOKUP(E88,VIP!$A$2:$O14836,2,0)</f>
        <v>DRBR289</v>
      </c>
      <c r="G88" s="164" t="str">
        <f>VLOOKUP(E88,'LISTADO ATM'!$A$2:$B$901,2,0)</f>
        <v xml:space="preserve">ATM Multicentro La Sirena Venezuela </v>
      </c>
      <c r="H88" s="164" t="str">
        <f>VLOOKUP(E88,VIP!$A$2:$O19797,7,FALSE)</f>
        <v>Si</v>
      </c>
      <c r="I88" s="164" t="str">
        <f>VLOOKUP(E88,VIP!$A$2:$O11762,8,FALSE)</f>
        <v>Si</v>
      </c>
      <c r="J88" s="164" t="str">
        <f>VLOOKUP(E88,VIP!$A$2:$O11712,8,FALSE)</f>
        <v>Si</v>
      </c>
      <c r="K88" s="164" t="str">
        <f>VLOOKUP(E88,VIP!$A$2:$O15286,6,0)</f>
        <v>SI</v>
      </c>
      <c r="L88" s="145" t="s">
        <v>2241</v>
      </c>
      <c r="M88" s="177" t="s">
        <v>2540</v>
      </c>
      <c r="N88" s="177" t="s">
        <v>2763</v>
      </c>
      <c r="O88" s="164" t="s">
        <v>2450</v>
      </c>
      <c r="P88" s="98"/>
      <c r="Q88" s="176">
        <v>44410.426076388889</v>
      </c>
    </row>
    <row r="89" spans="1:17" ht="18" x14ac:dyDescent="0.25">
      <c r="A89" s="164" t="str">
        <f>VLOOKUP(E89,'LISTADO ATM'!$A$2:$C$902,3,0)</f>
        <v>NORTE</v>
      </c>
      <c r="B89" s="117" t="s">
        <v>2722</v>
      </c>
      <c r="C89" s="99">
        <v>44409.933611111112</v>
      </c>
      <c r="D89" s="99" t="s">
        <v>2177</v>
      </c>
      <c r="E89" s="140">
        <v>304</v>
      </c>
      <c r="F89" s="164" t="str">
        <f>VLOOKUP(E89,VIP!$A$2:$O14835,2,0)</f>
        <v>DRBR304</v>
      </c>
      <c r="G89" s="164" t="str">
        <f>VLOOKUP(E89,'LISTADO ATM'!$A$2:$B$901,2,0)</f>
        <v xml:space="preserve">ATM Multicentro La Sirena Estrella Sadhala </v>
      </c>
      <c r="H89" s="164" t="str">
        <f>VLOOKUP(E89,VIP!$A$2:$O19796,7,FALSE)</f>
        <v>Si</v>
      </c>
      <c r="I89" s="164" t="str">
        <f>VLOOKUP(E89,VIP!$A$2:$O11761,8,FALSE)</f>
        <v>Si</v>
      </c>
      <c r="J89" s="164" t="str">
        <f>VLOOKUP(E89,VIP!$A$2:$O11711,8,FALSE)</f>
        <v>Si</v>
      </c>
      <c r="K89" s="164" t="str">
        <f>VLOOKUP(E89,VIP!$A$2:$O15285,6,0)</f>
        <v>NO</v>
      </c>
      <c r="L89" s="145" t="s">
        <v>2749</v>
      </c>
      <c r="M89" s="98" t="s">
        <v>2441</v>
      </c>
      <c r="N89" s="98" t="s">
        <v>2448</v>
      </c>
      <c r="O89" s="164" t="s">
        <v>2577</v>
      </c>
      <c r="P89" s="98"/>
      <c r="Q89" s="98" t="s">
        <v>2749</v>
      </c>
    </row>
    <row r="90" spans="1:17" ht="18" x14ac:dyDescent="0.25">
      <c r="A90" s="164" t="str">
        <f>VLOOKUP(E90,'LISTADO ATM'!$A$2:$C$902,3,0)</f>
        <v>DISTRITO NACIONAL</v>
      </c>
      <c r="B90" s="117" t="s">
        <v>2721</v>
      </c>
      <c r="C90" s="99">
        <v>44409.933263888888</v>
      </c>
      <c r="D90" s="99" t="s">
        <v>2176</v>
      </c>
      <c r="E90" s="140">
        <v>545</v>
      </c>
      <c r="F90" s="164" t="str">
        <f>VLOOKUP(E90,VIP!$A$2:$O14834,2,0)</f>
        <v>DRBR995</v>
      </c>
      <c r="G90" s="164" t="str">
        <f>VLOOKUP(E90,'LISTADO ATM'!$A$2:$B$901,2,0)</f>
        <v xml:space="preserve">ATM Oficina Isabel La Católica II  </v>
      </c>
      <c r="H90" s="164" t="str">
        <f>VLOOKUP(E90,VIP!$A$2:$O19795,7,FALSE)</f>
        <v>Si</v>
      </c>
      <c r="I90" s="164" t="str">
        <f>VLOOKUP(E90,VIP!$A$2:$O11760,8,FALSE)</f>
        <v>Si</v>
      </c>
      <c r="J90" s="164" t="str">
        <f>VLOOKUP(E90,VIP!$A$2:$O11710,8,FALSE)</f>
        <v>Si</v>
      </c>
      <c r="K90" s="164" t="str">
        <f>VLOOKUP(E90,VIP!$A$2:$O15284,6,0)</f>
        <v>NO</v>
      </c>
      <c r="L90" s="145" t="s">
        <v>2215</v>
      </c>
      <c r="M90" s="98" t="s">
        <v>2441</v>
      </c>
      <c r="N90" s="98" t="s">
        <v>2448</v>
      </c>
      <c r="O90" s="164" t="s">
        <v>2450</v>
      </c>
      <c r="P90" s="98"/>
      <c r="Q90" s="98" t="s">
        <v>2215</v>
      </c>
    </row>
    <row r="91" spans="1:17" ht="18" x14ac:dyDescent="0.25">
      <c r="A91" s="164" t="str">
        <f>VLOOKUP(E91,'LISTADO ATM'!$A$2:$C$902,3,0)</f>
        <v>ESTE</v>
      </c>
      <c r="B91" s="117" t="s">
        <v>2720</v>
      </c>
      <c r="C91" s="99">
        <v>44409.932916666665</v>
      </c>
      <c r="D91" s="99" t="s">
        <v>2176</v>
      </c>
      <c r="E91" s="140">
        <v>472</v>
      </c>
      <c r="F91" s="164" t="str">
        <f>VLOOKUP(E91,VIP!$A$2:$O14833,2,0)</f>
        <v>DRBRA72</v>
      </c>
      <c r="G91" s="164" t="str">
        <f>VLOOKUP(E91,'LISTADO ATM'!$A$2:$B$901,2,0)</f>
        <v>ATM Ayuntamiento Ramon Santana</v>
      </c>
      <c r="H91" s="164" t="str">
        <f>VLOOKUP(E91,VIP!$A$2:$O19794,7,FALSE)</f>
        <v>Si</v>
      </c>
      <c r="I91" s="164" t="str">
        <f>VLOOKUP(E91,VIP!$A$2:$O11759,8,FALSE)</f>
        <v>Si</v>
      </c>
      <c r="J91" s="164" t="str">
        <f>VLOOKUP(E91,VIP!$A$2:$O11709,8,FALSE)</f>
        <v>Si</v>
      </c>
      <c r="K91" s="164" t="str">
        <f>VLOOKUP(E91,VIP!$A$2:$O15283,6,0)</f>
        <v>NO</v>
      </c>
      <c r="L91" s="145" t="s">
        <v>2241</v>
      </c>
      <c r="M91" s="177" t="s">
        <v>2540</v>
      </c>
      <c r="N91" s="177" t="s">
        <v>2763</v>
      </c>
      <c r="O91" s="164" t="s">
        <v>2450</v>
      </c>
      <c r="P91" s="98"/>
      <c r="Q91" s="176">
        <v>44410.60193287037</v>
      </c>
    </row>
    <row r="92" spans="1:17" ht="18" x14ac:dyDescent="0.25">
      <c r="A92" s="164" t="str">
        <f>VLOOKUP(E92,'LISTADO ATM'!$A$2:$C$902,3,0)</f>
        <v>ESTE</v>
      </c>
      <c r="B92" s="117" t="s">
        <v>2697</v>
      </c>
      <c r="C92" s="99">
        <v>44409.912141203706</v>
      </c>
      <c r="D92" s="99" t="s">
        <v>2176</v>
      </c>
      <c r="E92" s="140">
        <v>16</v>
      </c>
      <c r="F92" s="164" t="str">
        <f>VLOOKUP(E92,VIP!$A$2:$O14832,2,0)</f>
        <v>DRBR046</v>
      </c>
      <c r="G92" s="164" t="str">
        <f>VLOOKUP(E92,'LISTADO ATM'!$A$2:$B$901,2,0)</f>
        <v>ATM Estación Texaco Sabana de la Mar</v>
      </c>
      <c r="H92" s="164" t="str">
        <f>VLOOKUP(E92,VIP!$A$2:$O19793,7,FALSE)</f>
        <v>Si</v>
      </c>
      <c r="I92" s="164" t="str">
        <f>VLOOKUP(E92,VIP!$A$2:$O11758,8,FALSE)</f>
        <v>Si</v>
      </c>
      <c r="J92" s="164" t="str">
        <f>VLOOKUP(E92,VIP!$A$2:$O11708,8,FALSE)</f>
        <v>Si</v>
      </c>
      <c r="K92" s="164" t="str">
        <f>VLOOKUP(E92,VIP!$A$2:$O15282,6,0)</f>
        <v>NO</v>
      </c>
      <c r="L92" s="145" t="s">
        <v>2215</v>
      </c>
      <c r="M92" s="98" t="s">
        <v>2441</v>
      </c>
      <c r="N92" s="98" t="s">
        <v>2448</v>
      </c>
      <c r="O92" s="164" t="s">
        <v>2450</v>
      </c>
      <c r="P92" s="98"/>
      <c r="Q92" s="98" t="s">
        <v>2215</v>
      </c>
    </row>
    <row r="93" spans="1:17" ht="18" x14ac:dyDescent="0.25">
      <c r="A93" s="164" t="str">
        <f>VLOOKUP(E93,'LISTADO ATM'!$A$2:$C$902,3,0)</f>
        <v>NORTE</v>
      </c>
      <c r="B93" s="117" t="s">
        <v>2698</v>
      </c>
      <c r="C93" s="99">
        <v>44409.910196759258</v>
      </c>
      <c r="D93" s="99" t="s">
        <v>2464</v>
      </c>
      <c r="E93" s="140">
        <v>142</v>
      </c>
      <c r="F93" s="164" t="str">
        <f>VLOOKUP(E93,VIP!$A$2:$O14833,2,0)</f>
        <v>DRBR142</v>
      </c>
      <c r="G93" s="164" t="str">
        <f>VLOOKUP(E93,'LISTADO ATM'!$A$2:$B$901,2,0)</f>
        <v xml:space="preserve">ATM Centro de Caja Galerías Bonao </v>
      </c>
      <c r="H93" s="164" t="str">
        <f>VLOOKUP(E93,VIP!$A$2:$O19794,7,FALSE)</f>
        <v>Si</v>
      </c>
      <c r="I93" s="164" t="str">
        <f>VLOOKUP(E93,VIP!$A$2:$O11759,8,FALSE)</f>
        <v>Si</v>
      </c>
      <c r="J93" s="164" t="str">
        <f>VLOOKUP(E93,VIP!$A$2:$O11709,8,FALSE)</f>
        <v>Si</v>
      </c>
      <c r="K93" s="164" t="str">
        <f>VLOOKUP(E93,VIP!$A$2:$O15283,6,0)</f>
        <v>SI</v>
      </c>
      <c r="L93" s="145" t="s">
        <v>2437</v>
      </c>
      <c r="M93" s="98" t="s">
        <v>2441</v>
      </c>
      <c r="N93" s="98" t="s">
        <v>2448</v>
      </c>
      <c r="O93" s="164" t="s">
        <v>2465</v>
      </c>
      <c r="P93" s="98"/>
      <c r="Q93" s="98" t="s">
        <v>2437</v>
      </c>
    </row>
    <row r="94" spans="1:17" ht="18" x14ac:dyDescent="0.25">
      <c r="A94" s="164" t="str">
        <f>VLOOKUP(E94,'LISTADO ATM'!$A$2:$C$902,3,0)</f>
        <v>NORTE</v>
      </c>
      <c r="B94" s="117" t="s">
        <v>2699</v>
      </c>
      <c r="C94" s="99">
        <v>44409.909814814811</v>
      </c>
      <c r="D94" s="99" t="s">
        <v>2464</v>
      </c>
      <c r="E94" s="140">
        <v>291</v>
      </c>
      <c r="F94" s="164" t="str">
        <f>VLOOKUP(E94,VIP!$A$2:$O14834,2,0)</f>
        <v>DRBR291</v>
      </c>
      <c r="G94" s="164" t="str">
        <f>VLOOKUP(E94,'LISTADO ATM'!$A$2:$B$901,2,0)</f>
        <v xml:space="preserve">ATM S/M Jumbo Las Colinas </v>
      </c>
      <c r="H94" s="164" t="str">
        <f>VLOOKUP(E94,VIP!$A$2:$O19795,7,FALSE)</f>
        <v>Si</v>
      </c>
      <c r="I94" s="164" t="str">
        <f>VLOOKUP(E94,VIP!$A$2:$O11760,8,FALSE)</f>
        <v>Si</v>
      </c>
      <c r="J94" s="164" t="str">
        <f>VLOOKUP(E94,VIP!$A$2:$O11710,8,FALSE)</f>
        <v>Si</v>
      </c>
      <c r="K94" s="164" t="str">
        <f>VLOOKUP(E94,VIP!$A$2:$O15284,6,0)</f>
        <v>NO</v>
      </c>
      <c r="L94" s="145" t="s">
        <v>2437</v>
      </c>
      <c r="M94" s="98" t="s">
        <v>2441</v>
      </c>
      <c r="N94" s="98" t="s">
        <v>2448</v>
      </c>
      <c r="O94" s="164" t="s">
        <v>2465</v>
      </c>
      <c r="P94" s="98"/>
      <c r="Q94" s="98" t="s">
        <v>2437</v>
      </c>
    </row>
    <row r="95" spans="1:17" ht="18" x14ac:dyDescent="0.25">
      <c r="A95" s="164" t="str">
        <f>VLOOKUP(E95,'LISTADO ATM'!$A$2:$C$902,3,0)</f>
        <v>SUR</v>
      </c>
      <c r="B95" s="117" t="s">
        <v>2700</v>
      </c>
      <c r="C95" s="99">
        <v>44409.908993055556</v>
      </c>
      <c r="D95" s="99" t="s">
        <v>2444</v>
      </c>
      <c r="E95" s="140">
        <v>592</v>
      </c>
      <c r="F95" s="164" t="str">
        <f>VLOOKUP(E95,VIP!$A$2:$O14835,2,0)</f>
        <v>DRBR081</v>
      </c>
      <c r="G95" s="164" t="str">
        <f>VLOOKUP(E95,'LISTADO ATM'!$A$2:$B$901,2,0)</f>
        <v xml:space="preserve">ATM Centro de Caja San Cristóbal I </v>
      </c>
      <c r="H95" s="164" t="str">
        <f>VLOOKUP(E95,VIP!$A$2:$O19796,7,FALSE)</f>
        <v>Si</v>
      </c>
      <c r="I95" s="164" t="str">
        <f>VLOOKUP(E95,VIP!$A$2:$O11761,8,FALSE)</f>
        <v>Si</v>
      </c>
      <c r="J95" s="164" t="str">
        <f>VLOOKUP(E95,VIP!$A$2:$O11711,8,FALSE)</f>
        <v>Si</v>
      </c>
      <c r="K95" s="164" t="str">
        <f>VLOOKUP(E95,VIP!$A$2:$O15285,6,0)</f>
        <v>SI</v>
      </c>
      <c r="L95" s="145" t="s">
        <v>2413</v>
      </c>
      <c r="M95" s="177" t="s">
        <v>2540</v>
      </c>
      <c r="N95" s="98" t="s">
        <v>2448</v>
      </c>
      <c r="O95" s="164" t="s">
        <v>2449</v>
      </c>
      <c r="P95" s="98"/>
      <c r="Q95" s="176">
        <v>44410.60193287037</v>
      </c>
    </row>
    <row r="96" spans="1:17" ht="18" x14ac:dyDescent="0.25">
      <c r="A96" s="164" t="str">
        <f>VLOOKUP(E96,'LISTADO ATM'!$A$2:$C$902,3,0)</f>
        <v>DISTRITO NACIONAL</v>
      </c>
      <c r="B96" s="117" t="s">
        <v>2701</v>
      </c>
      <c r="C96" s="99">
        <v>44409.887986111113</v>
      </c>
      <c r="D96" s="99" t="s">
        <v>2444</v>
      </c>
      <c r="E96" s="140">
        <v>26</v>
      </c>
      <c r="F96" s="164" t="str">
        <f>VLOOKUP(E96,VIP!$A$2:$O14836,2,0)</f>
        <v>DRBR221</v>
      </c>
      <c r="G96" s="164" t="str">
        <f>VLOOKUP(E96,'LISTADO ATM'!$A$2:$B$901,2,0)</f>
        <v>ATM S/M Jumbo San Isidro</v>
      </c>
      <c r="H96" s="164" t="str">
        <f>VLOOKUP(E96,VIP!$A$2:$O19797,7,FALSE)</f>
        <v>Si</v>
      </c>
      <c r="I96" s="164" t="str">
        <f>VLOOKUP(E96,VIP!$A$2:$O11762,8,FALSE)</f>
        <v>Si</v>
      </c>
      <c r="J96" s="164" t="str">
        <f>VLOOKUP(E96,VIP!$A$2:$O11712,8,FALSE)</f>
        <v>Si</v>
      </c>
      <c r="K96" s="164" t="str">
        <f>VLOOKUP(E96,VIP!$A$2:$O15286,6,0)</f>
        <v>NO</v>
      </c>
      <c r="L96" s="145" t="s">
        <v>2555</v>
      </c>
      <c r="M96" s="98" t="s">
        <v>2441</v>
      </c>
      <c r="N96" s="98" t="s">
        <v>2448</v>
      </c>
      <c r="O96" s="164" t="s">
        <v>2449</v>
      </c>
      <c r="P96" s="98"/>
      <c r="Q96" s="98" t="s">
        <v>2555</v>
      </c>
    </row>
    <row r="97" spans="1:17" ht="18" x14ac:dyDescent="0.25">
      <c r="A97" s="164" t="str">
        <f>VLOOKUP(E97,'LISTADO ATM'!$A$2:$C$902,3,0)</f>
        <v>ESTE</v>
      </c>
      <c r="B97" s="117" t="s">
        <v>2702</v>
      </c>
      <c r="C97" s="99">
        <v>44409.887442129628</v>
      </c>
      <c r="D97" s="99" t="s">
        <v>2176</v>
      </c>
      <c r="E97" s="140">
        <v>90</v>
      </c>
      <c r="F97" s="164" t="str">
        <f>VLOOKUP(E97,VIP!$A$2:$O14837,2,0)</f>
        <v>DRBR090</v>
      </c>
      <c r="G97" s="164" t="str">
        <f>VLOOKUP(E97,'LISTADO ATM'!$A$2:$B$901,2,0)</f>
        <v xml:space="preserve">ATM Hotel Dreams Punta Cana I </v>
      </c>
      <c r="H97" s="164" t="str">
        <f>VLOOKUP(E97,VIP!$A$2:$O19798,7,FALSE)</f>
        <v>Si</v>
      </c>
      <c r="I97" s="164" t="str">
        <f>VLOOKUP(E97,VIP!$A$2:$O11763,8,FALSE)</f>
        <v>Si</v>
      </c>
      <c r="J97" s="164" t="str">
        <f>VLOOKUP(E97,VIP!$A$2:$O11713,8,FALSE)</f>
        <v>Si</v>
      </c>
      <c r="K97" s="164" t="str">
        <f>VLOOKUP(E97,VIP!$A$2:$O15287,6,0)</f>
        <v>NO</v>
      </c>
      <c r="L97" s="145" t="s">
        <v>2460</v>
      </c>
      <c r="M97" s="177" t="s">
        <v>2540</v>
      </c>
      <c r="N97" s="177" t="s">
        <v>2763</v>
      </c>
      <c r="O97" s="164" t="s">
        <v>2450</v>
      </c>
      <c r="P97" s="98"/>
      <c r="Q97" s="176">
        <v>44410.60193287037</v>
      </c>
    </row>
    <row r="98" spans="1:17" ht="18" x14ac:dyDescent="0.25">
      <c r="A98" s="164" t="str">
        <f>VLOOKUP(E98,'LISTADO ATM'!$A$2:$C$902,3,0)</f>
        <v>DISTRITO NACIONAL</v>
      </c>
      <c r="B98" s="117" t="s">
        <v>2703</v>
      </c>
      <c r="C98" s="99">
        <v>44409.884594907409</v>
      </c>
      <c r="D98" s="99" t="s">
        <v>2176</v>
      </c>
      <c r="E98" s="140">
        <v>861</v>
      </c>
      <c r="F98" s="164" t="str">
        <f>VLOOKUP(E98,VIP!$A$2:$O14838,2,0)</f>
        <v>DRBR861</v>
      </c>
      <c r="G98" s="164" t="str">
        <f>VLOOKUP(E98,'LISTADO ATM'!$A$2:$B$901,2,0)</f>
        <v xml:space="preserve">ATM Oficina Bella Vista 27 de Febrero II </v>
      </c>
      <c r="H98" s="164" t="str">
        <f>VLOOKUP(E98,VIP!$A$2:$O19799,7,FALSE)</f>
        <v>Si</v>
      </c>
      <c r="I98" s="164" t="str">
        <f>VLOOKUP(E98,VIP!$A$2:$O11764,8,FALSE)</f>
        <v>Si</v>
      </c>
      <c r="J98" s="164" t="str">
        <f>VLOOKUP(E98,VIP!$A$2:$O11714,8,FALSE)</f>
        <v>Si</v>
      </c>
      <c r="K98" s="164" t="str">
        <f>VLOOKUP(E98,VIP!$A$2:$O15288,6,0)</f>
        <v>NO</v>
      </c>
      <c r="L98" s="145" t="s">
        <v>2215</v>
      </c>
      <c r="M98" s="177" t="s">
        <v>2540</v>
      </c>
      <c r="N98" s="177" t="s">
        <v>2763</v>
      </c>
      <c r="O98" s="164" t="s">
        <v>2450</v>
      </c>
      <c r="P98" s="98"/>
      <c r="Q98" s="176">
        <v>44410.60193287037</v>
      </c>
    </row>
    <row r="99" spans="1:17" ht="18" x14ac:dyDescent="0.25">
      <c r="A99" s="164" t="str">
        <f>VLOOKUP(E99,'LISTADO ATM'!$A$2:$C$902,3,0)</f>
        <v>NORTE</v>
      </c>
      <c r="B99" s="117" t="s">
        <v>2704</v>
      </c>
      <c r="C99" s="99">
        <v>44409.880787037036</v>
      </c>
      <c r="D99" s="99" t="s">
        <v>2464</v>
      </c>
      <c r="E99" s="140">
        <v>604</v>
      </c>
      <c r="F99" s="164" t="str">
        <f>VLOOKUP(E99,VIP!$A$2:$O14839,2,0)</f>
        <v>DRBR401</v>
      </c>
      <c r="G99" s="164" t="str">
        <f>VLOOKUP(E99,'LISTADO ATM'!$A$2:$B$901,2,0)</f>
        <v xml:space="preserve">ATM Oficina Estancia Nueva (Moca) </v>
      </c>
      <c r="H99" s="164" t="str">
        <f>VLOOKUP(E99,VIP!$A$2:$O19800,7,FALSE)</f>
        <v>Si</v>
      </c>
      <c r="I99" s="164" t="str">
        <f>VLOOKUP(E99,VIP!$A$2:$O11765,8,FALSE)</f>
        <v>Si</v>
      </c>
      <c r="J99" s="164" t="str">
        <f>VLOOKUP(E99,VIP!$A$2:$O11715,8,FALSE)</f>
        <v>Si</v>
      </c>
      <c r="K99" s="164" t="str">
        <f>VLOOKUP(E99,VIP!$A$2:$O15289,6,0)</f>
        <v>NO</v>
      </c>
      <c r="L99" s="145" t="s">
        <v>2413</v>
      </c>
      <c r="M99" s="177" t="s">
        <v>2540</v>
      </c>
      <c r="N99" s="98" t="s">
        <v>2448</v>
      </c>
      <c r="O99" s="164" t="s">
        <v>2465</v>
      </c>
      <c r="P99" s="98"/>
      <c r="Q99" s="176">
        <v>44410.426076388889</v>
      </c>
    </row>
    <row r="100" spans="1:17" ht="18" x14ac:dyDescent="0.25">
      <c r="A100" s="164" t="str">
        <f>VLOOKUP(E100,'LISTADO ATM'!$A$2:$C$902,3,0)</f>
        <v>NORTE</v>
      </c>
      <c r="B100" s="117" t="s">
        <v>2705</v>
      </c>
      <c r="C100" s="99">
        <v>44409.879826388889</v>
      </c>
      <c r="D100" s="99" t="s">
        <v>2464</v>
      </c>
      <c r="E100" s="140">
        <v>119</v>
      </c>
      <c r="F100" s="164" t="str">
        <f>VLOOKUP(E100,VIP!$A$2:$O14840,2,0)</f>
        <v>DRBR119</v>
      </c>
      <c r="G100" s="164" t="str">
        <f>VLOOKUP(E100,'LISTADO ATM'!$A$2:$B$901,2,0)</f>
        <v>ATM Oficina La Barranquita</v>
      </c>
      <c r="H100" s="164" t="str">
        <f>VLOOKUP(E100,VIP!$A$2:$O19801,7,FALSE)</f>
        <v>N/A</v>
      </c>
      <c r="I100" s="164" t="str">
        <f>VLOOKUP(E100,VIP!$A$2:$O11766,8,FALSE)</f>
        <v>N/A</v>
      </c>
      <c r="J100" s="164" t="str">
        <f>VLOOKUP(E100,VIP!$A$2:$O11716,8,FALSE)</f>
        <v>N/A</v>
      </c>
      <c r="K100" s="164" t="str">
        <f>VLOOKUP(E100,VIP!$A$2:$O15290,6,0)</f>
        <v>N/A</v>
      </c>
      <c r="L100" s="145" t="s">
        <v>2413</v>
      </c>
      <c r="M100" s="177" t="s">
        <v>2540</v>
      </c>
      <c r="N100" s="98" t="s">
        <v>2448</v>
      </c>
      <c r="O100" s="164" t="s">
        <v>2465</v>
      </c>
      <c r="P100" s="98"/>
      <c r="Q100" s="176">
        <v>44410.426076388889</v>
      </c>
    </row>
    <row r="101" spans="1:17" ht="18" x14ac:dyDescent="0.25">
      <c r="A101" s="164" t="str">
        <f>VLOOKUP(E101,'LISTADO ATM'!$A$2:$C$902,3,0)</f>
        <v>ESTE</v>
      </c>
      <c r="B101" s="117" t="s">
        <v>2706</v>
      </c>
      <c r="C101" s="99">
        <v>44409.879120370373</v>
      </c>
      <c r="D101" s="99" t="s">
        <v>2464</v>
      </c>
      <c r="E101" s="140">
        <v>660</v>
      </c>
      <c r="F101" s="164" t="str">
        <f>VLOOKUP(E101,VIP!$A$2:$O14841,2,0)</f>
        <v>DRBR660</v>
      </c>
      <c r="G101" s="164" t="str">
        <f>VLOOKUP(E101,'LISTADO ATM'!$A$2:$B$901,2,0)</f>
        <v>ATM Romana Norte II</v>
      </c>
      <c r="H101" s="164" t="str">
        <f>VLOOKUP(E101,VIP!$A$2:$O19802,7,FALSE)</f>
        <v>N/A</v>
      </c>
      <c r="I101" s="164" t="str">
        <f>VLOOKUP(E101,VIP!$A$2:$O11767,8,FALSE)</f>
        <v>N/A</v>
      </c>
      <c r="J101" s="164" t="str">
        <f>VLOOKUP(E101,VIP!$A$2:$O11717,8,FALSE)</f>
        <v>N/A</v>
      </c>
      <c r="K101" s="164" t="str">
        <f>VLOOKUP(E101,VIP!$A$2:$O15291,6,0)</f>
        <v>N/A</v>
      </c>
      <c r="L101" s="145" t="s">
        <v>2413</v>
      </c>
      <c r="M101" s="177" t="s">
        <v>2540</v>
      </c>
      <c r="N101" s="98" t="s">
        <v>2448</v>
      </c>
      <c r="O101" s="164" t="s">
        <v>2465</v>
      </c>
      <c r="P101" s="98"/>
      <c r="Q101" s="176">
        <v>44410.60193287037</v>
      </c>
    </row>
    <row r="102" spans="1:17" ht="18" x14ac:dyDescent="0.25">
      <c r="A102" s="164" t="str">
        <f>VLOOKUP(E102,'LISTADO ATM'!$A$2:$C$902,3,0)</f>
        <v>DISTRITO NACIONAL</v>
      </c>
      <c r="B102" s="117" t="s">
        <v>2707</v>
      </c>
      <c r="C102" s="99">
        <v>44409.870127314818</v>
      </c>
      <c r="D102" s="99" t="s">
        <v>2176</v>
      </c>
      <c r="E102" s="140">
        <v>542</v>
      </c>
      <c r="F102" s="164" t="str">
        <f>VLOOKUP(E102,VIP!$A$2:$O14842,2,0)</f>
        <v>DRBR542</v>
      </c>
      <c r="G102" s="164" t="str">
        <f>VLOOKUP(E102,'LISTADO ATM'!$A$2:$B$901,2,0)</f>
        <v>ATM S/M la Cadena Carretera Mella</v>
      </c>
      <c r="H102" s="164" t="str">
        <f>VLOOKUP(E102,VIP!$A$2:$O19803,7,FALSE)</f>
        <v>NO</v>
      </c>
      <c r="I102" s="164" t="str">
        <f>VLOOKUP(E102,VIP!$A$2:$O11768,8,FALSE)</f>
        <v>SI</v>
      </c>
      <c r="J102" s="164" t="str">
        <f>VLOOKUP(E102,VIP!$A$2:$O11718,8,FALSE)</f>
        <v>SI</v>
      </c>
      <c r="K102" s="164" t="str">
        <f>VLOOKUP(E102,VIP!$A$2:$O15292,6,0)</f>
        <v>NO</v>
      </c>
      <c r="L102" s="145" t="s">
        <v>2215</v>
      </c>
      <c r="M102" s="98" t="s">
        <v>2441</v>
      </c>
      <c r="N102" s="177" t="s">
        <v>2763</v>
      </c>
      <c r="O102" s="164" t="s">
        <v>2450</v>
      </c>
      <c r="P102" s="98"/>
      <c r="Q102" s="98" t="s">
        <v>2215</v>
      </c>
    </row>
    <row r="103" spans="1:17" ht="18" x14ac:dyDescent="0.25">
      <c r="A103" s="164" t="str">
        <f>VLOOKUP(E103,'LISTADO ATM'!$A$2:$C$902,3,0)</f>
        <v>DISTRITO NACIONAL</v>
      </c>
      <c r="B103" s="117" t="s">
        <v>2708</v>
      </c>
      <c r="C103" s="99">
        <v>44409.848900462966</v>
      </c>
      <c r="D103" s="99" t="s">
        <v>2464</v>
      </c>
      <c r="E103" s="140">
        <v>973</v>
      </c>
      <c r="F103" s="164" t="str">
        <f>VLOOKUP(E103,VIP!$A$2:$O14843,2,0)</f>
        <v>DRBR912</v>
      </c>
      <c r="G103" s="164" t="str">
        <f>VLOOKUP(E103,'LISTADO ATM'!$A$2:$B$901,2,0)</f>
        <v xml:space="preserve">ATM Oficina Sabana de la Mar </v>
      </c>
      <c r="H103" s="164" t="str">
        <f>VLOOKUP(E103,VIP!$A$2:$O19804,7,FALSE)</f>
        <v>Si</v>
      </c>
      <c r="I103" s="164" t="str">
        <f>VLOOKUP(E103,VIP!$A$2:$O11769,8,FALSE)</f>
        <v>Si</v>
      </c>
      <c r="J103" s="164" t="str">
        <f>VLOOKUP(E103,VIP!$A$2:$O11719,8,FALSE)</f>
        <v>Si</v>
      </c>
      <c r="K103" s="164" t="str">
        <f>VLOOKUP(E103,VIP!$A$2:$O15293,6,0)</f>
        <v>NO</v>
      </c>
      <c r="L103" s="145" t="s">
        <v>2555</v>
      </c>
      <c r="M103" s="177" t="s">
        <v>2540</v>
      </c>
      <c r="N103" s="98" t="s">
        <v>2448</v>
      </c>
      <c r="O103" s="164" t="s">
        <v>2465</v>
      </c>
      <c r="P103" s="98"/>
      <c r="Q103" s="176">
        <v>44410.60193287037</v>
      </c>
    </row>
    <row r="104" spans="1:17" ht="18" x14ac:dyDescent="0.25">
      <c r="A104" s="164" t="str">
        <f>VLOOKUP(E104,'LISTADO ATM'!$A$2:$C$902,3,0)</f>
        <v>ESTE</v>
      </c>
      <c r="B104" s="117" t="s">
        <v>2709</v>
      </c>
      <c r="C104" s="99">
        <v>44409.838275462964</v>
      </c>
      <c r="D104" s="99" t="s">
        <v>2464</v>
      </c>
      <c r="E104" s="140">
        <v>219</v>
      </c>
      <c r="F104" s="164" t="str">
        <f>VLOOKUP(E104,VIP!$A$2:$O14844,2,0)</f>
        <v>DRBR219</v>
      </c>
      <c r="G104" s="164" t="str">
        <f>VLOOKUP(E104,'LISTADO ATM'!$A$2:$B$901,2,0)</f>
        <v xml:space="preserve">ATM Oficina La Altagracia (Higuey) </v>
      </c>
      <c r="H104" s="164" t="str">
        <f>VLOOKUP(E104,VIP!$A$2:$O19805,7,FALSE)</f>
        <v>Si</v>
      </c>
      <c r="I104" s="164" t="str">
        <f>VLOOKUP(E104,VIP!$A$2:$O11770,8,FALSE)</f>
        <v>Si</v>
      </c>
      <c r="J104" s="164" t="str">
        <f>VLOOKUP(E104,VIP!$A$2:$O11720,8,FALSE)</f>
        <v>Si</v>
      </c>
      <c r="K104" s="164" t="str">
        <f>VLOOKUP(E104,VIP!$A$2:$O15294,6,0)</f>
        <v>NO</v>
      </c>
      <c r="L104" s="145" t="s">
        <v>2413</v>
      </c>
      <c r="M104" s="177" t="s">
        <v>2540</v>
      </c>
      <c r="N104" s="98" t="s">
        <v>2448</v>
      </c>
      <c r="O104" s="164" t="s">
        <v>2465</v>
      </c>
      <c r="P104" s="98"/>
      <c r="Q104" s="176">
        <v>44410.60193287037</v>
      </c>
    </row>
    <row r="105" spans="1:17" ht="18" x14ac:dyDescent="0.25">
      <c r="A105" s="164" t="str">
        <f>VLOOKUP(E105,'LISTADO ATM'!$A$2:$C$902,3,0)</f>
        <v>DISTRITO NACIONAL</v>
      </c>
      <c r="B105" s="117" t="s">
        <v>2710</v>
      </c>
      <c r="C105" s="99">
        <v>44409.837268518517</v>
      </c>
      <c r="D105" s="99" t="s">
        <v>2176</v>
      </c>
      <c r="E105" s="140">
        <v>816</v>
      </c>
      <c r="F105" s="164" t="str">
        <f>VLOOKUP(E105,VIP!$A$2:$O14845,2,0)</f>
        <v>DRBR816</v>
      </c>
      <c r="G105" s="164" t="str">
        <f>VLOOKUP(E105,'LISTADO ATM'!$A$2:$B$901,2,0)</f>
        <v xml:space="preserve">ATM Oficina Pedro Brand </v>
      </c>
      <c r="H105" s="164" t="str">
        <f>VLOOKUP(E105,VIP!$A$2:$O19806,7,FALSE)</f>
        <v>Si</v>
      </c>
      <c r="I105" s="164" t="str">
        <f>VLOOKUP(E105,VIP!$A$2:$O11771,8,FALSE)</f>
        <v>Si</v>
      </c>
      <c r="J105" s="164" t="str">
        <f>VLOOKUP(E105,VIP!$A$2:$O11721,8,FALSE)</f>
        <v>Si</v>
      </c>
      <c r="K105" s="164" t="str">
        <f>VLOOKUP(E105,VIP!$A$2:$O15295,6,0)</f>
        <v>NO</v>
      </c>
      <c r="L105" s="145" t="s">
        <v>2603</v>
      </c>
      <c r="M105" s="98" t="s">
        <v>2441</v>
      </c>
      <c r="N105" s="98" t="s">
        <v>2448</v>
      </c>
      <c r="O105" s="164" t="s">
        <v>2450</v>
      </c>
      <c r="P105" s="98"/>
      <c r="Q105" s="98" t="s">
        <v>2603</v>
      </c>
    </row>
    <row r="106" spans="1:17" ht="18" x14ac:dyDescent="0.25">
      <c r="A106" s="164" t="str">
        <f>VLOOKUP(E106,'LISTADO ATM'!$A$2:$C$902,3,0)</f>
        <v>DISTRITO NACIONAL</v>
      </c>
      <c r="B106" s="117" t="s">
        <v>2711</v>
      </c>
      <c r="C106" s="99">
        <v>44409.83693287037</v>
      </c>
      <c r="D106" s="99" t="s">
        <v>2176</v>
      </c>
      <c r="E106" s="140">
        <v>416</v>
      </c>
      <c r="F106" s="164" t="str">
        <f>VLOOKUP(E106,VIP!$A$2:$O14846,2,0)</f>
        <v>DRBR416</v>
      </c>
      <c r="G106" s="164" t="str">
        <f>VLOOKUP(E106,'LISTADO ATM'!$A$2:$B$901,2,0)</f>
        <v xml:space="preserve">ATM Autobanco San Martín II </v>
      </c>
      <c r="H106" s="164" t="str">
        <f>VLOOKUP(E106,VIP!$A$2:$O19807,7,FALSE)</f>
        <v>Si</v>
      </c>
      <c r="I106" s="164" t="str">
        <f>VLOOKUP(E106,VIP!$A$2:$O11772,8,FALSE)</f>
        <v>Si</v>
      </c>
      <c r="J106" s="164" t="str">
        <f>VLOOKUP(E106,VIP!$A$2:$O11722,8,FALSE)</f>
        <v>Si</v>
      </c>
      <c r="K106" s="164" t="str">
        <f>VLOOKUP(E106,VIP!$A$2:$O15296,6,0)</f>
        <v>NO</v>
      </c>
      <c r="L106" s="145" t="s">
        <v>2460</v>
      </c>
      <c r="M106" s="177" t="s">
        <v>2540</v>
      </c>
      <c r="N106" s="177" t="s">
        <v>2763</v>
      </c>
      <c r="O106" s="164" t="s">
        <v>2450</v>
      </c>
      <c r="P106" s="98"/>
      <c r="Q106" s="176">
        <v>44410.60193287037</v>
      </c>
    </row>
    <row r="107" spans="1:17" ht="18" x14ac:dyDescent="0.25">
      <c r="A107" s="164" t="str">
        <f>VLOOKUP(E107,'LISTADO ATM'!$A$2:$C$902,3,0)</f>
        <v>DISTRITO NACIONAL</v>
      </c>
      <c r="B107" s="117" t="s">
        <v>2712</v>
      </c>
      <c r="C107" s="99">
        <v>44409.828356481485</v>
      </c>
      <c r="D107" s="99" t="s">
        <v>2444</v>
      </c>
      <c r="E107" s="140">
        <v>696</v>
      </c>
      <c r="F107" s="164" t="str">
        <f>VLOOKUP(E107,VIP!$A$2:$O14847,2,0)</f>
        <v>DRBR696</v>
      </c>
      <c r="G107" s="164" t="str">
        <f>VLOOKUP(E107,'LISTADO ATM'!$A$2:$B$901,2,0)</f>
        <v>ATM Olé Jacobo Majluta</v>
      </c>
      <c r="H107" s="164" t="str">
        <f>VLOOKUP(E107,VIP!$A$2:$O19808,7,FALSE)</f>
        <v>Si</v>
      </c>
      <c r="I107" s="164" t="str">
        <f>VLOOKUP(E107,VIP!$A$2:$O11773,8,FALSE)</f>
        <v>Si</v>
      </c>
      <c r="J107" s="164" t="str">
        <f>VLOOKUP(E107,VIP!$A$2:$O11723,8,FALSE)</f>
        <v>Si</v>
      </c>
      <c r="K107" s="164" t="str">
        <f>VLOOKUP(E107,VIP!$A$2:$O15297,6,0)</f>
        <v>NO</v>
      </c>
      <c r="L107" s="145" t="s">
        <v>2437</v>
      </c>
      <c r="M107" s="177" t="s">
        <v>2540</v>
      </c>
      <c r="N107" s="98" t="s">
        <v>2448</v>
      </c>
      <c r="O107" s="164" t="s">
        <v>2449</v>
      </c>
      <c r="P107" s="98"/>
      <c r="Q107" s="176">
        <v>44410.60193287037</v>
      </c>
    </row>
    <row r="108" spans="1:17" ht="18" x14ac:dyDescent="0.25">
      <c r="A108" s="164" t="str">
        <f>VLOOKUP(E108,'LISTADO ATM'!$A$2:$C$902,3,0)</f>
        <v>ESTE</v>
      </c>
      <c r="B108" s="117" t="s">
        <v>2713</v>
      </c>
      <c r="C108" s="99">
        <v>44409.827199074076</v>
      </c>
      <c r="D108" s="99" t="s">
        <v>2464</v>
      </c>
      <c r="E108" s="140">
        <v>158</v>
      </c>
      <c r="F108" s="164" t="str">
        <f>VLOOKUP(E108,VIP!$A$2:$O14848,2,0)</f>
        <v>DRBR158</v>
      </c>
      <c r="G108" s="164" t="str">
        <f>VLOOKUP(E108,'LISTADO ATM'!$A$2:$B$901,2,0)</f>
        <v xml:space="preserve">ATM Oficina Romana Norte </v>
      </c>
      <c r="H108" s="164" t="str">
        <f>VLOOKUP(E108,VIP!$A$2:$O19809,7,FALSE)</f>
        <v>Si</v>
      </c>
      <c r="I108" s="164" t="str">
        <f>VLOOKUP(E108,VIP!$A$2:$O11774,8,FALSE)</f>
        <v>Si</v>
      </c>
      <c r="J108" s="164" t="str">
        <f>VLOOKUP(E108,VIP!$A$2:$O11724,8,FALSE)</f>
        <v>Si</v>
      </c>
      <c r="K108" s="164" t="str">
        <f>VLOOKUP(E108,VIP!$A$2:$O15298,6,0)</f>
        <v>SI</v>
      </c>
      <c r="L108" s="145" t="s">
        <v>2413</v>
      </c>
      <c r="M108" s="177" t="s">
        <v>2540</v>
      </c>
      <c r="N108" s="98" t="s">
        <v>2448</v>
      </c>
      <c r="O108" s="164" t="s">
        <v>2465</v>
      </c>
      <c r="P108" s="98"/>
      <c r="Q108" s="176">
        <v>44410.60193287037</v>
      </c>
    </row>
    <row r="109" spans="1:17" ht="18" x14ac:dyDescent="0.25">
      <c r="A109" s="164" t="str">
        <f>VLOOKUP(E109,'LISTADO ATM'!$A$2:$C$902,3,0)</f>
        <v>ESTE</v>
      </c>
      <c r="B109" s="117" t="s">
        <v>2714</v>
      </c>
      <c r="C109" s="99">
        <v>44409.823333333334</v>
      </c>
      <c r="D109" s="99" t="s">
        <v>2464</v>
      </c>
      <c r="E109" s="140">
        <v>353</v>
      </c>
      <c r="F109" s="164" t="str">
        <f>VLOOKUP(E109,VIP!$A$2:$O14849,2,0)</f>
        <v>DRBR353</v>
      </c>
      <c r="G109" s="164" t="str">
        <f>VLOOKUP(E109,'LISTADO ATM'!$A$2:$B$901,2,0)</f>
        <v xml:space="preserve">ATM Estación Boulevard Juan Dolio </v>
      </c>
      <c r="H109" s="164" t="str">
        <f>VLOOKUP(E109,VIP!$A$2:$O19810,7,FALSE)</f>
        <v>Si</v>
      </c>
      <c r="I109" s="164" t="str">
        <f>VLOOKUP(E109,VIP!$A$2:$O11775,8,FALSE)</f>
        <v>Si</v>
      </c>
      <c r="J109" s="164" t="str">
        <f>VLOOKUP(E109,VIP!$A$2:$O11725,8,FALSE)</f>
        <v>Si</v>
      </c>
      <c r="K109" s="164" t="str">
        <f>VLOOKUP(E109,VIP!$A$2:$O15299,6,0)</f>
        <v>NO</v>
      </c>
      <c r="L109" s="145" t="s">
        <v>2413</v>
      </c>
      <c r="M109" s="177" t="s">
        <v>2540</v>
      </c>
      <c r="N109" s="98" t="s">
        <v>2448</v>
      </c>
      <c r="O109" s="164" t="s">
        <v>2465</v>
      </c>
      <c r="P109" s="98"/>
      <c r="Q109" s="176">
        <v>44410.60193287037</v>
      </c>
    </row>
    <row r="110" spans="1:17" ht="18" x14ac:dyDescent="0.25">
      <c r="A110" s="164" t="str">
        <f>VLOOKUP(E110,'LISTADO ATM'!$A$2:$C$902,3,0)</f>
        <v>SUR</v>
      </c>
      <c r="B110" s="117" t="s">
        <v>2715</v>
      </c>
      <c r="C110" s="99">
        <v>44409.821689814817</v>
      </c>
      <c r="D110" s="99" t="s">
        <v>2464</v>
      </c>
      <c r="E110" s="140">
        <v>182</v>
      </c>
      <c r="F110" s="164" t="str">
        <f>VLOOKUP(E110,VIP!$A$2:$O14850,2,0)</f>
        <v>DRBR182</v>
      </c>
      <c r="G110" s="164" t="str">
        <f>VLOOKUP(E110,'LISTADO ATM'!$A$2:$B$901,2,0)</f>
        <v xml:space="preserve">ATM Barahona Comb </v>
      </c>
      <c r="H110" s="164" t="str">
        <f>VLOOKUP(E110,VIP!$A$2:$O19811,7,FALSE)</f>
        <v>Si</v>
      </c>
      <c r="I110" s="164" t="str">
        <f>VLOOKUP(E110,VIP!$A$2:$O11776,8,FALSE)</f>
        <v>Si</v>
      </c>
      <c r="J110" s="164" t="str">
        <f>VLOOKUP(E110,VIP!$A$2:$O11726,8,FALSE)</f>
        <v>Si</v>
      </c>
      <c r="K110" s="164" t="str">
        <f>VLOOKUP(E110,VIP!$A$2:$O15300,6,0)</f>
        <v>NO</v>
      </c>
      <c r="L110" s="145" t="s">
        <v>2413</v>
      </c>
      <c r="M110" s="177" t="s">
        <v>2540</v>
      </c>
      <c r="N110" s="98" t="s">
        <v>2448</v>
      </c>
      <c r="O110" s="164" t="s">
        <v>2465</v>
      </c>
      <c r="P110" s="98"/>
      <c r="Q110" s="176">
        <v>44410.426076388889</v>
      </c>
    </row>
    <row r="111" spans="1:17" ht="18" x14ac:dyDescent="0.25">
      <c r="A111" s="164" t="str">
        <f>VLOOKUP(E111,'LISTADO ATM'!$A$2:$C$902,3,0)</f>
        <v>NORTE</v>
      </c>
      <c r="B111" s="117" t="s">
        <v>2716</v>
      </c>
      <c r="C111" s="99">
        <v>44409.820057870369</v>
      </c>
      <c r="D111" s="99" t="s">
        <v>2464</v>
      </c>
      <c r="E111" s="140">
        <v>154</v>
      </c>
      <c r="F111" s="164" t="str">
        <f>VLOOKUP(E111,VIP!$A$2:$O14851,2,0)</f>
        <v>DRBR154</v>
      </c>
      <c r="G111" s="164" t="str">
        <f>VLOOKUP(E111,'LISTADO ATM'!$A$2:$B$901,2,0)</f>
        <v xml:space="preserve">ATM Oficina Sánchez </v>
      </c>
      <c r="H111" s="164" t="str">
        <f>VLOOKUP(E111,VIP!$A$2:$O19812,7,FALSE)</f>
        <v>Si</v>
      </c>
      <c r="I111" s="164" t="str">
        <f>VLOOKUP(E111,VIP!$A$2:$O11777,8,FALSE)</f>
        <v>Si</v>
      </c>
      <c r="J111" s="164" t="str">
        <f>VLOOKUP(E111,VIP!$A$2:$O11727,8,FALSE)</f>
        <v>Si</v>
      </c>
      <c r="K111" s="164" t="str">
        <f>VLOOKUP(E111,VIP!$A$2:$O15301,6,0)</f>
        <v>SI</v>
      </c>
      <c r="L111" s="145" t="s">
        <v>2413</v>
      </c>
      <c r="M111" s="177" t="s">
        <v>2540</v>
      </c>
      <c r="N111" s="98" t="s">
        <v>2448</v>
      </c>
      <c r="O111" s="164" t="s">
        <v>2465</v>
      </c>
      <c r="P111" s="98"/>
      <c r="Q111" s="176">
        <v>44410.60193287037</v>
      </c>
    </row>
    <row r="112" spans="1:17" ht="18" x14ac:dyDescent="0.25">
      <c r="A112" s="164" t="str">
        <f>VLOOKUP(E112,'LISTADO ATM'!$A$2:$C$902,3,0)</f>
        <v>SUR</v>
      </c>
      <c r="B112" s="117" t="s">
        <v>2717</v>
      </c>
      <c r="C112" s="99">
        <v>44409.816018518519</v>
      </c>
      <c r="D112" s="99" t="s">
        <v>2176</v>
      </c>
      <c r="E112" s="140">
        <v>984</v>
      </c>
      <c r="F112" s="164" t="str">
        <f>VLOOKUP(E112,VIP!$A$2:$O14852,2,0)</f>
        <v>DRBR984</v>
      </c>
      <c r="G112" s="164" t="str">
        <f>VLOOKUP(E112,'LISTADO ATM'!$A$2:$B$901,2,0)</f>
        <v xml:space="preserve">ATM Oficina Neiba II </v>
      </c>
      <c r="H112" s="164" t="str">
        <f>VLOOKUP(E112,VIP!$A$2:$O19813,7,FALSE)</f>
        <v>Si</v>
      </c>
      <c r="I112" s="164" t="str">
        <f>VLOOKUP(E112,VIP!$A$2:$O11778,8,FALSE)</f>
        <v>Si</v>
      </c>
      <c r="J112" s="164" t="str">
        <f>VLOOKUP(E112,VIP!$A$2:$O11728,8,FALSE)</f>
        <v>Si</v>
      </c>
      <c r="K112" s="164" t="str">
        <f>VLOOKUP(E112,VIP!$A$2:$O15302,6,0)</f>
        <v>NO</v>
      </c>
      <c r="L112" s="145" t="s">
        <v>2460</v>
      </c>
      <c r="M112" s="177" t="s">
        <v>2540</v>
      </c>
      <c r="N112" s="177" t="s">
        <v>2763</v>
      </c>
      <c r="O112" s="164" t="s">
        <v>2450</v>
      </c>
      <c r="P112" s="98"/>
      <c r="Q112" s="176">
        <v>44410.426076388889</v>
      </c>
    </row>
    <row r="113" spans="1:17" ht="18" x14ac:dyDescent="0.25">
      <c r="A113" s="164" t="str">
        <f>VLOOKUP(E113,'LISTADO ATM'!$A$2:$C$902,3,0)</f>
        <v>SUR</v>
      </c>
      <c r="B113" s="117" t="s">
        <v>2718</v>
      </c>
      <c r="C113" s="99">
        <v>44409.815196759257</v>
      </c>
      <c r="D113" s="99" t="s">
        <v>2176</v>
      </c>
      <c r="E113" s="140">
        <v>48</v>
      </c>
      <c r="F113" s="164" t="str">
        <f>VLOOKUP(E113,VIP!$A$2:$O14853,2,0)</f>
        <v>DRBR048</v>
      </c>
      <c r="G113" s="164" t="str">
        <f>VLOOKUP(E113,'LISTADO ATM'!$A$2:$B$901,2,0)</f>
        <v xml:space="preserve">ATM Autoservicio Neiba I </v>
      </c>
      <c r="H113" s="164" t="str">
        <f>VLOOKUP(E113,VIP!$A$2:$O19814,7,FALSE)</f>
        <v>Si</v>
      </c>
      <c r="I113" s="164" t="str">
        <f>VLOOKUP(E113,VIP!$A$2:$O11779,8,FALSE)</f>
        <v>Si</v>
      </c>
      <c r="J113" s="164" t="str">
        <f>VLOOKUP(E113,VIP!$A$2:$O11729,8,FALSE)</f>
        <v>Si</v>
      </c>
      <c r="K113" s="164" t="str">
        <f>VLOOKUP(E113,VIP!$A$2:$O15303,6,0)</f>
        <v>SI</v>
      </c>
      <c r="L113" s="145" t="s">
        <v>2460</v>
      </c>
      <c r="M113" s="177" t="s">
        <v>2540</v>
      </c>
      <c r="N113" s="177" t="s">
        <v>2763</v>
      </c>
      <c r="O113" s="164" t="s">
        <v>2450</v>
      </c>
      <c r="P113" s="98"/>
      <c r="Q113" s="176">
        <v>44410.426076388889</v>
      </c>
    </row>
    <row r="114" spans="1:17" ht="18" x14ac:dyDescent="0.25">
      <c r="A114" s="164" t="str">
        <f>VLOOKUP(E114,'LISTADO ATM'!$A$2:$C$902,3,0)</f>
        <v>DISTRITO NACIONAL</v>
      </c>
      <c r="B114" s="117" t="s">
        <v>2669</v>
      </c>
      <c r="C114" s="99">
        <v>44409.771203703705</v>
      </c>
      <c r="D114" s="99" t="s">
        <v>2176</v>
      </c>
      <c r="E114" s="140">
        <v>929</v>
      </c>
      <c r="F114" s="164" t="str">
        <f>VLOOKUP(E114,VIP!$A$2:$O14831,2,0)</f>
        <v>DRBR929</v>
      </c>
      <c r="G114" s="164" t="str">
        <f>VLOOKUP(E114,'LISTADO ATM'!$A$2:$B$901,2,0)</f>
        <v>ATM Autoservicio Nacional El Conde</v>
      </c>
      <c r="H114" s="164" t="str">
        <f>VLOOKUP(E114,VIP!$A$2:$O19792,7,FALSE)</f>
        <v>Si</v>
      </c>
      <c r="I114" s="164" t="str">
        <f>VLOOKUP(E114,VIP!$A$2:$O11757,8,FALSE)</f>
        <v>Si</v>
      </c>
      <c r="J114" s="164" t="str">
        <f>VLOOKUP(E114,VIP!$A$2:$O11707,8,FALSE)</f>
        <v>Si</v>
      </c>
      <c r="K114" s="164" t="str">
        <f>VLOOKUP(E114,VIP!$A$2:$O15281,6,0)</f>
        <v>NO</v>
      </c>
      <c r="L114" s="145" t="s">
        <v>2460</v>
      </c>
      <c r="M114" s="98" t="s">
        <v>2441</v>
      </c>
      <c r="N114" s="177" t="s">
        <v>2763</v>
      </c>
      <c r="O114" s="165" t="s">
        <v>2450</v>
      </c>
      <c r="P114" s="98"/>
      <c r="Q114" s="98" t="s">
        <v>2460</v>
      </c>
    </row>
    <row r="115" spans="1:17" ht="18" x14ac:dyDescent="0.25">
      <c r="A115" s="165" t="str">
        <f>VLOOKUP(E115,'LISTADO ATM'!$A$2:$C$902,3,0)</f>
        <v>ESTE</v>
      </c>
      <c r="B115" s="117" t="s">
        <v>2670</v>
      </c>
      <c r="C115" s="99">
        <v>44409.770648148151</v>
      </c>
      <c r="D115" s="99" t="s">
        <v>2176</v>
      </c>
      <c r="E115" s="140">
        <v>368</v>
      </c>
      <c r="F115" s="165" t="str">
        <f>VLOOKUP(E115,VIP!$A$2:$O14832,2,0)</f>
        <v xml:space="preserve">DRBR368 </v>
      </c>
      <c r="G115" s="165" t="str">
        <f>VLOOKUP(E115,'LISTADO ATM'!$A$2:$B$901,2,0)</f>
        <v>ATM Ayuntamiento Peralvillo</v>
      </c>
      <c r="H115" s="165" t="str">
        <f>VLOOKUP(E115,VIP!$A$2:$O19793,7,FALSE)</f>
        <v>N/A</v>
      </c>
      <c r="I115" s="165" t="str">
        <f>VLOOKUP(E115,VIP!$A$2:$O11758,8,FALSE)</f>
        <v>N/A</v>
      </c>
      <c r="J115" s="165" t="str">
        <f>VLOOKUP(E115,VIP!$A$2:$O11708,8,FALSE)</f>
        <v>N/A</v>
      </c>
      <c r="K115" s="165" t="str">
        <f>VLOOKUP(E115,VIP!$A$2:$O15282,6,0)</f>
        <v>N/A</v>
      </c>
      <c r="L115" s="145" t="s">
        <v>2241</v>
      </c>
      <c r="M115" s="98" t="s">
        <v>2441</v>
      </c>
      <c r="N115" s="98" t="s">
        <v>2448</v>
      </c>
      <c r="O115" s="165" t="s">
        <v>2450</v>
      </c>
      <c r="P115" s="98"/>
      <c r="Q115" s="98" t="s">
        <v>2241</v>
      </c>
    </row>
    <row r="116" spans="1:17" ht="18" x14ac:dyDescent="0.25">
      <c r="A116" s="165" t="str">
        <f>VLOOKUP(E116,'LISTADO ATM'!$A$2:$C$902,3,0)</f>
        <v>NORTE</v>
      </c>
      <c r="B116" s="117" t="s">
        <v>2671</v>
      </c>
      <c r="C116" s="99">
        <v>44409.752511574072</v>
      </c>
      <c r="D116" s="99" t="s">
        <v>2176</v>
      </c>
      <c r="E116" s="140">
        <v>9</v>
      </c>
      <c r="F116" s="165" t="str">
        <f>VLOOKUP(E116,VIP!$A$2:$O14833,2,0)</f>
        <v>DRBR009</v>
      </c>
      <c r="G116" s="165" t="str">
        <f>VLOOKUP(E116,'LISTADO ATM'!$A$2:$B$901,2,0)</f>
        <v>ATM Hispañiola Fresh Fruit</v>
      </c>
      <c r="H116" s="165" t="str">
        <f>VLOOKUP(E116,VIP!$A$2:$O19794,7,FALSE)</f>
        <v>Si</v>
      </c>
      <c r="I116" s="165" t="str">
        <f>VLOOKUP(E116,VIP!$A$2:$O11759,8,FALSE)</f>
        <v>Si</v>
      </c>
      <c r="J116" s="165" t="str">
        <f>VLOOKUP(E116,VIP!$A$2:$O11709,8,FALSE)</f>
        <v>Si</v>
      </c>
      <c r="K116" s="165" t="str">
        <f>VLOOKUP(E116,VIP!$A$2:$O15283,6,0)</f>
        <v>NO</v>
      </c>
      <c r="L116" s="145" t="s">
        <v>2241</v>
      </c>
      <c r="M116" s="177" t="s">
        <v>2540</v>
      </c>
      <c r="N116" s="177" t="s">
        <v>2763</v>
      </c>
      <c r="O116" s="165" t="s">
        <v>2450</v>
      </c>
      <c r="P116" s="98"/>
      <c r="Q116" s="176">
        <v>44410.426076388889</v>
      </c>
    </row>
    <row r="117" spans="1:17" ht="18" x14ac:dyDescent="0.25">
      <c r="A117" s="165" t="str">
        <f>VLOOKUP(E117,'LISTADO ATM'!$A$2:$C$902,3,0)</f>
        <v>DISTRITO NACIONAL</v>
      </c>
      <c r="B117" s="117" t="s">
        <v>2672</v>
      </c>
      <c r="C117" s="99">
        <v>44409.751666666663</v>
      </c>
      <c r="D117" s="99" t="s">
        <v>2176</v>
      </c>
      <c r="E117" s="140">
        <v>935</v>
      </c>
      <c r="F117" s="165" t="str">
        <f>VLOOKUP(E117,VIP!$A$2:$O14835,2,0)</f>
        <v>DRBR16J</v>
      </c>
      <c r="G117" s="165" t="str">
        <f>VLOOKUP(E117,'LISTADO ATM'!$A$2:$B$901,2,0)</f>
        <v xml:space="preserve">ATM Oficina John F. Kennedy </v>
      </c>
      <c r="H117" s="165" t="str">
        <f>VLOOKUP(E117,VIP!$A$2:$O19796,7,FALSE)</f>
        <v>Si</v>
      </c>
      <c r="I117" s="165" t="str">
        <f>VLOOKUP(E117,VIP!$A$2:$O11761,8,FALSE)</f>
        <v>Si</v>
      </c>
      <c r="J117" s="165" t="str">
        <f>VLOOKUP(E117,VIP!$A$2:$O11711,8,FALSE)</f>
        <v>Si</v>
      </c>
      <c r="K117" s="165" t="str">
        <f>VLOOKUP(E117,VIP!$A$2:$O15285,6,0)</f>
        <v>SI</v>
      </c>
      <c r="L117" s="145" t="s">
        <v>2603</v>
      </c>
      <c r="M117" s="177" t="s">
        <v>2540</v>
      </c>
      <c r="N117" s="177" t="s">
        <v>2763</v>
      </c>
      <c r="O117" s="165" t="s">
        <v>2450</v>
      </c>
      <c r="P117" s="98"/>
      <c r="Q117" s="176">
        <v>44410.426076388889</v>
      </c>
    </row>
    <row r="118" spans="1:17" ht="18" x14ac:dyDescent="0.25">
      <c r="A118" s="165" t="str">
        <f>VLOOKUP(E118,'LISTADO ATM'!$A$2:$C$902,3,0)</f>
        <v>DISTRITO NACIONAL</v>
      </c>
      <c r="B118" s="117" t="s">
        <v>2673</v>
      </c>
      <c r="C118" s="99">
        <v>44409.751006944447</v>
      </c>
      <c r="D118" s="99" t="s">
        <v>2176</v>
      </c>
      <c r="E118" s="140">
        <v>224</v>
      </c>
      <c r="F118" s="165" t="str">
        <f>VLOOKUP(E118,VIP!$A$2:$O14836,2,0)</f>
        <v>DRBR224</v>
      </c>
      <c r="G118" s="165" t="str">
        <f>VLOOKUP(E118,'LISTADO ATM'!$A$2:$B$901,2,0)</f>
        <v xml:space="preserve">ATM S/M Nacional El Millón (Núñez de Cáceres) </v>
      </c>
      <c r="H118" s="165" t="str">
        <f>VLOOKUP(E118,VIP!$A$2:$O19797,7,FALSE)</f>
        <v>Si</v>
      </c>
      <c r="I118" s="165" t="str">
        <f>VLOOKUP(E118,VIP!$A$2:$O11762,8,FALSE)</f>
        <v>Si</v>
      </c>
      <c r="J118" s="165" t="str">
        <f>VLOOKUP(E118,VIP!$A$2:$O11712,8,FALSE)</f>
        <v>Si</v>
      </c>
      <c r="K118" s="165" t="str">
        <f>VLOOKUP(E118,VIP!$A$2:$O15286,6,0)</f>
        <v>SI</v>
      </c>
      <c r="L118" s="145" t="s">
        <v>2460</v>
      </c>
      <c r="M118" s="98" t="s">
        <v>2441</v>
      </c>
      <c r="N118" s="177" t="s">
        <v>2763</v>
      </c>
      <c r="O118" s="165" t="s">
        <v>2450</v>
      </c>
      <c r="P118" s="98"/>
      <c r="Q118" s="98" t="s">
        <v>2460</v>
      </c>
    </row>
    <row r="119" spans="1:17" ht="18" x14ac:dyDescent="0.25">
      <c r="A119" s="165" t="str">
        <f>VLOOKUP(E119,'LISTADO ATM'!$A$2:$C$902,3,0)</f>
        <v>ESTE</v>
      </c>
      <c r="B119" s="117" t="s">
        <v>2674</v>
      </c>
      <c r="C119" s="99">
        <v>44409.739710648151</v>
      </c>
      <c r="D119" s="99" t="s">
        <v>2176</v>
      </c>
      <c r="E119" s="140">
        <v>519</v>
      </c>
      <c r="F119" s="165" t="str">
        <f>VLOOKUP(E119,VIP!$A$2:$O14837,2,0)</f>
        <v>DRBR519</v>
      </c>
      <c r="G119" s="165" t="str">
        <f>VLOOKUP(E119,'LISTADO ATM'!$A$2:$B$901,2,0)</f>
        <v xml:space="preserve">ATM Plaza Estrella (Bávaro) </v>
      </c>
      <c r="H119" s="165" t="str">
        <f>VLOOKUP(E119,VIP!$A$2:$O19798,7,FALSE)</f>
        <v>Si</v>
      </c>
      <c r="I119" s="165" t="str">
        <f>VLOOKUP(E119,VIP!$A$2:$O11763,8,FALSE)</f>
        <v>Si</v>
      </c>
      <c r="J119" s="165" t="str">
        <f>VLOOKUP(E119,VIP!$A$2:$O11713,8,FALSE)</f>
        <v>Si</v>
      </c>
      <c r="K119" s="165" t="str">
        <f>VLOOKUP(E119,VIP!$A$2:$O15287,6,0)</f>
        <v>NO</v>
      </c>
      <c r="L119" s="145" t="s">
        <v>2215</v>
      </c>
      <c r="M119" s="98" t="s">
        <v>2441</v>
      </c>
      <c r="N119" s="177" t="s">
        <v>2763</v>
      </c>
      <c r="O119" s="165" t="s">
        <v>2450</v>
      </c>
      <c r="P119" s="98"/>
      <c r="Q119" s="98" t="s">
        <v>2215</v>
      </c>
    </row>
    <row r="120" spans="1:17" ht="18" x14ac:dyDescent="0.25">
      <c r="A120" s="165" t="str">
        <f>VLOOKUP(E120,'LISTADO ATM'!$A$2:$C$902,3,0)</f>
        <v>DISTRITO NACIONAL</v>
      </c>
      <c r="B120" s="117" t="s">
        <v>2675</v>
      </c>
      <c r="C120" s="99">
        <v>44409.739085648151</v>
      </c>
      <c r="D120" s="99" t="s">
        <v>2176</v>
      </c>
      <c r="E120" s="140">
        <v>488</v>
      </c>
      <c r="F120" s="165" t="str">
        <f>VLOOKUP(E120,VIP!$A$2:$O14838,2,0)</f>
        <v>DRBR488</v>
      </c>
      <c r="G120" s="165" t="str">
        <f>VLOOKUP(E120,'LISTADO ATM'!$A$2:$B$901,2,0)</f>
        <v xml:space="preserve">ATM Aeropuerto El Higuero </v>
      </c>
      <c r="H120" s="165" t="str">
        <f>VLOOKUP(E120,VIP!$A$2:$O19799,7,FALSE)</f>
        <v>Si</v>
      </c>
      <c r="I120" s="165" t="str">
        <f>VLOOKUP(E120,VIP!$A$2:$O11764,8,FALSE)</f>
        <v>Si</v>
      </c>
      <c r="J120" s="165" t="str">
        <f>VLOOKUP(E120,VIP!$A$2:$O11714,8,FALSE)</f>
        <v>Si</v>
      </c>
      <c r="K120" s="165" t="str">
        <f>VLOOKUP(E120,VIP!$A$2:$O15288,6,0)</f>
        <v>NO</v>
      </c>
      <c r="L120" s="145" t="s">
        <v>2215</v>
      </c>
      <c r="M120" s="98" t="s">
        <v>2441</v>
      </c>
      <c r="N120" s="177" t="s">
        <v>2763</v>
      </c>
      <c r="O120" s="165" t="s">
        <v>2450</v>
      </c>
      <c r="P120" s="98"/>
      <c r="Q120" s="98" t="s">
        <v>2215</v>
      </c>
    </row>
    <row r="121" spans="1:17" ht="18" x14ac:dyDescent="0.25">
      <c r="A121" s="165" t="str">
        <f>VLOOKUP(E121,'LISTADO ATM'!$A$2:$C$902,3,0)</f>
        <v>NORTE</v>
      </c>
      <c r="B121" s="117" t="s">
        <v>2676</v>
      </c>
      <c r="C121" s="99">
        <v>44409.738576388889</v>
      </c>
      <c r="D121" s="99" t="s">
        <v>2177</v>
      </c>
      <c r="E121" s="140">
        <v>257</v>
      </c>
      <c r="F121" s="165" t="str">
        <f>VLOOKUP(E121,VIP!$A$2:$O14839,2,0)</f>
        <v>DRBR257</v>
      </c>
      <c r="G121" s="165" t="str">
        <f>VLOOKUP(E121,'LISTADO ATM'!$A$2:$B$901,2,0)</f>
        <v xml:space="preserve">ATM S/M Pola (Santiago) </v>
      </c>
      <c r="H121" s="165" t="str">
        <f>VLOOKUP(E121,VIP!$A$2:$O19800,7,FALSE)</f>
        <v>Si</v>
      </c>
      <c r="I121" s="165" t="str">
        <f>VLOOKUP(E121,VIP!$A$2:$O11765,8,FALSE)</f>
        <v>Si</v>
      </c>
      <c r="J121" s="165" t="str">
        <f>VLOOKUP(E121,VIP!$A$2:$O11715,8,FALSE)</f>
        <v>Si</v>
      </c>
      <c r="K121" s="165" t="str">
        <f>VLOOKUP(E121,VIP!$A$2:$O15289,6,0)</f>
        <v>NO</v>
      </c>
      <c r="L121" s="145" t="s">
        <v>2215</v>
      </c>
      <c r="M121" s="98" t="s">
        <v>2441</v>
      </c>
      <c r="N121" s="98" t="s">
        <v>2448</v>
      </c>
      <c r="O121" s="165" t="s">
        <v>2577</v>
      </c>
      <c r="P121" s="98"/>
      <c r="Q121" s="98" t="s">
        <v>2215</v>
      </c>
    </row>
    <row r="122" spans="1:17" ht="18" x14ac:dyDescent="0.25">
      <c r="A122" s="165" t="str">
        <f>VLOOKUP(E122,'LISTADO ATM'!$A$2:$C$902,3,0)</f>
        <v>NORTE</v>
      </c>
      <c r="B122" s="117" t="s">
        <v>2677</v>
      </c>
      <c r="C122" s="99">
        <v>44409.738067129627</v>
      </c>
      <c r="D122" s="99" t="s">
        <v>2177</v>
      </c>
      <c r="E122" s="140">
        <v>99</v>
      </c>
      <c r="F122" s="165" t="str">
        <f>VLOOKUP(E122,VIP!$A$2:$O14840,2,0)</f>
        <v>DRBR099</v>
      </c>
      <c r="G122" s="165" t="str">
        <f>VLOOKUP(E122,'LISTADO ATM'!$A$2:$B$901,2,0)</f>
        <v xml:space="preserve">ATM Multicentro La Sirena S.F.M. </v>
      </c>
      <c r="H122" s="165" t="str">
        <f>VLOOKUP(E122,VIP!$A$2:$O19801,7,FALSE)</f>
        <v>Si</v>
      </c>
      <c r="I122" s="165" t="str">
        <f>VLOOKUP(E122,VIP!$A$2:$O11766,8,FALSE)</f>
        <v>Si</v>
      </c>
      <c r="J122" s="165" t="str">
        <f>VLOOKUP(E122,VIP!$A$2:$O11716,8,FALSE)</f>
        <v>Si</v>
      </c>
      <c r="K122" s="165" t="str">
        <f>VLOOKUP(E122,VIP!$A$2:$O15290,6,0)</f>
        <v>NO</v>
      </c>
      <c r="L122" s="145" t="s">
        <v>2215</v>
      </c>
      <c r="M122" s="177" t="s">
        <v>2540</v>
      </c>
      <c r="N122" s="177" t="s">
        <v>2763</v>
      </c>
      <c r="O122" s="165" t="s">
        <v>2577</v>
      </c>
      <c r="P122" s="98"/>
      <c r="Q122" s="176">
        <v>44410.426076388889</v>
      </c>
    </row>
    <row r="123" spans="1:17" ht="18" x14ac:dyDescent="0.25">
      <c r="A123" s="165" t="str">
        <f>VLOOKUP(E123,'LISTADO ATM'!$A$2:$C$902,3,0)</f>
        <v>NORTE</v>
      </c>
      <c r="B123" s="117" t="s">
        <v>2678</v>
      </c>
      <c r="C123" s="99">
        <v>44409.737557870372</v>
      </c>
      <c r="D123" s="99" t="s">
        <v>2177</v>
      </c>
      <c r="E123" s="140">
        <v>275</v>
      </c>
      <c r="F123" s="165" t="str">
        <f>VLOOKUP(E123,VIP!$A$2:$O14841,2,0)</f>
        <v>DRBR275</v>
      </c>
      <c r="G123" s="165" t="str">
        <f>VLOOKUP(E123,'LISTADO ATM'!$A$2:$B$901,2,0)</f>
        <v xml:space="preserve">ATM Autobanco Duarte Stgo. II </v>
      </c>
      <c r="H123" s="165" t="str">
        <f>VLOOKUP(E123,VIP!$A$2:$O19802,7,FALSE)</f>
        <v>Si</v>
      </c>
      <c r="I123" s="165" t="str">
        <f>VLOOKUP(E123,VIP!$A$2:$O11767,8,FALSE)</f>
        <v>Si</v>
      </c>
      <c r="J123" s="165" t="str">
        <f>VLOOKUP(E123,VIP!$A$2:$O11717,8,FALSE)</f>
        <v>Si</v>
      </c>
      <c r="K123" s="165" t="str">
        <f>VLOOKUP(E123,VIP!$A$2:$O15291,6,0)</f>
        <v>NO</v>
      </c>
      <c r="L123" s="145" t="s">
        <v>2215</v>
      </c>
      <c r="M123" s="177" t="s">
        <v>2540</v>
      </c>
      <c r="N123" s="177" t="s">
        <v>2763</v>
      </c>
      <c r="O123" s="165" t="s">
        <v>2577</v>
      </c>
      <c r="P123" s="98"/>
      <c r="Q123" s="176">
        <v>44410.426076388889</v>
      </c>
    </row>
    <row r="124" spans="1:17" ht="18" x14ac:dyDescent="0.25">
      <c r="A124" s="165" t="str">
        <f>VLOOKUP(E124,'LISTADO ATM'!$A$2:$C$902,3,0)</f>
        <v>NORTE</v>
      </c>
      <c r="B124" s="117" t="s">
        <v>2679</v>
      </c>
      <c r="C124" s="99">
        <v>44409.731064814812</v>
      </c>
      <c r="D124" s="99" t="s">
        <v>2464</v>
      </c>
      <c r="E124" s="140">
        <v>757</v>
      </c>
      <c r="F124" s="165" t="str">
        <f>VLOOKUP(E124,VIP!$A$2:$O14842,2,0)</f>
        <v>DRBR757</v>
      </c>
      <c r="G124" s="165" t="str">
        <f>VLOOKUP(E124,'LISTADO ATM'!$A$2:$B$901,2,0)</f>
        <v xml:space="preserve">ATM UNP Plaza Paseo (Santiago) </v>
      </c>
      <c r="H124" s="165" t="str">
        <f>VLOOKUP(E124,VIP!$A$2:$O19803,7,FALSE)</f>
        <v>Si</v>
      </c>
      <c r="I124" s="165" t="str">
        <f>VLOOKUP(E124,VIP!$A$2:$O11768,8,FALSE)</f>
        <v>Si</v>
      </c>
      <c r="J124" s="165" t="str">
        <f>VLOOKUP(E124,VIP!$A$2:$O11718,8,FALSE)</f>
        <v>Si</v>
      </c>
      <c r="K124" s="165" t="str">
        <f>VLOOKUP(E124,VIP!$A$2:$O15292,6,0)</f>
        <v>NO</v>
      </c>
      <c r="L124" s="145" t="s">
        <v>2555</v>
      </c>
      <c r="M124" s="177" t="s">
        <v>2540</v>
      </c>
      <c r="N124" s="98" t="s">
        <v>2448</v>
      </c>
      <c r="O124" s="165" t="s">
        <v>2465</v>
      </c>
      <c r="P124" s="98"/>
      <c r="Q124" s="176">
        <v>44410.426076388889</v>
      </c>
    </row>
    <row r="125" spans="1:17" ht="18" x14ac:dyDescent="0.25">
      <c r="A125" s="165" t="str">
        <f>VLOOKUP(E125,'LISTADO ATM'!$A$2:$C$902,3,0)</f>
        <v>NORTE</v>
      </c>
      <c r="B125" s="117" t="s">
        <v>2680</v>
      </c>
      <c r="C125" s="99">
        <v>44409.73064814815</v>
      </c>
      <c r="D125" s="99" t="s">
        <v>2464</v>
      </c>
      <c r="E125" s="140">
        <v>877</v>
      </c>
      <c r="F125" s="165" t="str">
        <f>VLOOKUP(E125,VIP!$A$2:$O14843,2,0)</f>
        <v>DRBR877</v>
      </c>
      <c r="G125" s="165" t="str">
        <f>VLOOKUP(E125,'LISTADO ATM'!$A$2:$B$901,2,0)</f>
        <v xml:space="preserve">ATM Estación Los Samanes (Ranchito, La Vega) </v>
      </c>
      <c r="H125" s="165" t="str">
        <f>VLOOKUP(E125,VIP!$A$2:$O19804,7,FALSE)</f>
        <v>Si</v>
      </c>
      <c r="I125" s="165" t="str">
        <f>VLOOKUP(E125,VIP!$A$2:$O11769,8,FALSE)</f>
        <v>Si</v>
      </c>
      <c r="J125" s="165" t="str">
        <f>VLOOKUP(E125,VIP!$A$2:$O11719,8,FALSE)</f>
        <v>Si</v>
      </c>
      <c r="K125" s="165" t="str">
        <f>VLOOKUP(E125,VIP!$A$2:$O15293,6,0)</f>
        <v>NO</v>
      </c>
      <c r="L125" s="145" t="s">
        <v>2555</v>
      </c>
      <c r="M125" s="98" t="s">
        <v>2441</v>
      </c>
      <c r="N125" s="98" t="s">
        <v>2448</v>
      </c>
      <c r="O125" s="165" t="s">
        <v>2465</v>
      </c>
      <c r="P125" s="98"/>
      <c r="Q125" s="98" t="s">
        <v>2555</v>
      </c>
    </row>
    <row r="126" spans="1:17" ht="18" x14ac:dyDescent="0.25">
      <c r="A126" s="165" t="str">
        <f>VLOOKUP(E126,'LISTADO ATM'!$A$2:$C$902,3,0)</f>
        <v>NORTE</v>
      </c>
      <c r="B126" s="117" t="s">
        <v>2681</v>
      </c>
      <c r="C126" s="99">
        <v>44409.729050925926</v>
      </c>
      <c r="D126" s="99" t="s">
        <v>2464</v>
      </c>
      <c r="E126" s="140">
        <v>388</v>
      </c>
      <c r="F126" s="165" t="str">
        <f>VLOOKUP(E126,VIP!$A$2:$O14844,2,0)</f>
        <v>DRBR388</v>
      </c>
      <c r="G126" s="165" t="str">
        <f>VLOOKUP(E126,'LISTADO ATM'!$A$2:$B$901,2,0)</f>
        <v xml:space="preserve">ATM Multicentro La Sirena Puerto Plata </v>
      </c>
      <c r="H126" s="165" t="str">
        <f>VLOOKUP(E126,VIP!$A$2:$O19805,7,FALSE)</f>
        <v>Si</v>
      </c>
      <c r="I126" s="165" t="str">
        <f>VLOOKUP(E126,VIP!$A$2:$O11770,8,FALSE)</f>
        <v>Si</v>
      </c>
      <c r="J126" s="165" t="str">
        <f>VLOOKUP(E126,VIP!$A$2:$O11720,8,FALSE)</f>
        <v>Si</v>
      </c>
      <c r="K126" s="165" t="str">
        <f>VLOOKUP(E126,VIP!$A$2:$O15294,6,0)</f>
        <v>NO</v>
      </c>
      <c r="L126" s="145" t="s">
        <v>2555</v>
      </c>
      <c r="M126" s="177" t="s">
        <v>2540</v>
      </c>
      <c r="N126" s="98" t="s">
        <v>2448</v>
      </c>
      <c r="O126" s="165" t="s">
        <v>2465</v>
      </c>
      <c r="P126" s="98"/>
      <c r="Q126" s="176">
        <v>44410.426076388889</v>
      </c>
    </row>
    <row r="127" spans="1:17" ht="18" x14ac:dyDescent="0.25">
      <c r="A127" s="165" t="str">
        <f>VLOOKUP(E127,'LISTADO ATM'!$A$2:$C$902,3,0)</f>
        <v>NORTE</v>
      </c>
      <c r="B127" s="117" t="s">
        <v>2682</v>
      </c>
      <c r="C127" s="99">
        <v>44409.728333333333</v>
      </c>
      <c r="D127" s="99" t="s">
        <v>2464</v>
      </c>
      <c r="E127" s="140">
        <v>431</v>
      </c>
      <c r="F127" s="165" t="str">
        <f>VLOOKUP(E127,VIP!$A$2:$O14845,2,0)</f>
        <v>DRBR583</v>
      </c>
      <c r="G127" s="165" t="str">
        <f>VLOOKUP(E127,'LISTADO ATM'!$A$2:$B$901,2,0)</f>
        <v xml:space="preserve">ATM Autoservicio Sol (Santiago) </v>
      </c>
      <c r="H127" s="165" t="str">
        <f>VLOOKUP(E127,VIP!$A$2:$O19806,7,FALSE)</f>
        <v>Si</v>
      </c>
      <c r="I127" s="165" t="str">
        <f>VLOOKUP(E127,VIP!$A$2:$O11771,8,FALSE)</f>
        <v>Si</v>
      </c>
      <c r="J127" s="165" t="str">
        <f>VLOOKUP(E127,VIP!$A$2:$O11721,8,FALSE)</f>
        <v>Si</v>
      </c>
      <c r="K127" s="165" t="str">
        <f>VLOOKUP(E127,VIP!$A$2:$O15295,6,0)</f>
        <v>SI</v>
      </c>
      <c r="L127" s="145" t="s">
        <v>2595</v>
      </c>
      <c r="M127" s="98" t="s">
        <v>2441</v>
      </c>
      <c r="N127" s="98" t="s">
        <v>2448</v>
      </c>
      <c r="O127" s="165" t="s">
        <v>2465</v>
      </c>
      <c r="P127" s="98"/>
      <c r="Q127" s="98" t="s">
        <v>2595</v>
      </c>
    </row>
    <row r="128" spans="1:17" ht="18" x14ac:dyDescent="0.25">
      <c r="A128" s="165" t="str">
        <f>VLOOKUP(E128,'LISTADO ATM'!$A$2:$C$902,3,0)</f>
        <v>SUR</v>
      </c>
      <c r="B128" s="117" t="s">
        <v>2683</v>
      </c>
      <c r="C128" s="99">
        <v>44409.71434027778</v>
      </c>
      <c r="D128" s="99" t="s">
        <v>2464</v>
      </c>
      <c r="E128" s="140">
        <v>783</v>
      </c>
      <c r="F128" s="165" t="str">
        <f>VLOOKUP(E128,VIP!$A$2:$O14846,2,0)</f>
        <v>DRBR303</v>
      </c>
      <c r="G128" s="165" t="str">
        <f>VLOOKUP(E128,'LISTADO ATM'!$A$2:$B$901,2,0)</f>
        <v xml:space="preserve">ATM Autobanco Alfa y Omega (Barahona) </v>
      </c>
      <c r="H128" s="165" t="str">
        <f>VLOOKUP(E128,VIP!$A$2:$O19807,7,FALSE)</f>
        <v>Si</v>
      </c>
      <c r="I128" s="165" t="str">
        <f>VLOOKUP(E128,VIP!$A$2:$O11772,8,FALSE)</f>
        <v>Si</v>
      </c>
      <c r="J128" s="165" t="str">
        <f>VLOOKUP(E128,VIP!$A$2:$O11722,8,FALSE)</f>
        <v>Si</v>
      </c>
      <c r="K128" s="165" t="str">
        <f>VLOOKUP(E128,VIP!$A$2:$O15296,6,0)</f>
        <v>NO</v>
      </c>
      <c r="L128" s="145" t="s">
        <v>2413</v>
      </c>
      <c r="M128" s="177" t="s">
        <v>2540</v>
      </c>
      <c r="N128" s="98" t="s">
        <v>2448</v>
      </c>
      <c r="O128" s="165" t="s">
        <v>2465</v>
      </c>
      <c r="P128" s="98"/>
      <c r="Q128" s="176">
        <v>44410.426076388889</v>
      </c>
    </row>
    <row r="129" spans="1:17" ht="18" x14ac:dyDescent="0.25">
      <c r="A129" s="165" t="str">
        <f>VLOOKUP(E129,'LISTADO ATM'!$A$2:$C$902,3,0)</f>
        <v>DISTRITO NACIONAL</v>
      </c>
      <c r="B129" s="117" t="s">
        <v>2684</v>
      </c>
      <c r="C129" s="99">
        <v>44409.705428240741</v>
      </c>
      <c r="D129" s="99" t="s">
        <v>2444</v>
      </c>
      <c r="E129" s="140">
        <v>889</v>
      </c>
      <c r="F129" s="165" t="str">
        <f>VLOOKUP(E129,VIP!$A$2:$O14847,2,0)</f>
        <v>DRBR889</v>
      </c>
      <c r="G129" s="165" t="str">
        <f>VLOOKUP(E129,'LISTADO ATM'!$A$2:$B$901,2,0)</f>
        <v>ATM Oficina Plaza Lama Máximo Gómez II</v>
      </c>
      <c r="H129" s="165" t="str">
        <f>VLOOKUP(E129,VIP!$A$2:$O19808,7,FALSE)</f>
        <v>Si</v>
      </c>
      <c r="I129" s="165" t="str">
        <f>VLOOKUP(E129,VIP!$A$2:$O11773,8,FALSE)</f>
        <v>Si</v>
      </c>
      <c r="J129" s="165" t="str">
        <f>VLOOKUP(E129,VIP!$A$2:$O11723,8,FALSE)</f>
        <v>Si</v>
      </c>
      <c r="K129" s="165" t="str">
        <f>VLOOKUP(E129,VIP!$A$2:$O15297,6,0)</f>
        <v>NO</v>
      </c>
      <c r="L129" s="145" t="s">
        <v>2555</v>
      </c>
      <c r="M129" s="98" t="s">
        <v>2441</v>
      </c>
      <c r="N129" s="98" t="s">
        <v>2448</v>
      </c>
      <c r="O129" s="165" t="s">
        <v>2449</v>
      </c>
      <c r="P129" s="98"/>
      <c r="Q129" s="98" t="s">
        <v>2555</v>
      </c>
    </row>
    <row r="130" spans="1:17" ht="18" x14ac:dyDescent="0.25">
      <c r="A130" s="165" t="str">
        <f>VLOOKUP(E130,'LISTADO ATM'!$A$2:$C$902,3,0)</f>
        <v>SUR</v>
      </c>
      <c r="B130" s="117" t="s">
        <v>2685</v>
      </c>
      <c r="C130" s="99">
        <v>44409.703564814816</v>
      </c>
      <c r="D130" s="99" t="s">
        <v>2464</v>
      </c>
      <c r="E130" s="140">
        <v>301</v>
      </c>
      <c r="F130" s="165" t="str">
        <f>VLOOKUP(E130,VIP!$A$2:$O14848,2,0)</f>
        <v>DRBR301</v>
      </c>
      <c r="G130" s="165" t="str">
        <f>VLOOKUP(E130,'LISTADO ATM'!$A$2:$B$901,2,0)</f>
        <v xml:space="preserve">ATM UNP Alfa y Omega (Barahona) </v>
      </c>
      <c r="H130" s="165" t="str">
        <f>VLOOKUP(E130,VIP!$A$2:$O19809,7,FALSE)</f>
        <v>Si</v>
      </c>
      <c r="I130" s="165" t="str">
        <f>VLOOKUP(E130,VIP!$A$2:$O11774,8,FALSE)</f>
        <v>Si</v>
      </c>
      <c r="J130" s="165" t="str">
        <f>VLOOKUP(E130,VIP!$A$2:$O11724,8,FALSE)</f>
        <v>Si</v>
      </c>
      <c r="K130" s="165" t="str">
        <f>VLOOKUP(E130,VIP!$A$2:$O15298,6,0)</f>
        <v>NO</v>
      </c>
      <c r="L130" s="145" t="s">
        <v>2413</v>
      </c>
      <c r="M130" s="177" t="s">
        <v>2540</v>
      </c>
      <c r="N130" s="98" t="s">
        <v>2448</v>
      </c>
      <c r="O130" s="165" t="s">
        <v>2465</v>
      </c>
      <c r="P130" s="98"/>
      <c r="Q130" s="176">
        <v>44410.426076388889</v>
      </c>
    </row>
    <row r="131" spans="1:17" ht="18" x14ac:dyDescent="0.25">
      <c r="A131" s="165" t="str">
        <f>VLOOKUP(E131,'LISTADO ATM'!$A$2:$C$902,3,0)</f>
        <v>NORTE</v>
      </c>
      <c r="B131" s="117" t="s">
        <v>2686</v>
      </c>
      <c r="C131" s="99">
        <v>44409.70071759259</v>
      </c>
      <c r="D131" s="99" t="s">
        <v>2177</v>
      </c>
      <c r="E131" s="140">
        <v>910</v>
      </c>
      <c r="F131" s="165" t="str">
        <f>VLOOKUP(E131,VIP!$A$2:$O14849,2,0)</f>
        <v>DRBR12A</v>
      </c>
      <c r="G131" s="165" t="str">
        <f>VLOOKUP(E131,'LISTADO ATM'!$A$2:$B$901,2,0)</f>
        <v xml:space="preserve">ATM Oficina El Sol II (Santiago) </v>
      </c>
      <c r="H131" s="165" t="str">
        <f>VLOOKUP(E131,VIP!$A$2:$O19810,7,FALSE)</f>
        <v>Si</v>
      </c>
      <c r="I131" s="165" t="str">
        <f>VLOOKUP(E131,VIP!$A$2:$O11775,8,FALSE)</f>
        <v>Si</v>
      </c>
      <c r="J131" s="165" t="str">
        <f>VLOOKUP(E131,VIP!$A$2:$O11725,8,FALSE)</f>
        <v>Si</v>
      </c>
      <c r="K131" s="165" t="str">
        <f>VLOOKUP(E131,VIP!$A$2:$O15299,6,0)</f>
        <v>SI</v>
      </c>
      <c r="L131" s="145" t="s">
        <v>2460</v>
      </c>
      <c r="M131" s="177" t="s">
        <v>2540</v>
      </c>
      <c r="N131" s="177" t="s">
        <v>2763</v>
      </c>
      <c r="O131" s="165" t="s">
        <v>2577</v>
      </c>
      <c r="P131" s="98"/>
      <c r="Q131" s="176">
        <v>44410.426076388889</v>
      </c>
    </row>
    <row r="132" spans="1:17" ht="18" x14ac:dyDescent="0.25">
      <c r="A132" s="165" t="str">
        <f>VLOOKUP(E132,'LISTADO ATM'!$A$2:$C$902,3,0)</f>
        <v>DISTRITO NACIONAL</v>
      </c>
      <c r="B132" s="117" t="s">
        <v>2687</v>
      </c>
      <c r="C132" s="99">
        <v>44409.700150462966</v>
      </c>
      <c r="D132" s="99" t="s">
        <v>2176</v>
      </c>
      <c r="E132" s="140">
        <v>648</v>
      </c>
      <c r="F132" s="165" t="str">
        <f>VLOOKUP(E132,VIP!$A$2:$O14850,2,0)</f>
        <v>DRBR190</v>
      </c>
      <c r="G132" s="165" t="str">
        <f>VLOOKUP(E132,'LISTADO ATM'!$A$2:$B$901,2,0)</f>
        <v xml:space="preserve">ATM Hermandad de Pensionados </v>
      </c>
      <c r="H132" s="165" t="str">
        <f>VLOOKUP(E132,VIP!$A$2:$O19811,7,FALSE)</f>
        <v>Si</v>
      </c>
      <c r="I132" s="165" t="str">
        <f>VLOOKUP(E132,VIP!$A$2:$O11776,8,FALSE)</f>
        <v>No</v>
      </c>
      <c r="J132" s="165" t="str">
        <f>VLOOKUP(E132,VIP!$A$2:$O11726,8,FALSE)</f>
        <v>No</v>
      </c>
      <c r="K132" s="165" t="str">
        <f>VLOOKUP(E132,VIP!$A$2:$O15300,6,0)</f>
        <v>NO</v>
      </c>
      <c r="L132" s="145" t="s">
        <v>2460</v>
      </c>
      <c r="M132" s="177" t="s">
        <v>2540</v>
      </c>
      <c r="N132" s="177" t="s">
        <v>2763</v>
      </c>
      <c r="O132" s="165" t="s">
        <v>2450</v>
      </c>
      <c r="P132" s="98"/>
      <c r="Q132" s="176">
        <v>44410.60193287037</v>
      </c>
    </row>
    <row r="133" spans="1:17" ht="18" x14ac:dyDescent="0.25">
      <c r="A133" s="165" t="str">
        <f>VLOOKUP(E133,'LISTADO ATM'!$A$2:$C$902,3,0)</f>
        <v>DISTRITO NACIONAL</v>
      </c>
      <c r="B133" s="117" t="s">
        <v>2688</v>
      </c>
      <c r="C133" s="99">
        <v>44409.699756944443</v>
      </c>
      <c r="D133" s="99" t="s">
        <v>2176</v>
      </c>
      <c r="E133" s="140">
        <v>490</v>
      </c>
      <c r="F133" s="165" t="str">
        <f>VLOOKUP(E133,VIP!$A$2:$O14851,2,0)</f>
        <v>DRBR490</v>
      </c>
      <c r="G133" s="165" t="str">
        <f>VLOOKUP(E133,'LISTADO ATM'!$A$2:$B$901,2,0)</f>
        <v xml:space="preserve">ATM Hospital Ney Arias Lora </v>
      </c>
      <c r="H133" s="165" t="str">
        <f>VLOOKUP(E133,VIP!$A$2:$O19812,7,FALSE)</f>
        <v>Si</v>
      </c>
      <c r="I133" s="165" t="str">
        <f>VLOOKUP(E133,VIP!$A$2:$O11777,8,FALSE)</f>
        <v>Si</v>
      </c>
      <c r="J133" s="165" t="str">
        <f>VLOOKUP(E133,VIP!$A$2:$O11727,8,FALSE)</f>
        <v>Si</v>
      </c>
      <c r="K133" s="165" t="str">
        <f>VLOOKUP(E133,VIP!$A$2:$O15301,6,0)</f>
        <v>NO</v>
      </c>
      <c r="L133" s="145" t="s">
        <v>2460</v>
      </c>
      <c r="M133" s="177" t="s">
        <v>2540</v>
      </c>
      <c r="N133" s="177" t="s">
        <v>2763</v>
      </c>
      <c r="O133" s="165" t="s">
        <v>2450</v>
      </c>
      <c r="P133" s="98"/>
      <c r="Q133" s="176">
        <v>44410.60193287037</v>
      </c>
    </row>
    <row r="134" spans="1:17" ht="18" x14ac:dyDescent="0.25">
      <c r="A134" s="166" t="str">
        <f>VLOOKUP(E134,'LISTADO ATM'!$A$2:$C$902,3,0)</f>
        <v>SUR</v>
      </c>
      <c r="B134" s="117" t="s">
        <v>2689</v>
      </c>
      <c r="C134" s="99">
        <v>44409.699421296296</v>
      </c>
      <c r="D134" s="99" t="s">
        <v>2176</v>
      </c>
      <c r="E134" s="140">
        <v>45</v>
      </c>
      <c r="F134" s="166" t="str">
        <f>VLOOKUP(E134,VIP!$A$2:$O14852,2,0)</f>
        <v>DRBR045</v>
      </c>
      <c r="G134" s="166" t="str">
        <f>VLOOKUP(E134,'LISTADO ATM'!$A$2:$B$901,2,0)</f>
        <v xml:space="preserve">ATM Oficina Tamayo </v>
      </c>
      <c r="H134" s="166" t="str">
        <f>VLOOKUP(E134,VIP!$A$2:$O19813,7,FALSE)</f>
        <v>Si</v>
      </c>
      <c r="I134" s="166" t="str">
        <f>VLOOKUP(E134,VIP!$A$2:$O11778,8,FALSE)</f>
        <v>Si</v>
      </c>
      <c r="J134" s="166" t="str">
        <f>VLOOKUP(E134,VIP!$A$2:$O11728,8,FALSE)</f>
        <v>Si</v>
      </c>
      <c r="K134" s="166" t="str">
        <f>VLOOKUP(E134,VIP!$A$2:$O15302,6,0)</f>
        <v>SI</v>
      </c>
      <c r="L134" s="145" t="s">
        <v>2460</v>
      </c>
      <c r="M134" s="177" t="s">
        <v>2540</v>
      </c>
      <c r="N134" s="177" t="s">
        <v>2763</v>
      </c>
      <c r="O134" s="166" t="s">
        <v>2450</v>
      </c>
      <c r="P134" s="98"/>
      <c r="Q134" s="176">
        <v>44410.60193287037</v>
      </c>
    </row>
    <row r="135" spans="1:17" ht="18" x14ac:dyDescent="0.25">
      <c r="A135" s="166" t="str">
        <f>VLOOKUP(E135,'LISTADO ATM'!$A$2:$C$902,3,0)</f>
        <v>DISTRITO NACIONAL</v>
      </c>
      <c r="B135" s="117" t="s">
        <v>2690</v>
      </c>
      <c r="C135" s="99">
        <v>44409.698923611111</v>
      </c>
      <c r="D135" s="99" t="s">
        <v>2176</v>
      </c>
      <c r="E135" s="140">
        <v>139</v>
      </c>
      <c r="F135" s="166" t="str">
        <f>VLOOKUP(E135,VIP!$A$2:$O14853,2,0)</f>
        <v>DRBR139</v>
      </c>
      <c r="G135" s="166" t="str">
        <f>VLOOKUP(E135,'LISTADO ATM'!$A$2:$B$901,2,0)</f>
        <v xml:space="preserve">ATM Oficina Plaza Lama Zona Oriental I </v>
      </c>
      <c r="H135" s="166" t="str">
        <f>VLOOKUP(E135,VIP!$A$2:$O19814,7,FALSE)</f>
        <v>Si</v>
      </c>
      <c r="I135" s="166" t="str">
        <f>VLOOKUP(E135,VIP!$A$2:$O11779,8,FALSE)</f>
        <v>Si</v>
      </c>
      <c r="J135" s="166" t="str">
        <f>VLOOKUP(E135,VIP!$A$2:$O11729,8,FALSE)</f>
        <v>Si</v>
      </c>
      <c r="K135" s="166" t="str">
        <f>VLOOKUP(E135,VIP!$A$2:$O15303,6,0)</f>
        <v>NO</v>
      </c>
      <c r="L135" s="145" t="s">
        <v>2460</v>
      </c>
      <c r="M135" s="177" t="s">
        <v>2540</v>
      </c>
      <c r="N135" s="177" t="s">
        <v>2763</v>
      </c>
      <c r="O135" s="166" t="s">
        <v>2450</v>
      </c>
      <c r="P135" s="98"/>
      <c r="Q135" s="176">
        <v>44410.60193287037</v>
      </c>
    </row>
    <row r="136" spans="1:17" ht="18" x14ac:dyDescent="0.25">
      <c r="A136" s="166" t="str">
        <f>VLOOKUP(E136,'LISTADO ATM'!$A$2:$C$902,3,0)</f>
        <v>NORTE</v>
      </c>
      <c r="B136" s="117" t="s">
        <v>2691</v>
      </c>
      <c r="C136" s="99">
        <v>44409.693576388891</v>
      </c>
      <c r="D136" s="99" t="s">
        <v>2600</v>
      </c>
      <c r="E136" s="140">
        <v>645</v>
      </c>
      <c r="F136" s="166" t="str">
        <f>VLOOKUP(E136,VIP!$A$2:$O14854,2,0)</f>
        <v>DRBR329</v>
      </c>
      <c r="G136" s="166" t="str">
        <f>VLOOKUP(E136,'LISTADO ATM'!$A$2:$B$901,2,0)</f>
        <v xml:space="preserve">ATM UNP Cabrera </v>
      </c>
      <c r="H136" s="166" t="str">
        <f>VLOOKUP(E136,VIP!$A$2:$O19815,7,FALSE)</f>
        <v>Si</v>
      </c>
      <c r="I136" s="166" t="str">
        <f>VLOOKUP(E136,VIP!$A$2:$O11780,8,FALSE)</f>
        <v>Si</v>
      </c>
      <c r="J136" s="166" t="str">
        <f>VLOOKUP(E136,VIP!$A$2:$O11730,8,FALSE)</f>
        <v>Si</v>
      </c>
      <c r="K136" s="166" t="str">
        <f>VLOOKUP(E136,VIP!$A$2:$O15304,6,0)</f>
        <v>NO</v>
      </c>
      <c r="L136" s="145" t="s">
        <v>2413</v>
      </c>
      <c r="M136" s="98" t="s">
        <v>2441</v>
      </c>
      <c r="N136" s="98" t="s">
        <v>2448</v>
      </c>
      <c r="O136" s="166" t="s">
        <v>2601</v>
      </c>
      <c r="P136" s="98"/>
      <c r="Q136" s="98" t="s">
        <v>2413</v>
      </c>
    </row>
    <row r="137" spans="1:17" ht="18" x14ac:dyDescent="0.25">
      <c r="A137" s="166" t="str">
        <f>VLOOKUP(E137,'LISTADO ATM'!$A$2:$C$902,3,0)</f>
        <v>DISTRITO NACIONAL</v>
      </c>
      <c r="B137" s="117" t="s">
        <v>2692</v>
      </c>
      <c r="C137" s="99">
        <v>44409.693101851852</v>
      </c>
      <c r="D137" s="99" t="s">
        <v>2464</v>
      </c>
      <c r="E137" s="140">
        <v>409</v>
      </c>
      <c r="F137" s="166" t="str">
        <f>VLOOKUP(E137,VIP!$A$2:$O14855,2,0)</f>
        <v>DRBR409</v>
      </c>
      <c r="G137" s="166" t="str">
        <f>VLOOKUP(E137,'LISTADO ATM'!$A$2:$B$901,2,0)</f>
        <v xml:space="preserve">ATM Oficina Las Palmas de Herrera I </v>
      </c>
      <c r="H137" s="166" t="str">
        <f>VLOOKUP(E137,VIP!$A$2:$O19816,7,FALSE)</f>
        <v>Si</v>
      </c>
      <c r="I137" s="166" t="str">
        <f>VLOOKUP(E137,VIP!$A$2:$O11781,8,FALSE)</f>
        <v>Si</v>
      </c>
      <c r="J137" s="166" t="str">
        <f>VLOOKUP(E137,VIP!$A$2:$O11731,8,FALSE)</f>
        <v>Si</v>
      </c>
      <c r="K137" s="166" t="str">
        <f>VLOOKUP(E137,VIP!$A$2:$O15305,6,0)</f>
        <v>NO</v>
      </c>
      <c r="L137" s="145" t="s">
        <v>2413</v>
      </c>
      <c r="M137" s="177" t="s">
        <v>2540</v>
      </c>
      <c r="N137" s="98" t="s">
        <v>2448</v>
      </c>
      <c r="O137" s="166" t="s">
        <v>2465</v>
      </c>
      <c r="P137" s="98"/>
      <c r="Q137" s="176">
        <v>44410.426076388889</v>
      </c>
    </row>
    <row r="138" spans="1:17" ht="18" x14ac:dyDescent="0.25">
      <c r="A138" s="166" t="str">
        <f>VLOOKUP(E138,'LISTADO ATM'!$A$2:$C$902,3,0)</f>
        <v>ESTE</v>
      </c>
      <c r="B138" s="117" t="s">
        <v>2693</v>
      </c>
      <c r="C138" s="99">
        <v>44409.692152777781</v>
      </c>
      <c r="D138" s="99" t="s">
        <v>2464</v>
      </c>
      <c r="E138" s="140">
        <v>399</v>
      </c>
      <c r="F138" s="166" t="str">
        <f>VLOOKUP(E138,VIP!$A$2:$O14856,2,0)</f>
        <v>DRBR399</v>
      </c>
      <c r="G138" s="166" t="str">
        <f>VLOOKUP(E138,'LISTADO ATM'!$A$2:$B$901,2,0)</f>
        <v xml:space="preserve">ATM Oficina La Romana II </v>
      </c>
      <c r="H138" s="166" t="str">
        <f>VLOOKUP(E138,VIP!$A$2:$O19817,7,FALSE)</f>
        <v>Si</v>
      </c>
      <c r="I138" s="166" t="str">
        <f>VLOOKUP(E138,VIP!$A$2:$O11782,8,FALSE)</f>
        <v>Si</v>
      </c>
      <c r="J138" s="166" t="str">
        <f>VLOOKUP(E138,VIP!$A$2:$O11732,8,FALSE)</f>
        <v>Si</v>
      </c>
      <c r="K138" s="166" t="str">
        <f>VLOOKUP(E138,VIP!$A$2:$O15306,6,0)</f>
        <v>NO</v>
      </c>
      <c r="L138" s="145" t="s">
        <v>2413</v>
      </c>
      <c r="M138" s="177" t="s">
        <v>2540</v>
      </c>
      <c r="N138" s="98" t="s">
        <v>2448</v>
      </c>
      <c r="O138" s="166" t="s">
        <v>2465</v>
      </c>
      <c r="P138" s="98"/>
      <c r="Q138" s="176">
        <v>44410.60193287037</v>
      </c>
    </row>
    <row r="139" spans="1:17" ht="18" x14ac:dyDescent="0.25">
      <c r="A139" s="166" t="str">
        <f>VLOOKUP(E139,'LISTADO ATM'!$A$2:$C$902,3,0)</f>
        <v>NORTE</v>
      </c>
      <c r="B139" s="117" t="s">
        <v>2694</v>
      </c>
      <c r="C139" s="99">
        <v>44409.69189814815</v>
      </c>
      <c r="D139" s="99" t="s">
        <v>2464</v>
      </c>
      <c r="E139" s="140">
        <v>956</v>
      </c>
      <c r="F139" s="166" t="str">
        <f>VLOOKUP(E139,VIP!$A$2:$O14857,2,0)</f>
        <v>DRBR956</v>
      </c>
      <c r="G139" s="166" t="str">
        <f>VLOOKUP(E139,'LISTADO ATM'!$A$2:$B$901,2,0)</f>
        <v xml:space="preserve">ATM Autoservicio El Jaya (SFM) </v>
      </c>
      <c r="H139" s="166" t="str">
        <f>VLOOKUP(E139,VIP!$A$2:$O19818,7,FALSE)</f>
        <v>Si</v>
      </c>
      <c r="I139" s="166" t="str">
        <f>VLOOKUP(E139,VIP!$A$2:$O11783,8,FALSE)</f>
        <v>Si</v>
      </c>
      <c r="J139" s="166" t="str">
        <f>VLOOKUP(E139,VIP!$A$2:$O11733,8,FALSE)</f>
        <v>Si</v>
      </c>
      <c r="K139" s="166" t="str">
        <f>VLOOKUP(E139,VIP!$A$2:$O15307,6,0)</f>
        <v>NO</v>
      </c>
      <c r="L139" s="145" t="s">
        <v>2413</v>
      </c>
      <c r="M139" s="177" t="s">
        <v>2540</v>
      </c>
      <c r="N139" s="98" t="s">
        <v>2448</v>
      </c>
      <c r="O139" s="166" t="s">
        <v>2465</v>
      </c>
      <c r="P139" s="98"/>
      <c r="Q139" s="176">
        <v>44410.426076388889</v>
      </c>
    </row>
    <row r="140" spans="1:17" ht="18" x14ac:dyDescent="0.25">
      <c r="A140" s="166" t="str">
        <f>VLOOKUP(E140,'LISTADO ATM'!$A$2:$C$902,3,0)</f>
        <v>NORTE</v>
      </c>
      <c r="B140" s="117" t="s">
        <v>2695</v>
      </c>
      <c r="C140" s="99">
        <v>44409.691076388888</v>
      </c>
      <c r="D140" s="99" t="s">
        <v>2464</v>
      </c>
      <c r="E140" s="140">
        <v>888</v>
      </c>
      <c r="F140" s="166" t="str">
        <f>VLOOKUP(E140,VIP!$A$2:$O14858,2,0)</f>
        <v>DRBR888</v>
      </c>
      <c r="G140" s="166" t="str">
        <f>VLOOKUP(E140,'LISTADO ATM'!$A$2:$B$901,2,0)</f>
        <v>ATM Oficina galeria 56 II (SFM)</v>
      </c>
      <c r="H140" s="166" t="str">
        <f>VLOOKUP(E140,VIP!$A$2:$O19819,7,FALSE)</f>
        <v>Si</v>
      </c>
      <c r="I140" s="166" t="str">
        <f>VLOOKUP(E140,VIP!$A$2:$O11784,8,FALSE)</f>
        <v>Si</v>
      </c>
      <c r="J140" s="166" t="str">
        <f>VLOOKUP(E140,VIP!$A$2:$O11734,8,FALSE)</f>
        <v>Si</v>
      </c>
      <c r="K140" s="166" t="str">
        <f>VLOOKUP(E140,VIP!$A$2:$O15308,6,0)</f>
        <v>SI</v>
      </c>
      <c r="L140" s="145" t="s">
        <v>2437</v>
      </c>
      <c r="M140" s="177" t="s">
        <v>2540</v>
      </c>
      <c r="N140" s="98" t="s">
        <v>2448</v>
      </c>
      <c r="O140" s="166" t="s">
        <v>2465</v>
      </c>
      <c r="P140" s="98"/>
      <c r="Q140" s="176">
        <v>44410.60193287037</v>
      </c>
    </row>
    <row r="141" spans="1:17" ht="18" x14ac:dyDescent="0.25">
      <c r="A141" s="166" t="str">
        <f>VLOOKUP(E141,'LISTADO ATM'!$A$2:$C$902,3,0)</f>
        <v>NORTE</v>
      </c>
      <c r="B141" s="117" t="s">
        <v>2696</v>
      </c>
      <c r="C141" s="99">
        <v>44409.690520833334</v>
      </c>
      <c r="D141" s="99" t="s">
        <v>2464</v>
      </c>
      <c r="E141" s="140">
        <v>290</v>
      </c>
      <c r="F141" s="166" t="str">
        <f>VLOOKUP(E141,VIP!$A$2:$O14859,2,0)</f>
        <v>DRBR290</v>
      </c>
      <c r="G141" s="166" t="str">
        <f>VLOOKUP(E141,'LISTADO ATM'!$A$2:$B$901,2,0)</f>
        <v xml:space="preserve">ATM Oficina San Francisco de Macorís </v>
      </c>
      <c r="H141" s="166" t="str">
        <f>VLOOKUP(E141,VIP!$A$2:$O19820,7,FALSE)</f>
        <v>Si</v>
      </c>
      <c r="I141" s="166" t="str">
        <f>VLOOKUP(E141,VIP!$A$2:$O11785,8,FALSE)</f>
        <v>Si</v>
      </c>
      <c r="J141" s="166" t="str">
        <f>VLOOKUP(E141,VIP!$A$2:$O11735,8,FALSE)</f>
        <v>Si</v>
      </c>
      <c r="K141" s="166" t="str">
        <f>VLOOKUP(E141,VIP!$A$2:$O15309,6,0)</f>
        <v>NO</v>
      </c>
      <c r="L141" s="145" t="s">
        <v>2413</v>
      </c>
      <c r="M141" s="177" t="s">
        <v>2540</v>
      </c>
      <c r="N141" s="98" t="s">
        <v>2448</v>
      </c>
      <c r="O141" s="166" t="s">
        <v>2465</v>
      </c>
      <c r="P141" s="98"/>
      <c r="Q141" s="176">
        <v>44410.60193287037</v>
      </c>
    </row>
    <row r="142" spans="1:17" ht="18" x14ac:dyDescent="0.25">
      <c r="A142" s="166" t="str">
        <f>VLOOKUP(E142,'LISTADO ATM'!$A$2:$C$902,3,0)</f>
        <v>DISTRITO NACIONAL</v>
      </c>
      <c r="B142" s="117" t="s">
        <v>2668</v>
      </c>
      <c r="C142" s="99">
        <v>44409.651458333334</v>
      </c>
      <c r="D142" s="99" t="s">
        <v>2176</v>
      </c>
      <c r="E142" s="140">
        <v>192</v>
      </c>
      <c r="F142" s="166" t="str">
        <f>VLOOKUP(E142,VIP!$A$2:$O14831,2,0)</f>
        <v>DRBR192</v>
      </c>
      <c r="G142" s="166" t="str">
        <f>VLOOKUP(E142,'LISTADO ATM'!$A$2:$B$901,2,0)</f>
        <v xml:space="preserve">ATM Autobanco Luperón II </v>
      </c>
      <c r="H142" s="166" t="str">
        <f>VLOOKUP(E142,VIP!$A$2:$O19792,7,FALSE)</f>
        <v>Si</v>
      </c>
      <c r="I142" s="166" t="str">
        <f>VLOOKUP(E142,VIP!$A$2:$O11757,8,FALSE)</f>
        <v>Si</v>
      </c>
      <c r="J142" s="166" t="str">
        <f>VLOOKUP(E142,VIP!$A$2:$O11707,8,FALSE)</f>
        <v>Si</v>
      </c>
      <c r="K142" s="166" t="str">
        <f>VLOOKUP(E142,VIP!$A$2:$O15281,6,0)</f>
        <v>NO</v>
      </c>
      <c r="L142" s="145" t="s">
        <v>2215</v>
      </c>
      <c r="M142" s="177" t="s">
        <v>2540</v>
      </c>
      <c r="N142" s="177" t="s">
        <v>2763</v>
      </c>
      <c r="O142" s="166" t="s">
        <v>2450</v>
      </c>
      <c r="P142" s="98"/>
      <c r="Q142" s="176">
        <v>44410.60193287037</v>
      </c>
    </row>
    <row r="143" spans="1:17" ht="18" x14ac:dyDescent="0.25">
      <c r="A143" s="166" t="str">
        <f>VLOOKUP(E143,'LISTADO ATM'!$A$2:$C$902,3,0)</f>
        <v>NORTE</v>
      </c>
      <c r="B143" s="117" t="s">
        <v>2645</v>
      </c>
      <c r="C143" s="99">
        <v>44409.527719907404</v>
      </c>
      <c r="D143" s="99" t="s">
        <v>2464</v>
      </c>
      <c r="E143" s="140">
        <v>990</v>
      </c>
      <c r="F143" s="166" t="str">
        <f>VLOOKUP(E143,VIP!$A$2:$O14829,2,0)</f>
        <v>DRBR742</v>
      </c>
      <c r="G143" s="166" t="str">
        <f>VLOOKUP(E143,'LISTADO ATM'!$A$2:$B$901,2,0)</f>
        <v xml:space="preserve">ATM Autoservicio Bonao II </v>
      </c>
      <c r="H143" s="166" t="str">
        <f>VLOOKUP(E143,VIP!$A$2:$O19790,7,FALSE)</f>
        <v>Si</v>
      </c>
      <c r="I143" s="166" t="str">
        <f>VLOOKUP(E143,VIP!$A$2:$O11755,8,FALSE)</f>
        <v>Si</v>
      </c>
      <c r="J143" s="166" t="str">
        <f>VLOOKUP(E143,VIP!$A$2:$O11705,8,FALSE)</f>
        <v>Si</v>
      </c>
      <c r="K143" s="166" t="str">
        <f>VLOOKUP(E143,VIP!$A$2:$O15279,6,0)</f>
        <v>NO</v>
      </c>
      <c r="L143" s="145" t="s">
        <v>2413</v>
      </c>
      <c r="M143" s="98" t="s">
        <v>2441</v>
      </c>
      <c r="N143" s="98" t="s">
        <v>2448</v>
      </c>
      <c r="O143" s="166" t="s">
        <v>2465</v>
      </c>
      <c r="P143" s="98"/>
      <c r="Q143" s="98" t="s">
        <v>2413</v>
      </c>
    </row>
    <row r="144" spans="1:17" ht="18" x14ac:dyDescent="0.25">
      <c r="A144" s="166" t="str">
        <f>VLOOKUP(E144,'LISTADO ATM'!$A$2:$C$902,3,0)</f>
        <v>DISTRITO NACIONAL</v>
      </c>
      <c r="B144" s="117" t="s">
        <v>2646</v>
      </c>
      <c r="C144" s="99">
        <v>44409.518761574072</v>
      </c>
      <c r="D144" s="99" t="s">
        <v>2464</v>
      </c>
      <c r="E144" s="140">
        <v>722</v>
      </c>
      <c r="F144" s="166" t="str">
        <f>VLOOKUP(E144,VIP!$A$2:$O14830,2,0)</f>
        <v>DRBR393</v>
      </c>
      <c r="G144" s="166" t="str">
        <f>VLOOKUP(E144,'LISTADO ATM'!$A$2:$B$901,2,0)</f>
        <v xml:space="preserve">ATM Oficina Charles de Gaulle III </v>
      </c>
      <c r="H144" s="166" t="str">
        <f>VLOOKUP(E144,VIP!$A$2:$O19791,7,FALSE)</f>
        <v>Si</v>
      </c>
      <c r="I144" s="166" t="str">
        <f>VLOOKUP(E144,VIP!$A$2:$O11756,8,FALSE)</f>
        <v>Si</v>
      </c>
      <c r="J144" s="166" t="str">
        <f>VLOOKUP(E144,VIP!$A$2:$O11706,8,FALSE)</f>
        <v>Si</v>
      </c>
      <c r="K144" s="166" t="str">
        <f>VLOOKUP(E144,VIP!$A$2:$O15280,6,0)</f>
        <v>SI</v>
      </c>
      <c r="L144" s="145" t="s">
        <v>2413</v>
      </c>
      <c r="M144" s="177" t="s">
        <v>2540</v>
      </c>
      <c r="N144" s="98" t="s">
        <v>2448</v>
      </c>
      <c r="O144" s="166" t="s">
        <v>2465</v>
      </c>
      <c r="P144" s="98"/>
      <c r="Q144" s="176">
        <v>44410.60193287037</v>
      </c>
    </row>
    <row r="145" spans="1:17" s="125" customFormat="1" ht="18" x14ac:dyDescent="0.25">
      <c r="A145" s="167" t="str">
        <f>VLOOKUP(E145,'LISTADO ATM'!$A$2:$C$902,3,0)</f>
        <v>DISTRITO NACIONAL</v>
      </c>
      <c r="B145" s="117" t="s">
        <v>2647</v>
      </c>
      <c r="C145" s="99">
        <v>44409.515266203707</v>
      </c>
      <c r="D145" s="99" t="s">
        <v>2464</v>
      </c>
      <c r="E145" s="140">
        <v>721</v>
      </c>
      <c r="F145" s="167" t="str">
        <f>VLOOKUP(E145,VIP!$A$2:$O14831,2,0)</f>
        <v>DRBR23A</v>
      </c>
      <c r="G145" s="167" t="str">
        <f>VLOOKUP(E145,'LISTADO ATM'!$A$2:$B$901,2,0)</f>
        <v xml:space="preserve">ATM Oficina Charles de Gaulle II </v>
      </c>
      <c r="H145" s="167" t="str">
        <f>VLOOKUP(E145,VIP!$A$2:$O19792,7,FALSE)</f>
        <v>Si</v>
      </c>
      <c r="I145" s="167" t="str">
        <f>VLOOKUP(E145,VIP!$A$2:$O11757,8,FALSE)</f>
        <v>Si</v>
      </c>
      <c r="J145" s="167" t="str">
        <f>VLOOKUP(E145,VIP!$A$2:$O11707,8,FALSE)</f>
        <v>Si</v>
      </c>
      <c r="K145" s="167" t="str">
        <f>VLOOKUP(E145,VIP!$A$2:$O15281,6,0)</f>
        <v>NO</v>
      </c>
      <c r="L145" s="145" t="s">
        <v>2413</v>
      </c>
      <c r="M145" s="177" t="s">
        <v>2540</v>
      </c>
      <c r="N145" s="98" t="s">
        <v>2448</v>
      </c>
      <c r="O145" s="167" t="s">
        <v>2465</v>
      </c>
      <c r="P145" s="98"/>
      <c r="Q145" s="176">
        <v>44410.60193287037</v>
      </c>
    </row>
    <row r="146" spans="1:17" s="125" customFormat="1" ht="18" x14ac:dyDescent="0.25">
      <c r="A146" s="167" t="str">
        <f>VLOOKUP(E146,'LISTADO ATM'!$A$2:$C$902,3,0)</f>
        <v>NORTE</v>
      </c>
      <c r="B146" s="117" t="s">
        <v>2648</v>
      </c>
      <c r="C146" s="99">
        <v>44409.507615740738</v>
      </c>
      <c r="D146" s="99" t="s">
        <v>2600</v>
      </c>
      <c r="E146" s="140">
        <v>606</v>
      </c>
      <c r="F146" s="167" t="str">
        <f>VLOOKUP(E146,VIP!$A$2:$O14832,2,0)</f>
        <v>DRBR704</v>
      </c>
      <c r="G146" s="167" t="str">
        <f>VLOOKUP(E146,'LISTADO ATM'!$A$2:$B$901,2,0)</f>
        <v xml:space="preserve">ATM UNP Manolo Tavarez Justo </v>
      </c>
      <c r="H146" s="167" t="str">
        <f>VLOOKUP(E146,VIP!$A$2:$O19793,7,FALSE)</f>
        <v>Si</v>
      </c>
      <c r="I146" s="167" t="str">
        <f>VLOOKUP(E146,VIP!$A$2:$O11758,8,FALSE)</f>
        <v>Si</v>
      </c>
      <c r="J146" s="167" t="str">
        <f>VLOOKUP(E146,VIP!$A$2:$O11708,8,FALSE)</f>
        <v>Si</v>
      </c>
      <c r="K146" s="167" t="str">
        <f>VLOOKUP(E146,VIP!$A$2:$O15282,6,0)</f>
        <v>NO</v>
      </c>
      <c r="L146" s="145" t="s">
        <v>2413</v>
      </c>
      <c r="M146" s="177" t="s">
        <v>2540</v>
      </c>
      <c r="N146" s="98" t="s">
        <v>2448</v>
      </c>
      <c r="O146" s="167" t="s">
        <v>2643</v>
      </c>
      <c r="P146" s="98"/>
      <c r="Q146" s="176">
        <v>44410.426076388889</v>
      </c>
    </row>
    <row r="147" spans="1:17" s="125" customFormat="1" ht="18" x14ac:dyDescent="0.25">
      <c r="A147" s="167" t="str">
        <f>VLOOKUP(E147,'LISTADO ATM'!$A$2:$C$902,3,0)</f>
        <v>NORTE</v>
      </c>
      <c r="B147" s="117" t="s">
        <v>2649</v>
      </c>
      <c r="C147" s="99">
        <v>44409.502326388887</v>
      </c>
      <c r="D147" s="99" t="s">
        <v>2464</v>
      </c>
      <c r="E147" s="140">
        <v>538</v>
      </c>
      <c r="F147" s="167" t="str">
        <f>VLOOKUP(E147,VIP!$A$2:$O14833,2,0)</f>
        <v>DRBR538</v>
      </c>
      <c r="G147" s="167" t="str">
        <f>VLOOKUP(E147,'LISTADO ATM'!$A$2:$B$901,2,0)</f>
        <v>ATM  Autoservicio San Fco. Macorís</v>
      </c>
      <c r="H147" s="167" t="str">
        <f>VLOOKUP(E147,VIP!$A$2:$O19794,7,FALSE)</f>
        <v>Si</v>
      </c>
      <c r="I147" s="167" t="str">
        <f>VLOOKUP(E147,VIP!$A$2:$O11759,8,FALSE)</f>
        <v>Si</v>
      </c>
      <c r="J147" s="167" t="str">
        <f>VLOOKUP(E147,VIP!$A$2:$O11709,8,FALSE)</f>
        <v>Si</v>
      </c>
      <c r="K147" s="167" t="str">
        <f>VLOOKUP(E147,VIP!$A$2:$O15283,6,0)</f>
        <v>NO</v>
      </c>
      <c r="L147" s="145" t="s">
        <v>2413</v>
      </c>
      <c r="M147" s="177" t="s">
        <v>2540</v>
      </c>
      <c r="N147" s="98" t="s">
        <v>2448</v>
      </c>
      <c r="O147" s="167" t="s">
        <v>2465</v>
      </c>
      <c r="P147" s="98"/>
      <c r="Q147" s="176">
        <v>44410.60193287037</v>
      </c>
    </row>
    <row r="148" spans="1:17" s="125" customFormat="1" ht="18" x14ac:dyDescent="0.25">
      <c r="A148" s="167" t="str">
        <f>VLOOKUP(E148,'LISTADO ATM'!$A$2:$C$902,3,0)</f>
        <v>DISTRITO NACIONAL</v>
      </c>
      <c r="B148" s="117" t="s">
        <v>2650</v>
      </c>
      <c r="C148" s="99">
        <v>44409.495173611111</v>
      </c>
      <c r="D148" s="99" t="s">
        <v>2444</v>
      </c>
      <c r="E148" s="140">
        <v>406</v>
      </c>
      <c r="F148" s="167" t="str">
        <f>VLOOKUP(E148,VIP!$A$2:$O14834,2,0)</f>
        <v>DRBR406</v>
      </c>
      <c r="G148" s="167" t="str">
        <f>VLOOKUP(E148,'LISTADO ATM'!$A$2:$B$901,2,0)</f>
        <v xml:space="preserve">ATM UNP Plaza Lama Máximo Gómez </v>
      </c>
      <c r="H148" s="167" t="str">
        <f>VLOOKUP(E148,VIP!$A$2:$O19795,7,FALSE)</f>
        <v>Si</v>
      </c>
      <c r="I148" s="167" t="str">
        <f>VLOOKUP(E148,VIP!$A$2:$O11760,8,FALSE)</f>
        <v>Si</v>
      </c>
      <c r="J148" s="167" t="str">
        <f>VLOOKUP(E148,VIP!$A$2:$O11710,8,FALSE)</f>
        <v>Si</v>
      </c>
      <c r="K148" s="167" t="str">
        <f>VLOOKUP(E148,VIP!$A$2:$O15284,6,0)</f>
        <v>SI</v>
      </c>
      <c r="L148" s="145" t="s">
        <v>2437</v>
      </c>
      <c r="M148" s="177" t="s">
        <v>2540</v>
      </c>
      <c r="N148" s="98" t="s">
        <v>2448</v>
      </c>
      <c r="O148" s="167" t="s">
        <v>2449</v>
      </c>
      <c r="P148" s="98"/>
      <c r="Q148" s="176">
        <v>44410.60193287037</v>
      </c>
    </row>
    <row r="149" spans="1:17" s="125" customFormat="1" ht="18" x14ac:dyDescent="0.25">
      <c r="A149" s="167" t="str">
        <f>VLOOKUP(E149,'LISTADO ATM'!$A$2:$C$902,3,0)</f>
        <v>NORTE</v>
      </c>
      <c r="B149" s="117" t="s">
        <v>2651</v>
      </c>
      <c r="C149" s="99">
        <v>44409.491446759261</v>
      </c>
      <c r="D149" s="99" t="s">
        <v>2464</v>
      </c>
      <c r="E149" s="140">
        <v>372</v>
      </c>
      <c r="F149" s="167" t="str">
        <f>VLOOKUP(E149,VIP!$A$2:$O14835,2,0)</f>
        <v>DRBR372</v>
      </c>
      <c r="G149" s="167" t="str">
        <f>VLOOKUP(E149,'LISTADO ATM'!$A$2:$B$901,2,0)</f>
        <v>ATM Oficina Sánchez II</v>
      </c>
      <c r="H149" s="167" t="str">
        <f>VLOOKUP(E149,VIP!$A$2:$O19796,7,FALSE)</f>
        <v>N/A</v>
      </c>
      <c r="I149" s="167" t="str">
        <f>VLOOKUP(E149,VIP!$A$2:$O11761,8,FALSE)</f>
        <v>N/A</v>
      </c>
      <c r="J149" s="167" t="str">
        <f>VLOOKUP(E149,VIP!$A$2:$O11711,8,FALSE)</f>
        <v>N/A</v>
      </c>
      <c r="K149" s="167" t="str">
        <f>VLOOKUP(E149,VIP!$A$2:$O15285,6,0)</f>
        <v>N/A</v>
      </c>
      <c r="L149" s="145" t="s">
        <v>2413</v>
      </c>
      <c r="M149" s="177" t="s">
        <v>2540</v>
      </c>
      <c r="N149" s="98" t="s">
        <v>2448</v>
      </c>
      <c r="O149" s="167" t="s">
        <v>2465</v>
      </c>
      <c r="P149" s="98"/>
      <c r="Q149" s="176">
        <v>44410.60193287037</v>
      </c>
    </row>
    <row r="150" spans="1:17" s="125" customFormat="1" ht="18" x14ac:dyDescent="0.25">
      <c r="A150" s="167" t="str">
        <f>VLOOKUP(E150,'LISTADO ATM'!$A$2:$C$902,3,0)</f>
        <v>NORTE</v>
      </c>
      <c r="B150" s="117" t="s">
        <v>2652</v>
      </c>
      <c r="C150" s="99">
        <v>44409.489317129628</v>
      </c>
      <c r="D150" s="99" t="s">
        <v>2464</v>
      </c>
      <c r="E150" s="140">
        <v>256</v>
      </c>
      <c r="F150" s="167" t="str">
        <f>VLOOKUP(E150,VIP!$A$2:$O14836,2,0)</f>
        <v>DRBR256</v>
      </c>
      <c r="G150" s="167" t="str">
        <f>VLOOKUP(E150,'LISTADO ATM'!$A$2:$B$901,2,0)</f>
        <v xml:space="preserve">ATM Oficina Licey Al Medio </v>
      </c>
      <c r="H150" s="167" t="str">
        <f>VLOOKUP(E150,VIP!$A$2:$O19797,7,FALSE)</f>
        <v>Si</v>
      </c>
      <c r="I150" s="167" t="str">
        <f>VLOOKUP(E150,VIP!$A$2:$O11762,8,FALSE)</f>
        <v>Si</v>
      </c>
      <c r="J150" s="167" t="str">
        <f>VLOOKUP(E150,VIP!$A$2:$O11712,8,FALSE)</f>
        <v>Si</v>
      </c>
      <c r="K150" s="167" t="str">
        <f>VLOOKUP(E150,VIP!$A$2:$O15286,6,0)</f>
        <v>NO</v>
      </c>
      <c r="L150" s="145" t="s">
        <v>2413</v>
      </c>
      <c r="M150" s="177" t="s">
        <v>2540</v>
      </c>
      <c r="N150" s="98" t="s">
        <v>2448</v>
      </c>
      <c r="O150" s="167" t="s">
        <v>2465</v>
      </c>
      <c r="P150" s="98"/>
      <c r="Q150" s="176">
        <v>44410.426076388889</v>
      </c>
    </row>
    <row r="151" spans="1:17" s="125" customFormat="1" ht="18" x14ac:dyDescent="0.25">
      <c r="A151" s="167" t="str">
        <f>VLOOKUP(E151,'LISTADO ATM'!$A$2:$C$902,3,0)</f>
        <v>DISTRITO NACIONAL</v>
      </c>
      <c r="B151" s="117" t="s">
        <v>2653</v>
      </c>
      <c r="C151" s="99">
        <v>44409.470810185187</v>
      </c>
      <c r="D151" s="99" t="s">
        <v>2464</v>
      </c>
      <c r="E151" s="140">
        <v>231</v>
      </c>
      <c r="F151" s="167" t="str">
        <f>VLOOKUP(E151,VIP!$A$2:$O14837,2,0)</f>
        <v>DRBR231</v>
      </c>
      <c r="G151" s="167" t="str">
        <f>VLOOKUP(E151,'LISTADO ATM'!$A$2:$B$901,2,0)</f>
        <v xml:space="preserve">ATM Oficina Zona Oriental </v>
      </c>
      <c r="H151" s="167" t="str">
        <f>VLOOKUP(E151,VIP!$A$2:$O19798,7,FALSE)</f>
        <v>Si</v>
      </c>
      <c r="I151" s="167" t="str">
        <f>VLOOKUP(E151,VIP!$A$2:$O11763,8,FALSE)</f>
        <v>Si</v>
      </c>
      <c r="J151" s="167" t="str">
        <f>VLOOKUP(E151,VIP!$A$2:$O11713,8,FALSE)</f>
        <v>Si</v>
      </c>
      <c r="K151" s="167" t="str">
        <f>VLOOKUP(E151,VIP!$A$2:$O15287,6,0)</f>
        <v>SI</v>
      </c>
      <c r="L151" s="145" t="s">
        <v>2413</v>
      </c>
      <c r="M151" s="177" t="s">
        <v>2540</v>
      </c>
      <c r="N151" s="98" t="s">
        <v>2448</v>
      </c>
      <c r="O151" s="167" t="s">
        <v>2465</v>
      </c>
      <c r="P151" s="98"/>
      <c r="Q151" s="176">
        <v>44410.426076388889</v>
      </c>
    </row>
    <row r="152" spans="1:17" s="125" customFormat="1" ht="18" x14ac:dyDescent="0.25">
      <c r="A152" s="167" t="str">
        <f>VLOOKUP(E152,'LISTADO ATM'!$A$2:$C$902,3,0)</f>
        <v>NORTE</v>
      </c>
      <c r="B152" s="117" t="s">
        <v>2654</v>
      </c>
      <c r="C152" s="99">
        <v>44409.462939814817</v>
      </c>
      <c r="D152" s="99" t="s">
        <v>2600</v>
      </c>
      <c r="E152" s="140">
        <v>88</v>
      </c>
      <c r="F152" s="167" t="str">
        <f>VLOOKUP(E152,VIP!$A$2:$O14838,2,0)</f>
        <v>DRBR088</v>
      </c>
      <c r="G152" s="167" t="str">
        <f>VLOOKUP(E152,'LISTADO ATM'!$A$2:$B$901,2,0)</f>
        <v xml:space="preserve">ATM S/M La Fuente (Santiago) </v>
      </c>
      <c r="H152" s="167" t="str">
        <f>VLOOKUP(E152,VIP!$A$2:$O19799,7,FALSE)</f>
        <v>Si</v>
      </c>
      <c r="I152" s="167" t="str">
        <f>VLOOKUP(E152,VIP!$A$2:$O11764,8,FALSE)</f>
        <v>Si</v>
      </c>
      <c r="J152" s="167" t="str">
        <f>VLOOKUP(E152,VIP!$A$2:$O11714,8,FALSE)</f>
        <v>Si</v>
      </c>
      <c r="K152" s="167" t="str">
        <f>VLOOKUP(E152,VIP!$A$2:$O15288,6,0)</f>
        <v>NO</v>
      </c>
      <c r="L152" s="145" t="s">
        <v>2437</v>
      </c>
      <c r="M152" s="177" t="s">
        <v>2540</v>
      </c>
      <c r="N152" s="98" t="s">
        <v>2448</v>
      </c>
      <c r="O152" s="167" t="s">
        <v>2643</v>
      </c>
      <c r="P152" s="98"/>
      <c r="Q152" s="176">
        <v>44410.60193287037</v>
      </c>
    </row>
    <row r="153" spans="1:17" s="125" customFormat="1" ht="18" x14ac:dyDescent="0.25">
      <c r="A153" s="167" t="str">
        <f>VLOOKUP(E153,'LISTADO ATM'!$A$2:$C$902,3,0)</f>
        <v>ESTE</v>
      </c>
      <c r="B153" s="117" t="s">
        <v>2655</v>
      </c>
      <c r="C153" s="99">
        <v>44409.411793981482</v>
      </c>
      <c r="D153" s="99" t="s">
        <v>2176</v>
      </c>
      <c r="E153" s="140">
        <v>289</v>
      </c>
      <c r="F153" s="167" t="str">
        <f>VLOOKUP(E153,VIP!$A$2:$O14841,2,0)</f>
        <v>DRBR910</v>
      </c>
      <c r="G153" s="167" t="str">
        <f>VLOOKUP(E153,'LISTADO ATM'!$A$2:$B$901,2,0)</f>
        <v>ATM Oficina Bávaro II</v>
      </c>
      <c r="H153" s="167" t="str">
        <f>VLOOKUP(E153,VIP!$A$2:$O19802,7,FALSE)</f>
        <v>Si</v>
      </c>
      <c r="I153" s="167" t="str">
        <f>VLOOKUP(E153,VIP!$A$2:$O11767,8,FALSE)</f>
        <v>Si</v>
      </c>
      <c r="J153" s="167" t="str">
        <f>VLOOKUP(E153,VIP!$A$2:$O11717,8,FALSE)</f>
        <v>Si</v>
      </c>
      <c r="K153" s="167" t="str">
        <f>VLOOKUP(E153,VIP!$A$2:$O15291,6,0)</f>
        <v>NO</v>
      </c>
      <c r="L153" s="145" t="s">
        <v>2460</v>
      </c>
      <c r="M153" s="177" t="s">
        <v>2540</v>
      </c>
      <c r="N153" s="177" t="s">
        <v>2763</v>
      </c>
      <c r="O153" s="167" t="s">
        <v>2450</v>
      </c>
      <c r="P153" s="98"/>
      <c r="Q153" s="176">
        <v>44410.60193287037</v>
      </c>
    </row>
    <row r="154" spans="1:17" s="125" customFormat="1" ht="18" x14ac:dyDescent="0.25">
      <c r="A154" s="167" t="str">
        <f>VLOOKUP(E154,'LISTADO ATM'!$A$2:$C$902,3,0)</f>
        <v>SUR</v>
      </c>
      <c r="B154" s="117" t="s">
        <v>2656</v>
      </c>
      <c r="C154" s="99">
        <v>44409.407488425924</v>
      </c>
      <c r="D154" s="99" t="s">
        <v>2464</v>
      </c>
      <c r="E154" s="140">
        <v>880</v>
      </c>
      <c r="F154" s="167" t="str">
        <f>VLOOKUP(E154,VIP!$A$2:$O14843,2,0)</f>
        <v>DRBR880</v>
      </c>
      <c r="G154" s="167" t="str">
        <f>VLOOKUP(E154,'LISTADO ATM'!$A$2:$B$901,2,0)</f>
        <v xml:space="preserve">ATM Autoservicio Barahona II </v>
      </c>
      <c r="H154" s="167" t="str">
        <f>VLOOKUP(E154,VIP!$A$2:$O19804,7,FALSE)</f>
        <v>Si</v>
      </c>
      <c r="I154" s="167" t="str">
        <f>VLOOKUP(E154,VIP!$A$2:$O11769,8,FALSE)</f>
        <v>Si</v>
      </c>
      <c r="J154" s="167" t="str">
        <f>VLOOKUP(E154,VIP!$A$2:$O11719,8,FALSE)</f>
        <v>Si</v>
      </c>
      <c r="K154" s="167" t="str">
        <f>VLOOKUP(E154,VIP!$A$2:$O15293,6,0)</f>
        <v>SI</v>
      </c>
      <c r="L154" s="145" t="s">
        <v>2595</v>
      </c>
      <c r="M154" s="98" t="s">
        <v>2441</v>
      </c>
      <c r="N154" s="177" t="s">
        <v>2763</v>
      </c>
      <c r="O154" s="167" t="s">
        <v>2465</v>
      </c>
      <c r="P154" s="98"/>
      <c r="Q154" s="98" t="s">
        <v>2595</v>
      </c>
    </row>
    <row r="155" spans="1:17" s="125" customFormat="1" ht="18" x14ac:dyDescent="0.25">
      <c r="A155" s="167" t="str">
        <f>VLOOKUP(E155,'LISTADO ATM'!$A$2:$C$902,3,0)</f>
        <v>NORTE</v>
      </c>
      <c r="B155" s="117" t="s">
        <v>2657</v>
      </c>
      <c r="C155" s="99">
        <v>44409.401446759257</v>
      </c>
      <c r="D155" s="99" t="s">
        <v>2177</v>
      </c>
      <c r="E155" s="140">
        <v>809</v>
      </c>
      <c r="F155" s="167" t="str">
        <f>VLOOKUP(E155,VIP!$A$2:$O14846,2,0)</f>
        <v>DRBR809</v>
      </c>
      <c r="G155" s="167" t="str">
        <f>VLOOKUP(E155,'LISTADO ATM'!$A$2:$B$901,2,0)</f>
        <v>ATM Yoma (Cotuí)</v>
      </c>
      <c r="H155" s="167" t="str">
        <f>VLOOKUP(E155,VIP!$A$2:$O19807,7,FALSE)</f>
        <v>Si</v>
      </c>
      <c r="I155" s="167" t="str">
        <f>VLOOKUP(E155,VIP!$A$2:$O11772,8,FALSE)</f>
        <v>Si</v>
      </c>
      <c r="J155" s="167" t="str">
        <f>VLOOKUP(E155,VIP!$A$2:$O11722,8,FALSE)</f>
        <v>Si</v>
      </c>
      <c r="K155" s="167" t="str">
        <f>VLOOKUP(E155,VIP!$A$2:$O15296,6,0)</f>
        <v>NO</v>
      </c>
      <c r="L155" s="145" t="s">
        <v>2603</v>
      </c>
      <c r="M155" s="177" t="s">
        <v>2540</v>
      </c>
      <c r="N155" s="177" t="s">
        <v>2763</v>
      </c>
      <c r="O155" s="167" t="s">
        <v>2577</v>
      </c>
      <c r="P155" s="98"/>
      <c r="Q155" s="176">
        <v>44410.60193287037</v>
      </c>
    </row>
    <row r="156" spans="1:17" s="125" customFormat="1" ht="18" x14ac:dyDescent="0.25">
      <c r="A156" s="167" t="str">
        <f>VLOOKUP(E156,'LISTADO ATM'!$A$2:$C$902,3,0)</f>
        <v>DISTRITO NACIONAL</v>
      </c>
      <c r="B156" s="117" t="s">
        <v>2658</v>
      </c>
      <c r="C156" s="99">
        <v>44409.395775462966</v>
      </c>
      <c r="D156" s="99" t="s">
        <v>2176</v>
      </c>
      <c r="E156" s="140">
        <v>125</v>
      </c>
      <c r="F156" s="167" t="str">
        <f>VLOOKUP(E156,VIP!$A$2:$O14848,2,0)</f>
        <v>DRBR125</v>
      </c>
      <c r="G156" s="167" t="str">
        <f>VLOOKUP(E156,'LISTADO ATM'!$A$2:$B$901,2,0)</f>
        <v xml:space="preserve">ATM Dirección General de Aduanas II </v>
      </c>
      <c r="H156" s="167" t="str">
        <f>VLOOKUP(E156,VIP!$A$2:$O19809,7,FALSE)</f>
        <v>Si</v>
      </c>
      <c r="I156" s="167" t="str">
        <f>VLOOKUP(E156,VIP!$A$2:$O11774,8,FALSE)</f>
        <v>Si</v>
      </c>
      <c r="J156" s="167" t="str">
        <f>VLOOKUP(E156,VIP!$A$2:$O11724,8,FALSE)</f>
        <v>Si</v>
      </c>
      <c r="K156" s="167" t="str">
        <f>VLOOKUP(E156,VIP!$A$2:$O15298,6,0)</f>
        <v>NO</v>
      </c>
      <c r="L156" s="145" t="s">
        <v>2215</v>
      </c>
      <c r="M156" s="177" t="s">
        <v>2540</v>
      </c>
      <c r="N156" s="177" t="s">
        <v>2763</v>
      </c>
      <c r="O156" s="167" t="s">
        <v>2450</v>
      </c>
      <c r="P156" s="98"/>
      <c r="Q156" s="176">
        <v>44410.60193287037</v>
      </c>
    </row>
    <row r="157" spans="1:17" s="125" customFormat="1" ht="18" x14ac:dyDescent="0.25">
      <c r="A157" s="167" t="str">
        <f>VLOOKUP(E157,'LISTADO ATM'!$A$2:$C$902,3,0)</f>
        <v>ESTE</v>
      </c>
      <c r="B157" s="117" t="s">
        <v>2659</v>
      </c>
      <c r="C157" s="99">
        <v>44409.393692129626</v>
      </c>
      <c r="D157" s="99" t="s">
        <v>2464</v>
      </c>
      <c r="E157" s="140">
        <v>742</v>
      </c>
      <c r="F157" s="167" t="str">
        <f>VLOOKUP(E157,VIP!$A$2:$O14851,2,0)</f>
        <v>DRBR990</v>
      </c>
      <c r="G157" s="167" t="str">
        <f>VLOOKUP(E157,'LISTADO ATM'!$A$2:$B$901,2,0)</f>
        <v xml:space="preserve">ATM Oficina Plaza del Rey (La Romana) </v>
      </c>
      <c r="H157" s="167" t="str">
        <f>VLOOKUP(E157,VIP!$A$2:$O19812,7,FALSE)</f>
        <v>Si</v>
      </c>
      <c r="I157" s="167" t="str">
        <f>VLOOKUP(E157,VIP!$A$2:$O11777,8,FALSE)</f>
        <v>Si</v>
      </c>
      <c r="J157" s="167" t="str">
        <f>VLOOKUP(E157,VIP!$A$2:$O11727,8,FALSE)</f>
        <v>Si</v>
      </c>
      <c r="K157" s="167" t="str">
        <f>VLOOKUP(E157,VIP!$A$2:$O15301,6,0)</f>
        <v>NO</v>
      </c>
      <c r="L157" s="145" t="s">
        <v>2413</v>
      </c>
      <c r="M157" s="177" t="s">
        <v>2540</v>
      </c>
      <c r="N157" s="98" t="s">
        <v>2448</v>
      </c>
      <c r="O157" s="167" t="s">
        <v>2644</v>
      </c>
      <c r="P157" s="98"/>
      <c r="Q157" s="176">
        <v>44410.60193287037</v>
      </c>
    </row>
    <row r="158" spans="1:17" s="125" customFormat="1" ht="18" x14ac:dyDescent="0.25">
      <c r="A158" s="167" t="str">
        <f>VLOOKUP(E158,'LISTADO ATM'!$A$2:$C$902,3,0)</f>
        <v>ESTE</v>
      </c>
      <c r="B158" s="117" t="s">
        <v>2660</v>
      </c>
      <c r="C158" s="99">
        <v>44409.392824074072</v>
      </c>
      <c r="D158" s="99" t="s">
        <v>2444</v>
      </c>
      <c r="E158" s="140">
        <v>673</v>
      </c>
      <c r="F158" s="167" t="str">
        <f>VLOOKUP(E158,VIP!$A$2:$O14852,2,0)</f>
        <v>DRBR673</v>
      </c>
      <c r="G158" s="167" t="str">
        <f>VLOOKUP(E158,'LISTADO ATM'!$A$2:$B$901,2,0)</f>
        <v>ATM Clínica Dr. Cruz Jiminián</v>
      </c>
      <c r="H158" s="167" t="str">
        <f>VLOOKUP(E158,VIP!$A$2:$O19813,7,FALSE)</f>
        <v>Si</v>
      </c>
      <c r="I158" s="167" t="str">
        <f>VLOOKUP(E158,VIP!$A$2:$O11778,8,FALSE)</f>
        <v>Si</v>
      </c>
      <c r="J158" s="167" t="str">
        <f>VLOOKUP(E158,VIP!$A$2:$O11728,8,FALSE)</f>
        <v>Si</v>
      </c>
      <c r="K158" s="167" t="str">
        <f>VLOOKUP(E158,VIP!$A$2:$O15302,6,0)</f>
        <v>NO</v>
      </c>
      <c r="L158" s="145" t="s">
        <v>2413</v>
      </c>
      <c r="M158" s="177" t="s">
        <v>2540</v>
      </c>
      <c r="N158" s="98" t="s">
        <v>2448</v>
      </c>
      <c r="O158" s="167" t="s">
        <v>2449</v>
      </c>
      <c r="P158" s="98"/>
      <c r="Q158" s="176">
        <v>44410.60193287037</v>
      </c>
    </row>
    <row r="159" spans="1:17" s="125" customFormat="1" ht="18" x14ac:dyDescent="0.25">
      <c r="A159" s="167" t="str">
        <f>VLOOKUP(E159,'LISTADO ATM'!$A$2:$C$902,3,0)</f>
        <v>NORTE</v>
      </c>
      <c r="B159" s="117" t="s">
        <v>2661</v>
      </c>
      <c r="C159" s="99">
        <v>44409.389722222222</v>
      </c>
      <c r="D159" s="99" t="s">
        <v>2464</v>
      </c>
      <c r="E159" s="140">
        <v>903</v>
      </c>
      <c r="F159" s="167" t="str">
        <f>VLOOKUP(E159,VIP!$A$2:$O14853,2,0)</f>
        <v>DRBR903</v>
      </c>
      <c r="G159" s="167" t="str">
        <f>VLOOKUP(E159,'LISTADO ATM'!$A$2:$B$901,2,0)</f>
        <v xml:space="preserve">ATM Oficina La Vega Real I </v>
      </c>
      <c r="H159" s="167" t="str">
        <f>VLOOKUP(E159,VIP!$A$2:$O19814,7,FALSE)</f>
        <v>Si</v>
      </c>
      <c r="I159" s="167" t="str">
        <f>VLOOKUP(E159,VIP!$A$2:$O11779,8,FALSE)</f>
        <v>Si</v>
      </c>
      <c r="J159" s="167" t="str">
        <f>VLOOKUP(E159,VIP!$A$2:$O11729,8,FALSE)</f>
        <v>Si</v>
      </c>
      <c r="K159" s="167" t="str">
        <f>VLOOKUP(E159,VIP!$A$2:$O15303,6,0)</f>
        <v>NO</v>
      </c>
      <c r="L159" s="145" t="s">
        <v>2413</v>
      </c>
      <c r="M159" s="177" t="s">
        <v>2540</v>
      </c>
      <c r="N159" s="98" t="s">
        <v>2448</v>
      </c>
      <c r="O159" s="167" t="s">
        <v>2644</v>
      </c>
      <c r="P159" s="98"/>
      <c r="Q159" s="176">
        <v>44410.60193287037</v>
      </c>
    </row>
    <row r="160" spans="1:17" s="125" customFormat="1" ht="18" x14ac:dyDescent="0.25">
      <c r="A160" s="167" t="str">
        <f>VLOOKUP(E160,'LISTADO ATM'!$A$2:$C$902,3,0)</f>
        <v>NORTE</v>
      </c>
      <c r="B160" s="117" t="s">
        <v>2662</v>
      </c>
      <c r="C160" s="99">
        <v>44409.378946759258</v>
      </c>
      <c r="D160" s="99" t="s">
        <v>2600</v>
      </c>
      <c r="E160" s="140">
        <v>633</v>
      </c>
      <c r="F160" s="167" t="str">
        <f>VLOOKUP(E160,VIP!$A$2:$O14854,2,0)</f>
        <v>DRBR260</v>
      </c>
      <c r="G160" s="167" t="str">
        <f>VLOOKUP(E160,'LISTADO ATM'!$A$2:$B$901,2,0)</f>
        <v xml:space="preserve">ATM Autobanco Las Colinas </v>
      </c>
      <c r="H160" s="167" t="str">
        <f>VLOOKUP(E160,VIP!$A$2:$O19815,7,FALSE)</f>
        <v>Si</v>
      </c>
      <c r="I160" s="167" t="str">
        <f>VLOOKUP(E160,VIP!$A$2:$O11780,8,FALSE)</f>
        <v>Si</v>
      </c>
      <c r="J160" s="167" t="str">
        <f>VLOOKUP(E160,VIP!$A$2:$O11730,8,FALSE)</f>
        <v>Si</v>
      </c>
      <c r="K160" s="167" t="str">
        <f>VLOOKUP(E160,VIP!$A$2:$O15304,6,0)</f>
        <v>SI</v>
      </c>
      <c r="L160" s="145" t="s">
        <v>2413</v>
      </c>
      <c r="M160" s="98" t="s">
        <v>2441</v>
      </c>
      <c r="N160" s="98" t="s">
        <v>2448</v>
      </c>
      <c r="O160" s="167" t="s">
        <v>2643</v>
      </c>
      <c r="P160" s="98"/>
      <c r="Q160" s="98" t="s">
        <v>2413</v>
      </c>
    </row>
    <row r="161" spans="1:21" s="125" customFormat="1" ht="18" x14ac:dyDescent="0.25">
      <c r="A161" s="167" t="str">
        <f>VLOOKUP(E161,'LISTADO ATM'!$A$2:$C$902,3,0)</f>
        <v>NORTE</v>
      </c>
      <c r="B161" s="117" t="s">
        <v>2663</v>
      </c>
      <c r="C161" s="99">
        <v>44409.349050925928</v>
      </c>
      <c r="D161" s="99" t="s">
        <v>2177</v>
      </c>
      <c r="E161" s="140">
        <v>796</v>
      </c>
      <c r="F161" s="167" t="str">
        <f>VLOOKUP(E161,VIP!$A$2:$O14856,2,0)</f>
        <v>DRBR155</v>
      </c>
      <c r="G161" s="167" t="str">
        <f>VLOOKUP(E161,'LISTADO ATM'!$A$2:$B$901,2,0)</f>
        <v xml:space="preserve">ATM Oficina Plaza Ventura (Nagua) </v>
      </c>
      <c r="H161" s="167" t="str">
        <f>VLOOKUP(E161,VIP!$A$2:$O19817,7,FALSE)</f>
        <v>Si</v>
      </c>
      <c r="I161" s="167" t="str">
        <f>VLOOKUP(E161,VIP!$A$2:$O11782,8,FALSE)</f>
        <v>Si</v>
      </c>
      <c r="J161" s="167" t="str">
        <f>VLOOKUP(E161,VIP!$A$2:$O11732,8,FALSE)</f>
        <v>Si</v>
      </c>
      <c r="K161" s="167" t="str">
        <f>VLOOKUP(E161,VIP!$A$2:$O15306,6,0)</f>
        <v>SI</v>
      </c>
      <c r="L161" s="145" t="s">
        <v>2460</v>
      </c>
      <c r="M161" s="177" t="s">
        <v>2540</v>
      </c>
      <c r="N161" s="177" t="s">
        <v>2763</v>
      </c>
      <c r="O161" s="167" t="s">
        <v>2577</v>
      </c>
      <c r="P161" s="98"/>
      <c r="Q161" s="176">
        <v>44410.426076388889</v>
      </c>
      <c r="T161" s="79"/>
      <c r="U161" s="69"/>
    </row>
    <row r="162" spans="1:21" s="125" customFormat="1" ht="18" x14ac:dyDescent="0.25">
      <c r="A162" s="167" t="str">
        <f>VLOOKUP(E162,'LISTADO ATM'!$A$2:$C$902,3,0)</f>
        <v>DISTRITO NACIONAL</v>
      </c>
      <c r="B162" s="117" t="s">
        <v>2664</v>
      </c>
      <c r="C162" s="99">
        <v>44409.344849537039</v>
      </c>
      <c r="D162" s="99" t="s">
        <v>2176</v>
      </c>
      <c r="E162" s="140">
        <v>596</v>
      </c>
      <c r="F162" s="167" t="str">
        <f>VLOOKUP(E162,VIP!$A$2:$O14858,2,0)</f>
        <v>DRBR274</v>
      </c>
      <c r="G162" s="167" t="str">
        <f>VLOOKUP(E162,'LISTADO ATM'!$A$2:$B$901,2,0)</f>
        <v xml:space="preserve">ATM Autobanco Malecón Center </v>
      </c>
      <c r="H162" s="167" t="str">
        <f>VLOOKUP(E162,VIP!$A$2:$O19819,7,FALSE)</f>
        <v>Si</v>
      </c>
      <c r="I162" s="167" t="str">
        <f>VLOOKUP(E162,VIP!$A$2:$O11784,8,FALSE)</f>
        <v>Si</v>
      </c>
      <c r="J162" s="167" t="str">
        <f>VLOOKUP(E162,VIP!$A$2:$O11734,8,FALSE)</f>
        <v>Si</v>
      </c>
      <c r="K162" s="167" t="str">
        <f>VLOOKUP(E162,VIP!$A$2:$O15308,6,0)</f>
        <v>NO</v>
      </c>
      <c r="L162" s="145" t="s">
        <v>2460</v>
      </c>
      <c r="M162" s="177" t="s">
        <v>2540</v>
      </c>
      <c r="N162" s="177" t="s">
        <v>2763</v>
      </c>
      <c r="O162" s="167" t="s">
        <v>2450</v>
      </c>
      <c r="P162" s="98"/>
      <c r="Q162" s="176">
        <v>44410.60193287037</v>
      </c>
      <c r="T162" s="79"/>
      <c r="U162" s="69"/>
    </row>
    <row r="163" spans="1:21" s="125" customFormat="1" ht="18" x14ac:dyDescent="0.25">
      <c r="A163" s="167" t="str">
        <f>VLOOKUP(E163,'LISTADO ATM'!$A$2:$C$902,3,0)</f>
        <v>SUR</v>
      </c>
      <c r="B163" s="117" t="s">
        <v>2665</v>
      </c>
      <c r="C163" s="99">
        <v>44409.326921296299</v>
      </c>
      <c r="D163" s="99" t="s">
        <v>2464</v>
      </c>
      <c r="E163" s="140">
        <v>50</v>
      </c>
      <c r="F163" s="167" t="str">
        <f>VLOOKUP(E163,VIP!$A$2:$O14859,2,0)</f>
        <v>DRBR050</v>
      </c>
      <c r="G163" s="167" t="str">
        <f>VLOOKUP(E163,'LISTADO ATM'!$A$2:$B$901,2,0)</f>
        <v xml:space="preserve">ATM Oficina Padre Las Casas (Azua) </v>
      </c>
      <c r="H163" s="167" t="str">
        <f>VLOOKUP(E163,VIP!$A$2:$O19820,7,FALSE)</f>
        <v>Si</v>
      </c>
      <c r="I163" s="167" t="str">
        <f>VLOOKUP(E163,VIP!$A$2:$O11785,8,FALSE)</f>
        <v>Si</v>
      </c>
      <c r="J163" s="167" t="str">
        <f>VLOOKUP(E163,VIP!$A$2:$O11735,8,FALSE)</f>
        <v>Si</v>
      </c>
      <c r="K163" s="167" t="str">
        <f>VLOOKUP(E163,VIP!$A$2:$O15309,6,0)</f>
        <v>NO</v>
      </c>
      <c r="L163" s="145" t="s">
        <v>2555</v>
      </c>
      <c r="M163" s="177" t="s">
        <v>2540</v>
      </c>
      <c r="N163" s="98" t="s">
        <v>2448</v>
      </c>
      <c r="O163" s="167" t="s">
        <v>2465</v>
      </c>
      <c r="P163" s="98"/>
      <c r="Q163" s="176">
        <v>44410.60193287037</v>
      </c>
      <c r="T163" s="79"/>
      <c r="U163" s="69"/>
    </row>
    <row r="164" spans="1:21" s="125" customFormat="1" ht="18" x14ac:dyDescent="0.25">
      <c r="A164" s="167" t="str">
        <f>VLOOKUP(E164,'LISTADO ATM'!$A$2:$C$902,3,0)</f>
        <v>ESTE</v>
      </c>
      <c r="B164" s="117" t="s">
        <v>2666</v>
      </c>
      <c r="C164" s="99">
        <v>44409.323784722219</v>
      </c>
      <c r="D164" s="99" t="s">
        <v>2176</v>
      </c>
      <c r="E164" s="140">
        <v>959</v>
      </c>
      <c r="F164" s="167" t="str">
        <f>VLOOKUP(E164,VIP!$A$2:$O14860,2,0)</f>
        <v>DRBR959</v>
      </c>
      <c r="G164" s="167" t="str">
        <f>VLOOKUP(E164,'LISTADO ATM'!$A$2:$B$901,2,0)</f>
        <v>ATM Estación Next Bavaro</v>
      </c>
      <c r="H164" s="167" t="str">
        <f>VLOOKUP(E164,VIP!$A$2:$O19821,7,FALSE)</f>
        <v>Si</v>
      </c>
      <c r="I164" s="167" t="str">
        <f>VLOOKUP(E164,VIP!$A$2:$O11786,8,FALSE)</f>
        <v>Si</v>
      </c>
      <c r="J164" s="167" t="str">
        <f>VLOOKUP(E164,VIP!$A$2:$O11736,8,FALSE)</f>
        <v>Si</v>
      </c>
      <c r="K164" s="167" t="str">
        <f>VLOOKUP(E164,VIP!$A$2:$O15310,6,0)</f>
        <v>NO</v>
      </c>
      <c r="L164" s="145" t="s">
        <v>2241</v>
      </c>
      <c r="M164" s="98" t="s">
        <v>2441</v>
      </c>
      <c r="N164" s="98" t="s">
        <v>2448</v>
      </c>
      <c r="O164" s="167" t="s">
        <v>2450</v>
      </c>
      <c r="P164" s="98"/>
      <c r="Q164" s="98" t="s">
        <v>2241</v>
      </c>
      <c r="T164" s="79"/>
      <c r="U164" s="69"/>
    </row>
    <row r="165" spans="1:21" s="125" customFormat="1" ht="18" x14ac:dyDescent="0.25">
      <c r="A165" s="167" t="str">
        <f>VLOOKUP(E165,'LISTADO ATM'!$A$2:$C$902,3,0)</f>
        <v>NORTE</v>
      </c>
      <c r="B165" s="117" t="s">
        <v>2667</v>
      </c>
      <c r="C165" s="99">
        <v>44409.322314814817</v>
      </c>
      <c r="D165" s="99" t="s">
        <v>2177</v>
      </c>
      <c r="E165" s="140">
        <v>380</v>
      </c>
      <c r="F165" s="167" t="str">
        <f>VLOOKUP(E165,VIP!$A$2:$O14861,2,0)</f>
        <v>DRBR380</v>
      </c>
      <c r="G165" s="167" t="str">
        <f>VLOOKUP(E165,'LISTADO ATM'!$A$2:$B$901,2,0)</f>
        <v xml:space="preserve">ATM Oficina Navarrete </v>
      </c>
      <c r="H165" s="167" t="str">
        <f>VLOOKUP(E165,VIP!$A$2:$O19822,7,FALSE)</f>
        <v>Si</v>
      </c>
      <c r="I165" s="167" t="str">
        <f>VLOOKUP(E165,VIP!$A$2:$O11787,8,FALSE)</f>
        <v>Si</v>
      </c>
      <c r="J165" s="167" t="str">
        <f>VLOOKUP(E165,VIP!$A$2:$O11737,8,FALSE)</f>
        <v>Si</v>
      </c>
      <c r="K165" s="167" t="str">
        <f>VLOOKUP(E165,VIP!$A$2:$O15311,6,0)</f>
        <v>NO</v>
      </c>
      <c r="L165" s="145" t="s">
        <v>2215</v>
      </c>
      <c r="M165" s="177" t="s">
        <v>2540</v>
      </c>
      <c r="N165" s="177" t="s">
        <v>2763</v>
      </c>
      <c r="O165" s="167" t="s">
        <v>2577</v>
      </c>
      <c r="P165" s="98"/>
      <c r="Q165" s="176">
        <v>44410.426076388889</v>
      </c>
      <c r="T165" s="79"/>
      <c r="U165" s="69"/>
    </row>
    <row r="166" spans="1:21" s="125" customFormat="1" ht="18" x14ac:dyDescent="0.25">
      <c r="A166" s="167" t="str">
        <f>VLOOKUP(E166,'LISTADO ATM'!$A$2:$C$902,3,0)</f>
        <v>DISTRITO NACIONAL</v>
      </c>
      <c r="B166" s="117" t="s">
        <v>2625</v>
      </c>
      <c r="C166" s="99">
        <v>44408.928414351853</v>
      </c>
      <c r="D166" s="99" t="s">
        <v>2176</v>
      </c>
      <c r="E166" s="140">
        <v>551</v>
      </c>
      <c r="F166" s="167" t="str">
        <f>VLOOKUP(E166,VIP!$A$2:$O14831,2,0)</f>
        <v>DRBR01C</v>
      </c>
      <c r="G166" s="167" t="str">
        <f>VLOOKUP(E166,'LISTADO ATM'!$A$2:$B$901,2,0)</f>
        <v xml:space="preserve">ATM Oficina Padre Castellanos </v>
      </c>
      <c r="H166" s="167" t="str">
        <f>VLOOKUP(E166,VIP!$A$2:$O19792,7,FALSE)</f>
        <v>Si</v>
      </c>
      <c r="I166" s="167" t="str">
        <f>VLOOKUP(E166,VIP!$A$2:$O11757,8,FALSE)</f>
        <v>Si</v>
      </c>
      <c r="J166" s="167" t="str">
        <f>VLOOKUP(E166,VIP!$A$2:$O11707,8,FALSE)</f>
        <v>Si</v>
      </c>
      <c r="K166" s="167" t="str">
        <f>VLOOKUP(E166,VIP!$A$2:$O15281,6,0)</f>
        <v>NO</v>
      </c>
      <c r="L166" s="145" t="s">
        <v>2215</v>
      </c>
      <c r="M166" s="98" t="s">
        <v>2441</v>
      </c>
      <c r="N166" s="98" t="s">
        <v>2448</v>
      </c>
      <c r="O166" s="167" t="s">
        <v>2450</v>
      </c>
      <c r="P166" s="98"/>
      <c r="Q166" s="98" t="s">
        <v>2215</v>
      </c>
      <c r="T166" s="79"/>
      <c r="U166" s="69"/>
    </row>
    <row r="167" spans="1:21" s="125" customFormat="1" ht="18" x14ac:dyDescent="0.25">
      <c r="A167" s="167" t="str">
        <f>VLOOKUP(E167,'LISTADO ATM'!$A$2:$C$902,3,0)</f>
        <v>DISTRITO NACIONAL</v>
      </c>
      <c r="B167" s="117" t="s">
        <v>2626</v>
      </c>
      <c r="C167" s="99">
        <v>44408.926412037035</v>
      </c>
      <c r="D167" s="99" t="s">
        <v>2176</v>
      </c>
      <c r="E167" s="140">
        <v>302</v>
      </c>
      <c r="F167" s="167" t="str">
        <f>VLOOKUP(E167,VIP!$A$2:$O14833,2,0)</f>
        <v>DRBR302</v>
      </c>
      <c r="G167" s="167" t="str">
        <f>VLOOKUP(E167,'LISTADO ATM'!$A$2:$B$901,2,0)</f>
        <v xml:space="preserve">ATM S/M Aprezio Los Mameyes  </v>
      </c>
      <c r="H167" s="167" t="str">
        <f>VLOOKUP(E167,VIP!$A$2:$O19794,7,FALSE)</f>
        <v>Si</v>
      </c>
      <c r="I167" s="167" t="str">
        <f>VLOOKUP(E167,VIP!$A$2:$O11759,8,FALSE)</f>
        <v>Si</v>
      </c>
      <c r="J167" s="167" t="str">
        <f>VLOOKUP(E167,VIP!$A$2:$O11709,8,FALSE)</f>
        <v>Si</v>
      </c>
      <c r="K167" s="167" t="str">
        <f>VLOOKUP(E167,VIP!$A$2:$O15283,6,0)</f>
        <v>NO</v>
      </c>
      <c r="L167" s="145" t="s">
        <v>2215</v>
      </c>
      <c r="M167" s="177" t="s">
        <v>2540</v>
      </c>
      <c r="N167" s="177" t="s">
        <v>2763</v>
      </c>
      <c r="O167" s="167" t="s">
        <v>2450</v>
      </c>
      <c r="P167" s="98"/>
      <c r="Q167" s="176">
        <v>44410.60193287037</v>
      </c>
      <c r="T167" s="79"/>
      <c r="U167" s="69"/>
    </row>
    <row r="168" spans="1:21" s="125" customFormat="1" ht="18" x14ac:dyDescent="0.25">
      <c r="A168" s="167" t="str">
        <f>VLOOKUP(E168,'LISTADO ATM'!$A$2:$C$902,3,0)</f>
        <v>DISTRITO NACIONAL</v>
      </c>
      <c r="B168" s="117" t="s">
        <v>2627</v>
      </c>
      <c r="C168" s="99">
        <v>44408.922592592593</v>
      </c>
      <c r="D168" s="99" t="s">
        <v>2176</v>
      </c>
      <c r="E168" s="140">
        <v>473</v>
      </c>
      <c r="F168" s="167" t="str">
        <f>VLOOKUP(E168,VIP!$A$2:$O14836,2,0)</f>
        <v>DRBR473</v>
      </c>
      <c r="G168" s="167" t="str">
        <f>VLOOKUP(E168,'LISTADO ATM'!$A$2:$B$901,2,0)</f>
        <v xml:space="preserve">ATM Oficina Carrefour II </v>
      </c>
      <c r="H168" s="167" t="str">
        <f>VLOOKUP(E168,VIP!$A$2:$O19797,7,FALSE)</f>
        <v>Si</v>
      </c>
      <c r="I168" s="167" t="str">
        <f>VLOOKUP(E168,VIP!$A$2:$O11762,8,FALSE)</f>
        <v>Si</v>
      </c>
      <c r="J168" s="167" t="str">
        <f>VLOOKUP(E168,VIP!$A$2:$O11712,8,FALSE)</f>
        <v>Si</v>
      </c>
      <c r="K168" s="167" t="str">
        <f>VLOOKUP(E168,VIP!$A$2:$O15286,6,0)</f>
        <v>NO</v>
      </c>
      <c r="L168" s="145" t="s">
        <v>2642</v>
      </c>
      <c r="M168" s="98" t="s">
        <v>2441</v>
      </c>
      <c r="N168" s="177" t="s">
        <v>2763</v>
      </c>
      <c r="O168" s="167" t="s">
        <v>2450</v>
      </c>
      <c r="P168" s="98"/>
      <c r="Q168" s="98" t="s">
        <v>2642</v>
      </c>
      <c r="T168" s="79"/>
      <c r="U168" s="69"/>
    </row>
    <row r="169" spans="1:21" s="125" customFormat="1" ht="18" x14ac:dyDescent="0.25">
      <c r="A169" s="167" t="str">
        <f>VLOOKUP(E169,'LISTADO ATM'!$A$2:$C$902,3,0)</f>
        <v>DISTRITO NACIONAL</v>
      </c>
      <c r="B169" s="117" t="s">
        <v>2628</v>
      </c>
      <c r="C169" s="99">
        <v>44408.921736111108</v>
      </c>
      <c r="D169" s="99" t="s">
        <v>2176</v>
      </c>
      <c r="E169" s="140">
        <v>225</v>
      </c>
      <c r="F169" s="167" t="str">
        <f>VLOOKUP(E169,VIP!$A$2:$O14837,2,0)</f>
        <v>DRBR225</v>
      </c>
      <c r="G169" s="167" t="str">
        <f>VLOOKUP(E169,'LISTADO ATM'!$A$2:$B$901,2,0)</f>
        <v xml:space="preserve">ATM S/M Nacional Arroyo Hondo </v>
      </c>
      <c r="H169" s="167" t="str">
        <f>VLOOKUP(E169,VIP!$A$2:$O19798,7,FALSE)</f>
        <v>Si</v>
      </c>
      <c r="I169" s="167" t="str">
        <f>VLOOKUP(E169,VIP!$A$2:$O11763,8,FALSE)</f>
        <v>Si</v>
      </c>
      <c r="J169" s="167" t="str">
        <f>VLOOKUP(E169,VIP!$A$2:$O11713,8,FALSE)</f>
        <v>Si</v>
      </c>
      <c r="K169" s="167" t="str">
        <f>VLOOKUP(E169,VIP!$A$2:$O15287,6,0)</f>
        <v>NO</v>
      </c>
      <c r="L169" s="145" t="s">
        <v>2215</v>
      </c>
      <c r="M169" s="98" t="s">
        <v>2441</v>
      </c>
      <c r="N169" s="177" t="s">
        <v>2763</v>
      </c>
      <c r="O169" s="167" t="s">
        <v>2450</v>
      </c>
      <c r="P169" s="98"/>
      <c r="Q169" s="98" t="s">
        <v>2215</v>
      </c>
      <c r="T169" s="79"/>
      <c r="U169" s="69"/>
    </row>
    <row r="170" spans="1:21" s="125" customFormat="1" ht="18" x14ac:dyDescent="0.25">
      <c r="A170" s="167" t="str">
        <f>VLOOKUP(E170,'LISTADO ATM'!$A$2:$C$902,3,0)</f>
        <v>DISTRITO NACIONAL</v>
      </c>
      <c r="B170" s="117" t="s">
        <v>2629</v>
      </c>
      <c r="C170" s="99">
        <v>44408.908090277779</v>
      </c>
      <c r="D170" s="99" t="s">
        <v>2444</v>
      </c>
      <c r="E170" s="140">
        <v>958</v>
      </c>
      <c r="F170" s="167" t="str">
        <f>VLOOKUP(E170,VIP!$A$2:$O14842,2,0)</f>
        <v>DRBR958</v>
      </c>
      <c r="G170" s="167" t="str">
        <f>VLOOKUP(E170,'LISTADO ATM'!$A$2:$B$901,2,0)</f>
        <v xml:space="preserve">ATM Olé Aut. San Isidro </v>
      </c>
      <c r="H170" s="167" t="str">
        <f>VLOOKUP(E170,VIP!$A$2:$O19803,7,FALSE)</f>
        <v>Si</v>
      </c>
      <c r="I170" s="167" t="str">
        <f>VLOOKUP(E170,VIP!$A$2:$O11768,8,FALSE)</f>
        <v>Si</v>
      </c>
      <c r="J170" s="167" t="str">
        <f>VLOOKUP(E170,VIP!$A$2:$O11718,8,FALSE)</f>
        <v>Si</v>
      </c>
      <c r="K170" s="167" t="str">
        <f>VLOOKUP(E170,VIP!$A$2:$O15292,6,0)</f>
        <v>NO</v>
      </c>
      <c r="L170" s="145" t="s">
        <v>2413</v>
      </c>
      <c r="M170" s="177" t="s">
        <v>2540</v>
      </c>
      <c r="N170" s="98" t="s">
        <v>2448</v>
      </c>
      <c r="O170" s="167" t="s">
        <v>2449</v>
      </c>
      <c r="P170" s="98"/>
      <c r="Q170" s="176">
        <v>44410.60193287037</v>
      </c>
      <c r="T170" s="79"/>
      <c r="U170" s="69"/>
    </row>
    <row r="171" spans="1:21" s="125" customFormat="1" ht="18" x14ac:dyDescent="0.25">
      <c r="A171" s="167" t="str">
        <f>VLOOKUP(E171,'LISTADO ATM'!$A$2:$C$902,3,0)</f>
        <v>DISTRITO NACIONAL</v>
      </c>
      <c r="B171" s="117" t="s">
        <v>2630</v>
      </c>
      <c r="C171" s="99">
        <v>44408.906886574077</v>
      </c>
      <c r="D171" s="99" t="s">
        <v>2464</v>
      </c>
      <c r="E171" s="140">
        <v>957</v>
      </c>
      <c r="F171" s="167" t="str">
        <f>VLOOKUP(E171,VIP!$A$2:$O14843,2,0)</f>
        <v>DRBR23F</v>
      </c>
      <c r="G171" s="167" t="str">
        <f>VLOOKUP(E171,'LISTADO ATM'!$A$2:$B$901,2,0)</f>
        <v xml:space="preserve">ATM Oficina Venezuela </v>
      </c>
      <c r="H171" s="167" t="str">
        <f>VLOOKUP(E171,VIP!$A$2:$O19804,7,FALSE)</f>
        <v>Si</v>
      </c>
      <c r="I171" s="167" t="str">
        <f>VLOOKUP(E171,VIP!$A$2:$O11769,8,FALSE)</f>
        <v>Si</v>
      </c>
      <c r="J171" s="167" t="str">
        <f>VLOOKUP(E171,VIP!$A$2:$O11719,8,FALSE)</f>
        <v>Si</v>
      </c>
      <c r="K171" s="167" t="str">
        <f>VLOOKUP(E171,VIP!$A$2:$O15293,6,0)</f>
        <v>SI</v>
      </c>
      <c r="L171" s="145" t="s">
        <v>2413</v>
      </c>
      <c r="M171" s="177" t="s">
        <v>2540</v>
      </c>
      <c r="N171" s="98" t="s">
        <v>2448</v>
      </c>
      <c r="O171" s="167" t="s">
        <v>2465</v>
      </c>
      <c r="P171" s="98"/>
      <c r="Q171" s="176">
        <v>44410.426076388889</v>
      </c>
      <c r="T171" s="79"/>
      <c r="U171" s="69"/>
    </row>
    <row r="172" spans="1:21" s="125" customFormat="1" ht="18" x14ac:dyDescent="0.25">
      <c r="A172" s="167" t="str">
        <f>VLOOKUP(E172,'LISTADO ATM'!$A$2:$C$902,3,0)</f>
        <v>DISTRITO NACIONAL</v>
      </c>
      <c r="B172" s="117" t="s">
        <v>2631</v>
      </c>
      <c r="C172" s="99">
        <v>44408.894965277781</v>
      </c>
      <c r="D172" s="99" t="s">
        <v>2444</v>
      </c>
      <c r="E172" s="140">
        <v>237</v>
      </c>
      <c r="F172" s="167" t="str">
        <f>VLOOKUP(E172,VIP!$A$2:$O14845,2,0)</f>
        <v>DRBR237</v>
      </c>
      <c r="G172" s="167" t="str">
        <f>VLOOKUP(E172,'LISTADO ATM'!$A$2:$B$901,2,0)</f>
        <v xml:space="preserve">ATM UNP Plaza Vásquez </v>
      </c>
      <c r="H172" s="167" t="str">
        <f>VLOOKUP(E172,VIP!$A$2:$O19806,7,FALSE)</f>
        <v>Si</v>
      </c>
      <c r="I172" s="167" t="str">
        <f>VLOOKUP(E172,VIP!$A$2:$O11771,8,FALSE)</f>
        <v>Si</v>
      </c>
      <c r="J172" s="167" t="str">
        <f>VLOOKUP(E172,VIP!$A$2:$O11721,8,FALSE)</f>
        <v>Si</v>
      </c>
      <c r="K172" s="167" t="str">
        <f>VLOOKUP(E172,VIP!$A$2:$O15295,6,0)</f>
        <v>SI</v>
      </c>
      <c r="L172" s="145" t="s">
        <v>2413</v>
      </c>
      <c r="M172" s="177" t="s">
        <v>2540</v>
      </c>
      <c r="N172" s="98" t="s">
        <v>2448</v>
      </c>
      <c r="O172" s="167" t="s">
        <v>2449</v>
      </c>
      <c r="P172" s="98"/>
      <c r="Q172" s="176">
        <v>44410.60193287037</v>
      </c>
      <c r="T172" s="79"/>
      <c r="U172" s="69"/>
    </row>
    <row r="173" spans="1:21" s="125" customFormat="1" ht="18" x14ac:dyDescent="0.25">
      <c r="A173" s="167" t="str">
        <f>VLOOKUP(E173,'LISTADO ATM'!$A$2:$C$902,3,0)</f>
        <v>ESTE</v>
      </c>
      <c r="B173" s="117" t="s">
        <v>2632</v>
      </c>
      <c r="C173" s="99">
        <v>44408.892951388887</v>
      </c>
      <c r="D173" s="99" t="s">
        <v>2464</v>
      </c>
      <c r="E173" s="140">
        <v>111</v>
      </c>
      <c r="F173" s="167" t="str">
        <f>VLOOKUP(E173,VIP!$A$2:$O14846,2,0)</f>
        <v>DRBR111</v>
      </c>
      <c r="G173" s="167" t="str">
        <f>VLOOKUP(E173,'LISTADO ATM'!$A$2:$B$901,2,0)</f>
        <v xml:space="preserve">ATM Oficina San Pedro </v>
      </c>
      <c r="H173" s="167" t="str">
        <f>VLOOKUP(E173,VIP!$A$2:$O19807,7,FALSE)</f>
        <v>Si</v>
      </c>
      <c r="I173" s="167" t="str">
        <f>VLOOKUP(E173,VIP!$A$2:$O11772,8,FALSE)</f>
        <v>Si</v>
      </c>
      <c r="J173" s="167" t="str">
        <f>VLOOKUP(E173,VIP!$A$2:$O11722,8,FALSE)</f>
        <v>Si</v>
      </c>
      <c r="K173" s="167" t="str">
        <f>VLOOKUP(E173,VIP!$A$2:$O15296,6,0)</f>
        <v>SI</v>
      </c>
      <c r="L173" s="145" t="s">
        <v>2437</v>
      </c>
      <c r="M173" s="177" t="s">
        <v>2540</v>
      </c>
      <c r="N173" s="98" t="s">
        <v>2448</v>
      </c>
      <c r="O173" s="167" t="s">
        <v>2465</v>
      </c>
      <c r="P173" s="98"/>
      <c r="Q173" s="176">
        <v>44410.60193287037</v>
      </c>
      <c r="T173" s="79"/>
      <c r="U173" s="69"/>
    </row>
    <row r="174" spans="1:21" s="125" customFormat="1" ht="18" x14ac:dyDescent="0.25">
      <c r="A174" s="167" t="str">
        <f>VLOOKUP(E174,'LISTADO ATM'!$A$2:$C$902,3,0)</f>
        <v>DISTRITO NACIONAL</v>
      </c>
      <c r="B174" s="117" t="s">
        <v>2633</v>
      </c>
      <c r="C174" s="99">
        <v>44408.889062499999</v>
      </c>
      <c r="D174" s="99" t="s">
        <v>2444</v>
      </c>
      <c r="E174" s="140">
        <v>983</v>
      </c>
      <c r="F174" s="167" t="str">
        <f>VLOOKUP(E174,VIP!$A$2:$O14847,2,0)</f>
        <v>DRBR983</v>
      </c>
      <c r="G174" s="167" t="str">
        <f>VLOOKUP(E174,'LISTADO ATM'!$A$2:$B$901,2,0)</f>
        <v xml:space="preserve">ATM Bravo República de Colombia </v>
      </c>
      <c r="H174" s="167" t="str">
        <f>VLOOKUP(E174,VIP!$A$2:$O19808,7,FALSE)</f>
        <v>Si</v>
      </c>
      <c r="I174" s="167" t="str">
        <f>VLOOKUP(E174,VIP!$A$2:$O11773,8,FALSE)</f>
        <v>No</v>
      </c>
      <c r="J174" s="167" t="str">
        <f>VLOOKUP(E174,VIP!$A$2:$O11723,8,FALSE)</f>
        <v>No</v>
      </c>
      <c r="K174" s="167" t="str">
        <f>VLOOKUP(E174,VIP!$A$2:$O15297,6,0)</f>
        <v>NO</v>
      </c>
      <c r="L174" s="145" t="s">
        <v>2413</v>
      </c>
      <c r="M174" s="177" t="s">
        <v>2540</v>
      </c>
      <c r="N174" s="98" t="s">
        <v>2448</v>
      </c>
      <c r="O174" s="167" t="s">
        <v>2449</v>
      </c>
      <c r="P174" s="98"/>
      <c r="Q174" s="176">
        <v>44410.60193287037</v>
      </c>
      <c r="T174" s="79"/>
      <c r="U174" s="69"/>
    </row>
    <row r="175" spans="1:21" s="125" customFormat="1" ht="18" x14ac:dyDescent="0.25">
      <c r="A175" s="167" t="str">
        <f>VLOOKUP(E175,'LISTADO ATM'!$A$2:$C$902,3,0)</f>
        <v>DISTRITO NACIONAL</v>
      </c>
      <c r="B175" s="117" t="s">
        <v>2634</v>
      </c>
      <c r="C175" s="99">
        <v>44408.871921296297</v>
      </c>
      <c r="D175" s="99" t="s">
        <v>2176</v>
      </c>
      <c r="E175" s="140">
        <v>516</v>
      </c>
      <c r="F175" s="167" t="str">
        <f>VLOOKUP(E175,VIP!$A$2:$O14849,2,0)</f>
        <v>DRBR516</v>
      </c>
      <c r="G175" s="167" t="str">
        <f>VLOOKUP(E175,'LISTADO ATM'!$A$2:$B$901,2,0)</f>
        <v xml:space="preserve">ATM Oficina Gascue </v>
      </c>
      <c r="H175" s="167" t="str">
        <f>VLOOKUP(E175,VIP!$A$2:$O19810,7,FALSE)</f>
        <v>Si</v>
      </c>
      <c r="I175" s="167" t="str">
        <f>VLOOKUP(E175,VIP!$A$2:$O11775,8,FALSE)</f>
        <v>Si</v>
      </c>
      <c r="J175" s="167" t="str">
        <f>VLOOKUP(E175,VIP!$A$2:$O11725,8,FALSE)</f>
        <v>Si</v>
      </c>
      <c r="K175" s="167" t="str">
        <f>VLOOKUP(E175,VIP!$A$2:$O15299,6,0)</f>
        <v>SI</v>
      </c>
      <c r="L175" s="145" t="s">
        <v>2460</v>
      </c>
      <c r="M175" s="177" t="s">
        <v>2540</v>
      </c>
      <c r="N175" s="177" t="s">
        <v>2763</v>
      </c>
      <c r="O175" s="167" t="s">
        <v>2450</v>
      </c>
      <c r="P175" s="98"/>
      <c r="Q175" s="176">
        <v>44410.60193287037</v>
      </c>
      <c r="T175" s="79"/>
      <c r="U175" s="69"/>
    </row>
    <row r="176" spans="1:21" s="125" customFormat="1" ht="18" x14ac:dyDescent="0.25">
      <c r="A176" s="167" t="str">
        <f>VLOOKUP(E176,'LISTADO ATM'!$A$2:$C$902,3,0)</f>
        <v>NORTE</v>
      </c>
      <c r="B176" s="117" t="s">
        <v>2635</v>
      </c>
      <c r="C176" s="99">
        <v>44408.848668981482</v>
      </c>
      <c r="D176" s="99" t="s">
        <v>2177</v>
      </c>
      <c r="E176" s="140">
        <v>201</v>
      </c>
      <c r="F176" s="167" t="str">
        <f>VLOOKUP(E176,VIP!$A$2:$O14850,2,0)</f>
        <v>DRBR201</v>
      </c>
      <c r="G176" s="167" t="str">
        <f>VLOOKUP(E176,'LISTADO ATM'!$A$2:$B$901,2,0)</f>
        <v xml:space="preserve">ATM Oficina Mao </v>
      </c>
      <c r="H176" s="167" t="str">
        <f>VLOOKUP(E176,VIP!$A$2:$O19811,7,FALSE)</f>
        <v>Si</v>
      </c>
      <c r="I176" s="167" t="str">
        <f>VLOOKUP(E176,VIP!$A$2:$O11776,8,FALSE)</f>
        <v>Si</v>
      </c>
      <c r="J176" s="167" t="str">
        <f>VLOOKUP(E176,VIP!$A$2:$O11726,8,FALSE)</f>
        <v>Si</v>
      </c>
      <c r="K176" s="167" t="str">
        <f>VLOOKUP(E176,VIP!$A$2:$O15300,6,0)</f>
        <v>SI</v>
      </c>
      <c r="L176" s="145" t="s">
        <v>2241</v>
      </c>
      <c r="M176" s="177" t="s">
        <v>2540</v>
      </c>
      <c r="N176" s="177" t="s">
        <v>2763</v>
      </c>
      <c r="O176" s="167" t="s">
        <v>2589</v>
      </c>
      <c r="P176" s="98"/>
      <c r="Q176" s="176">
        <v>44410.60193287037</v>
      </c>
      <c r="T176" s="79"/>
      <c r="U176" s="69"/>
    </row>
    <row r="177" spans="1:21" s="125" customFormat="1" ht="18" x14ac:dyDescent="0.25">
      <c r="A177" s="167" t="str">
        <f>VLOOKUP(E177,'LISTADO ATM'!$A$2:$C$902,3,0)</f>
        <v>ESTE</v>
      </c>
      <c r="B177" s="117" t="s">
        <v>2636</v>
      </c>
      <c r="C177" s="99">
        <v>44408.843958333331</v>
      </c>
      <c r="D177" s="99" t="s">
        <v>2464</v>
      </c>
      <c r="E177" s="140">
        <v>386</v>
      </c>
      <c r="F177" s="167" t="str">
        <f>VLOOKUP(E177,VIP!$A$2:$O14856,2,0)</f>
        <v>DRBR386</v>
      </c>
      <c r="G177" s="167" t="str">
        <f>VLOOKUP(E177,'LISTADO ATM'!$A$2:$B$901,2,0)</f>
        <v xml:space="preserve">ATM Plaza Verón II </v>
      </c>
      <c r="H177" s="167" t="str">
        <f>VLOOKUP(E177,VIP!$A$2:$O19817,7,FALSE)</f>
        <v>Si</v>
      </c>
      <c r="I177" s="167" t="str">
        <f>VLOOKUP(E177,VIP!$A$2:$O11782,8,FALSE)</f>
        <v>Si</v>
      </c>
      <c r="J177" s="167" t="str">
        <f>VLOOKUP(E177,VIP!$A$2:$O11732,8,FALSE)</f>
        <v>Si</v>
      </c>
      <c r="K177" s="167" t="str">
        <f>VLOOKUP(E177,VIP!$A$2:$O15306,6,0)</f>
        <v>NO</v>
      </c>
      <c r="L177" s="145" t="s">
        <v>2555</v>
      </c>
      <c r="M177" s="177" t="s">
        <v>2540</v>
      </c>
      <c r="N177" s="98" t="s">
        <v>2448</v>
      </c>
      <c r="O177" s="167" t="s">
        <v>2465</v>
      </c>
      <c r="P177" s="98"/>
      <c r="Q177" s="176">
        <v>44410.60193287037</v>
      </c>
      <c r="T177" s="79"/>
      <c r="U177" s="69"/>
    </row>
    <row r="178" spans="1:21" s="125" customFormat="1" ht="18" x14ac:dyDescent="0.25">
      <c r="A178" s="167" t="str">
        <f>VLOOKUP(E178,'LISTADO ATM'!$A$2:$C$902,3,0)</f>
        <v>ESTE</v>
      </c>
      <c r="B178" s="117" t="s">
        <v>2637</v>
      </c>
      <c r="C178" s="99">
        <v>44408.843622685185</v>
      </c>
      <c r="D178" s="99" t="s">
        <v>2464</v>
      </c>
      <c r="E178" s="140">
        <v>385</v>
      </c>
      <c r="F178" s="167" t="str">
        <f>VLOOKUP(E178,VIP!$A$2:$O14857,2,0)</f>
        <v>DRBR385</v>
      </c>
      <c r="G178" s="167" t="str">
        <f>VLOOKUP(E178,'LISTADO ATM'!$A$2:$B$901,2,0)</f>
        <v xml:space="preserve">ATM Plaza Verón I </v>
      </c>
      <c r="H178" s="167" t="str">
        <f>VLOOKUP(E178,VIP!$A$2:$O19818,7,FALSE)</f>
        <v>Si</v>
      </c>
      <c r="I178" s="167" t="str">
        <f>VLOOKUP(E178,VIP!$A$2:$O11783,8,FALSE)</f>
        <v>Si</v>
      </c>
      <c r="J178" s="167" t="str">
        <f>VLOOKUP(E178,VIP!$A$2:$O11733,8,FALSE)</f>
        <v>Si</v>
      </c>
      <c r="K178" s="167" t="str">
        <f>VLOOKUP(E178,VIP!$A$2:$O15307,6,0)</f>
        <v>NO</v>
      </c>
      <c r="L178" s="145" t="s">
        <v>2437</v>
      </c>
      <c r="M178" s="177" t="s">
        <v>2540</v>
      </c>
      <c r="N178" s="98" t="s">
        <v>2448</v>
      </c>
      <c r="O178" s="167" t="s">
        <v>2465</v>
      </c>
      <c r="P178" s="98"/>
      <c r="Q178" s="176">
        <v>44410.60193287037</v>
      </c>
      <c r="T178" s="79"/>
      <c r="U178" s="69"/>
    </row>
    <row r="179" spans="1:21" s="125" customFormat="1" ht="18" x14ac:dyDescent="0.25">
      <c r="A179" s="167" t="str">
        <f>VLOOKUP(E179,'LISTADO ATM'!$A$2:$C$902,3,0)</f>
        <v>DISTRITO NACIONAL</v>
      </c>
      <c r="B179" s="117" t="s">
        <v>2638</v>
      </c>
      <c r="C179" s="99">
        <v>44408.822256944448</v>
      </c>
      <c r="D179" s="99" t="s">
        <v>2444</v>
      </c>
      <c r="E179" s="140">
        <v>536</v>
      </c>
      <c r="F179" s="167" t="str">
        <f>VLOOKUP(E179,VIP!$A$2:$O14860,2,0)</f>
        <v>DRBR509</v>
      </c>
      <c r="G179" s="167" t="str">
        <f>VLOOKUP(E179,'LISTADO ATM'!$A$2:$B$901,2,0)</f>
        <v xml:space="preserve">ATM Super Lama San Isidro </v>
      </c>
      <c r="H179" s="167" t="str">
        <f>VLOOKUP(E179,VIP!$A$2:$O19821,7,FALSE)</f>
        <v>Si</v>
      </c>
      <c r="I179" s="167" t="str">
        <f>VLOOKUP(E179,VIP!$A$2:$O11786,8,FALSE)</f>
        <v>Si</v>
      </c>
      <c r="J179" s="167" t="str">
        <f>VLOOKUP(E179,VIP!$A$2:$O11736,8,FALSE)</f>
        <v>Si</v>
      </c>
      <c r="K179" s="167" t="str">
        <f>VLOOKUP(E179,VIP!$A$2:$O15310,6,0)</f>
        <v>NO</v>
      </c>
      <c r="L179" s="145" t="s">
        <v>2555</v>
      </c>
      <c r="M179" s="98" t="s">
        <v>2441</v>
      </c>
      <c r="N179" s="98" t="s">
        <v>2448</v>
      </c>
      <c r="O179" s="167" t="s">
        <v>2449</v>
      </c>
      <c r="P179" s="98"/>
      <c r="Q179" s="98" t="s">
        <v>2555</v>
      </c>
      <c r="T179" s="79"/>
      <c r="U179" s="69"/>
    </row>
    <row r="180" spans="1:21" s="125" customFormat="1" ht="18" x14ac:dyDescent="0.25">
      <c r="A180" s="167" t="str">
        <f>VLOOKUP(E180,'LISTADO ATM'!$A$2:$C$902,3,0)</f>
        <v>SUR</v>
      </c>
      <c r="B180" s="117" t="s">
        <v>2639</v>
      </c>
      <c r="C180" s="99">
        <v>44408.821631944447</v>
      </c>
      <c r="D180" s="99" t="s">
        <v>2176</v>
      </c>
      <c r="E180" s="140">
        <v>751</v>
      </c>
      <c r="F180" s="167" t="str">
        <f>VLOOKUP(E180,VIP!$A$2:$O14861,2,0)</f>
        <v>DRBR751</v>
      </c>
      <c r="G180" s="167" t="str">
        <f>VLOOKUP(E180,'LISTADO ATM'!$A$2:$B$901,2,0)</f>
        <v>ATM Eco Petroleo Camilo</v>
      </c>
      <c r="H180" s="167" t="str">
        <f>VLOOKUP(E180,VIP!$A$2:$O19822,7,FALSE)</f>
        <v>N/A</v>
      </c>
      <c r="I180" s="167" t="str">
        <f>VLOOKUP(E180,VIP!$A$2:$O11787,8,FALSE)</f>
        <v>N/A</v>
      </c>
      <c r="J180" s="167" t="str">
        <f>VLOOKUP(E180,VIP!$A$2:$O11737,8,FALSE)</f>
        <v>N/A</v>
      </c>
      <c r="K180" s="167" t="str">
        <f>VLOOKUP(E180,VIP!$A$2:$O15311,6,0)</f>
        <v>N/A</v>
      </c>
      <c r="L180" s="145" t="s">
        <v>2215</v>
      </c>
      <c r="M180" s="98" t="s">
        <v>2441</v>
      </c>
      <c r="N180" s="98" t="s">
        <v>2448</v>
      </c>
      <c r="O180" s="167" t="s">
        <v>2450</v>
      </c>
      <c r="P180" s="98"/>
      <c r="Q180" s="98" t="s">
        <v>2215</v>
      </c>
      <c r="T180" s="79"/>
      <c r="U180" s="69"/>
    </row>
    <row r="181" spans="1:21" s="125" customFormat="1" ht="18" x14ac:dyDescent="0.25">
      <c r="A181" s="167" t="str">
        <f>VLOOKUP(E181,'LISTADO ATM'!$A$2:$C$902,3,0)</f>
        <v>DISTRITO NACIONAL</v>
      </c>
      <c r="B181" s="117" t="s">
        <v>2640</v>
      </c>
      <c r="C181" s="99">
        <v>44408.820914351854</v>
      </c>
      <c r="D181" s="99" t="s">
        <v>2176</v>
      </c>
      <c r="E181" s="140">
        <v>642</v>
      </c>
      <c r="F181" s="167" t="str">
        <f>VLOOKUP(E181,VIP!$A$2:$O14862,2,0)</f>
        <v>DRBR24O</v>
      </c>
      <c r="G181" s="167" t="str">
        <f>VLOOKUP(E181,'LISTADO ATM'!$A$2:$B$901,2,0)</f>
        <v xml:space="preserve">ATM OMSA Sto. Dgo. </v>
      </c>
      <c r="H181" s="167" t="str">
        <f>VLOOKUP(E181,VIP!$A$2:$O19823,7,FALSE)</f>
        <v>Si</v>
      </c>
      <c r="I181" s="167" t="str">
        <f>VLOOKUP(E181,VIP!$A$2:$O11788,8,FALSE)</f>
        <v>Si</v>
      </c>
      <c r="J181" s="167" t="str">
        <f>VLOOKUP(E181,VIP!$A$2:$O11738,8,FALSE)</f>
        <v>Si</v>
      </c>
      <c r="K181" s="167" t="str">
        <f>VLOOKUP(E181,VIP!$A$2:$O15312,6,0)</f>
        <v>NO</v>
      </c>
      <c r="L181" s="145" t="s">
        <v>2215</v>
      </c>
      <c r="M181" s="98" t="s">
        <v>2441</v>
      </c>
      <c r="N181" s="98" t="s">
        <v>2448</v>
      </c>
      <c r="O181" s="167" t="s">
        <v>2450</v>
      </c>
      <c r="P181" s="98"/>
      <c r="Q181" s="98" t="s">
        <v>2215</v>
      </c>
      <c r="T181" s="79"/>
      <c r="U181" s="69"/>
    </row>
    <row r="182" spans="1:21" s="125" customFormat="1" ht="18" x14ac:dyDescent="0.25">
      <c r="A182" s="167" t="str">
        <f>VLOOKUP(E182,'LISTADO ATM'!$A$2:$C$902,3,0)</f>
        <v>ESTE</v>
      </c>
      <c r="B182" s="117" t="s">
        <v>2641</v>
      </c>
      <c r="C182" s="99">
        <v>44408.804710648146</v>
      </c>
      <c r="D182" s="99" t="s">
        <v>2176</v>
      </c>
      <c r="E182" s="140">
        <v>268</v>
      </c>
      <c r="F182" s="167" t="str">
        <f>VLOOKUP(E182,VIP!$A$2:$O14870,2,0)</f>
        <v>DRBR268</v>
      </c>
      <c r="G182" s="167" t="str">
        <f>VLOOKUP(E182,'LISTADO ATM'!$A$2:$B$901,2,0)</f>
        <v xml:space="preserve">ATM Autobanco La Altagracia (Higuey) </v>
      </c>
      <c r="H182" s="167" t="str">
        <f>VLOOKUP(E182,VIP!$A$2:$O19831,7,FALSE)</f>
        <v>Si</v>
      </c>
      <c r="I182" s="167" t="str">
        <f>VLOOKUP(E182,VIP!$A$2:$O11796,8,FALSE)</f>
        <v>Si</v>
      </c>
      <c r="J182" s="167" t="str">
        <f>VLOOKUP(E182,VIP!$A$2:$O11746,8,FALSE)</f>
        <v>Si</v>
      </c>
      <c r="K182" s="167" t="str">
        <f>VLOOKUP(E182,VIP!$A$2:$O15320,6,0)</f>
        <v>NO</v>
      </c>
      <c r="L182" s="145" t="s">
        <v>2215</v>
      </c>
      <c r="M182" s="177" t="s">
        <v>2540</v>
      </c>
      <c r="N182" s="177" t="s">
        <v>2763</v>
      </c>
      <c r="O182" s="167" t="s">
        <v>2450</v>
      </c>
      <c r="P182" s="98"/>
      <c r="Q182" s="176">
        <v>44410.426076388889</v>
      </c>
      <c r="T182" s="79"/>
      <c r="U182" s="69"/>
    </row>
    <row r="183" spans="1:21" s="125" customFormat="1" ht="18" x14ac:dyDescent="0.25">
      <c r="A183" s="167" t="str">
        <f>VLOOKUP(E183,'LISTADO ATM'!$A$2:$C$902,3,0)</f>
        <v>ESTE</v>
      </c>
      <c r="B183" s="117" t="s">
        <v>2614</v>
      </c>
      <c r="C183" s="99">
        <v>44408.721608796295</v>
      </c>
      <c r="D183" s="99" t="s">
        <v>2176</v>
      </c>
      <c r="E183" s="140">
        <v>462</v>
      </c>
      <c r="F183" s="167" t="str">
        <f>VLOOKUP(E183,VIP!$A$2:$O14828,2,0)</f>
        <v>DRBR462</v>
      </c>
      <c r="G183" s="167" t="str">
        <f>VLOOKUP(E183,'LISTADO ATM'!$A$2:$B$901,2,0)</f>
        <v>ATM Agrocafe Del Caribe</v>
      </c>
      <c r="H183" s="167" t="str">
        <f>VLOOKUP(E183,VIP!$A$2:$O19789,7,FALSE)</f>
        <v>Si</v>
      </c>
      <c r="I183" s="167" t="str">
        <f>VLOOKUP(E183,VIP!$A$2:$O11754,8,FALSE)</f>
        <v>Si</v>
      </c>
      <c r="J183" s="167" t="str">
        <f>VLOOKUP(E183,VIP!$A$2:$O11704,8,FALSE)</f>
        <v>Si</v>
      </c>
      <c r="K183" s="167" t="str">
        <f>VLOOKUP(E183,VIP!$A$2:$O15278,6,0)</f>
        <v>NO</v>
      </c>
      <c r="L183" s="145" t="s">
        <v>2460</v>
      </c>
      <c r="M183" s="98" t="s">
        <v>2441</v>
      </c>
      <c r="N183" s="98" t="s">
        <v>2448</v>
      </c>
      <c r="O183" s="167" t="s">
        <v>2450</v>
      </c>
      <c r="P183" s="98"/>
      <c r="Q183" s="98" t="s">
        <v>2460</v>
      </c>
      <c r="T183" s="79"/>
      <c r="U183" s="69"/>
    </row>
    <row r="184" spans="1:21" s="125" customFormat="1" ht="18" x14ac:dyDescent="0.25">
      <c r="A184" s="167" t="str">
        <f>VLOOKUP(E184,'LISTADO ATM'!$A$2:$C$902,3,0)</f>
        <v>DISTRITO NACIONAL</v>
      </c>
      <c r="B184" s="117" t="s">
        <v>2615</v>
      </c>
      <c r="C184" s="99">
        <v>44408.711157407408</v>
      </c>
      <c r="D184" s="99" t="s">
        <v>2444</v>
      </c>
      <c r="E184" s="140">
        <v>527</v>
      </c>
      <c r="F184" s="167" t="str">
        <f>VLOOKUP(E184,VIP!$A$2:$O14831,2,0)</f>
        <v>DRBR527</v>
      </c>
      <c r="G184" s="167" t="str">
        <f>VLOOKUP(E184,'LISTADO ATM'!$A$2:$B$901,2,0)</f>
        <v>ATM Oficina Zona Oriental II</v>
      </c>
      <c r="H184" s="167" t="str">
        <f>VLOOKUP(E184,VIP!$A$2:$O19792,7,FALSE)</f>
        <v>Si</v>
      </c>
      <c r="I184" s="167" t="str">
        <f>VLOOKUP(E184,VIP!$A$2:$O11757,8,FALSE)</f>
        <v>Si</v>
      </c>
      <c r="J184" s="167" t="str">
        <f>VLOOKUP(E184,VIP!$A$2:$O11707,8,FALSE)</f>
        <v>Si</v>
      </c>
      <c r="K184" s="167" t="str">
        <f>VLOOKUP(E184,VIP!$A$2:$O15281,6,0)</f>
        <v>SI</v>
      </c>
      <c r="L184" s="145" t="s">
        <v>2413</v>
      </c>
      <c r="M184" s="177" t="s">
        <v>2540</v>
      </c>
      <c r="N184" s="98" t="s">
        <v>2448</v>
      </c>
      <c r="O184" s="167" t="s">
        <v>2449</v>
      </c>
      <c r="P184" s="98"/>
      <c r="Q184" s="176">
        <v>44410.426076388889</v>
      </c>
      <c r="T184" s="79"/>
      <c r="U184" s="69"/>
    </row>
    <row r="185" spans="1:21" s="125" customFormat="1" ht="18" x14ac:dyDescent="0.25">
      <c r="A185" s="167" t="str">
        <f>VLOOKUP(E185,'LISTADO ATM'!$A$2:$C$902,3,0)</f>
        <v>ESTE</v>
      </c>
      <c r="B185" s="117" t="s">
        <v>2616</v>
      </c>
      <c r="C185" s="99">
        <v>44408.708333333336</v>
      </c>
      <c r="D185" s="99" t="s">
        <v>2464</v>
      </c>
      <c r="E185" s="140">
        <v>117</v>
      </c>
      <c r="F185" s="167" t="str">
        <f>VLOOKUP(E185,VIP!$A$2:$O14833,2,0)</f>
        <v>DRBR117</v>
      </c>
      <c r="G185" s="167" t="str">
        <f>VLOOKUP(E185,'LISTADO ATM'!$A$2:$B$901,2,0)</f>
        <v xml:space="preserve">ATM Oficina El Seybo </v>
      </c>
      <c r="H185" s="167" t="str">
        <f>VLOOKUP(E185,VIP!$A$2:$O19794,7,FALSE)</f>
        <v>Si</v>
      </c>
      <c r="I185" s="167" t="str">
        <f>VLOOKUP(E185,VIP!$A$2:$O11759,8,FALSE)</f>
        <v>Si</v>
      </c>
      <c r="J185" s="167" t="str">
        <f>VLOOKUP(E185,VIP!$A$2:$O11709,8,FALSE)</f>
        <v>Si</v>
      </c>
      <c r="K185" s="167" t="str">
        <f>VLOOKUP(E185,VIP!$A$2:$O15283,6,0)</f>
        <v>SI</v>
      </c>
      <c r="L185" s="145" t="s">
        <v>2413</v>
      </c>
      <c r="M185" s="98" t="s">
        <v>2441</v>
      </c>
      <c r="N185" s="98" t="s">
        <v>2448</v>
      </c>
      <c r="O185" s="167" t="s">
        <v>2465</v>
      </c>
      <c r="P185" s="98"/>
      <c r="Q185" s="98" t="s">
        <v>2413</v>
      </c>
      <c r="T185" s="79"/>
      <c r="U185" s="69"/>
    </row>
    <row r="186" spans="1:21" s="125" customFormat="1" ht="18" x14ac:dyDescent="0.25">
      <c r="A186" s="167" t="str">
        <f>VLOOKUP(E186,'LISTADO ATM'!$A$2:$C$902,3,0)</f>
        <v>NORTE</v>
      </c>
      <c r="B186" s="117" t="s">
        <v>2617</v>
      </c>
      <c r="C186" s="99">
        <v>44408.706875000003</v>
      </c>
      <c r="D186" s="99" t="s">
        <v>2600</v>
      </c>
      <c r="E186" s="140">
        <v>77</v>
      </c>
      <c r="F186" s="167" t="str">
        <f>VLOOKUP(E186,VIP!$A$2:$O14834,2,0)</f>
        <v>DRBR077</v>
      </c>
      <c r="G186" s="167" t="str">
        <f>VLOOKUP(E186,'LISTADO ATM'!$A$2:$B$901,2,0)</f>
        <v xml:space="preserve">ATM Oficina Cruce de Imbert </v>
      </c>
      <c r="H186" s="167" t="str">
        <f>VLOOKUP(E186,VIP!$A$2:$O19795,7,FALSE)</f>
        <v>Si</v>
      </c>
      <c r="I186" s="167" t="str">
        <f>VLOOKUP(E186,VIP!$A$2:$O11760,8,FALSE)</f>
        <v>Si</v>
      </c>
      <c r="J186" s="167" t="str">
        <f>VLOOKUP(E186,VIP!$A$2:$O11710,8,FALSE)</f>
        <v>Si</v>
      </c>
      <c r="K186" s="167" t="str">
        <f>VLOOKUP(E186,VIP!$A$2:$O15284,6,0)</f>
        <v>SI</v>
      </c>
      <c r="L186" s="145" t="s">
        <v>2413</v>
      </c>
      <c r="M186" s="98" t="s">
        <v>2441</v>
      </c>
      <c r="N186" s="98" t="s">
        <v>2448</v>
      </c>
      <c r="O186" s="167" t="s">
        <v>2601</v>
      </c>
      <c r="P186" s="98"/>
      <c r="Q186" s="98" t="s">
        <v>2413</v>
      </c>
      <c r="T186" s="79"/>
      <c r="U186" s="69"/>
    </row>
    <row r="187" spans="1:21" s="125" customFormat="1" ht="18" x14ac:dyDescent="0.25">
      <c r="A187" s="167" t="str">
        <f>VLOOKUP(E187,'LISTADO ATM'!$A$2:$C$902,3,0)</f>
        <v>DISTRITO NACIONAL</v>
      </c>
      <c r="B187" s="117" t="s">
        <v>2618</v>
      </c>
      <c r="C187" s="99">
        <v>44408.701701388891</v>
      </c>
      <c r="D187" s="99" t="s">
        <v>2444</v>
      </c>
      <c r="E187" s="140">
        <v>363</v>
      </c>
      <c r="F187" s="167" t="str">
        <f>VLOOKUP(E187,VIP!$A$2:$O14836,2,0)</f>
        <v>DRBR363</v>
      </c>
      <c r="G187" s="167" t="str">
        <f>VLOOKUP(E187,'LISTADO ATM'!$A$2:$B$901,2,0)</f>
        <v>ATM Sirena Villa Mella</v>
      </c>
      <c r="H187" s="167" t="str">
        <f>VLOOKUP(E187,VIP!$A$2:$O19797,7,FALSE)</f>
        <v>N/A</v>
      </c>
      <c r="I187" s="167" t="str">
        <f>VLOOKUP(E187,VIP!$A$2:$O11762,8,FALSE)</f>
        <v>N/A</v>
      </c>
      <c r="J187" s="167" t="str">
        <f>VLOOKUP(E187,VIP!$A$2:$O11712,8,FALSE)</f>
        <v>N/A</v>
      </c>
      <c r="K187" s="167" t="str">
        <f>VLOOKUP(E187,VIP!$A$2:$O15286,6,0)</f>
        <v>N/A</v>
      </c>
      <c r="L187" s="145" t="s">
        <v>2413</v>
      </c>
      <c r="M187" s="177" t="s">
        <v>2540</v>
      </c>
      <c r="N187" s="98" t="s">
        <v>2448</v>
      </c>
      <c r="O187" s="167" t="s">
        <v>2449</v>
      </c>
      <c r="P187" s="98"/>
      <c r="Q187" s="176">
        <v>44410.60193287037</v>
      </c>
      <c r="T187" s="79"/>
      <c r="U187" s="69"/>
    </row>
    <row r="188" spans="1:21" s="125" customFormat="1" ht="18" x14ac:dyDescent="0.25">
      <c r="A188" s="167" t="str">
        <f>VLOOKUP(E188,'LISTADO ATM'!$A$2:$C$902,3,0)</f>
        <v>ESTE</v>
      </c>
      <c r="B188" s="117" t="s">
        <v>2619</v>
      </c>
      <c r="C188" s="99">
        <v>44408.700266203705</v>
      </c>
      <c r="D188" s="99" t="s">
        <v>2464</v>
      </c>
      <c r="E188" s="140">
        <v>912</v>
      </c>
      <c r="F188" s="167" t="str">
        <f>VLOOKUP(E188,VIP!$A$2:$O14838,2,0)</f>
        <v>DRBR973</v>
      </c>
      <c r="G188" s="167" t="str">
        <f>VLOOKUP(E188,'LISTADO ATM'!$A$2:$B$901,2,0)</f>
        <v xml:space="preserve">ATM Oficina San Pedro II </v>
      </c>
      <c r="H188" s="167" t="str">
        <f>VLOOKUP(E188,VIP!$A$2:$O19799,7,FALSE)</f>
        <v>Si</v>
      </c>
      <c r="I188" s="167" t="str">
        <f>VLOOKUP(E188,VIP!$A$2:$O11764,8,FALSE)</f>
        <v>Si</v>
      </c>
      <c r="J188" s="167" t="str">
        <f>VLOOKUP(E188,VIP!$A$2:$O11714,8,FALSE)</f>
        <v>Si</v>
      </c>
      <c r="K188" s="167" t="str">
        <f>VLOOKUP(E188,VIP!$A$2:$O15288,6,0)</f>
        <v>SI</v>
      </c>
      <c r="L188" s="145" t="s">
        <v>2437</v>
      </c>
      <c r="M188" s="98" t="s">
        <v>2441</v>
      </c>
      <c r="N188" s="98" t="s">
        <v>2448</v>
      </c>
      <c r="O188" s="167" t="s">
        <v>2465</v>
      </c>
      <c r="P188" s="98"/>
      <c r="Q188" s="98" t="s">
        <v>2437</v>
      </c>
      <c r="T188" s="79"/>
      <c r="U188" s="69"/>
    </row>
    <row r="189" spans="1:21" s="125" customFormat="1" ht="18" x14ac:dyDescent="0.25">
      <c r="A189" s="167" t="str">
        <f>VLOOKUP(E189,'LISTADO ATM'!$A$2:$C$902,3,0)</f>
        <v>DISTRITO NACIONAL</v>
      </c>
      <c r="B189" s="117" t="s">
        <v>2620</v>
      </c>
      <c r="C189" s="99">
        <v>44408.697939814818</v>
      </c>
      <c r="D189" s="99" t="s">
        <v>2464</v>
      </c>
      <c r="E189" s="140">
        <v>160</v>
      </c>
      <c r="F189" s="167" t="str">
        <f>VLOOKUP(E189,VIP!$A$2:$O14839,2,0)</f>
        <v>DRBR160</v>
      </c>
      <c r="G189" s="167" t="str">
        <f>VLOOKUP(E189,'LISTADO ATM'!$A$2:$B$901,2,0)</f>
        <v xml:space="preserve">ATM Oficina Herrera </v>
      </c>
      <c r="H189" s="167" t="str">
        <f>VLOOKUP(E189,VIP!$A$2:$O19800,7,FALSE)</f>
        <v>Si</v>
      </c>
      <c r="I189" s="167" t="str">
        <f>VLOOKUP(E189,VIP!$A$2:$O11765,8,FALSE)</f>
        <v>Si</v>
      </c>
      <c r="J189" s="167" t="str">
        <f>VLOOKUP(E189,VIP!$A$2:$O11715,8,FALSE)</f>
        <v>Si</v>
      </c>
      <c r="K189" s="167" t="str">
        <f>VLOOKUP(E189,VIP!$A$2:$O15289,6,0)</f>
        <v>NO</v>
      </c>
      <c r="L189" s="145" t="s">
        <v>2437</v>
      </c>
      <c r="M189" s="98" t="s">
        <v>2441</v>
      </c>
      <c r="N189" s="98" t="s">
        <v>2448</v>
      </c>
      <c r="O189" s="167" t="s">
        <v>2465</v>
      </c>
      <c r="P189" s="98"/>
      <c r="Q189" s="98" t="s">
        <v>2437</v>
      </c>
      <c r="T189" s="79"/>
      <c r="U189" s="69"/>
    </row>
    <row r="190" spans="1:21" s="125" customFormat="1" ht="18" x14ac:dyDescent="0.25">
      <c r="A190" s="167" t="str">
        <f>VLOOKUP(E190,'LISTADO ATM'!$A$2:$C$902,3,0)</f>
        <v>ESTE</v>
      </c>
      <c r="B190" s="117" t="s">
        <v>2621</v>
      </c>
      <c r="C190" s="99">
        <v>44408.694895833331</v>
      </c>
      <c r="D190" s="99" t="s">
        <v>2176</v>
      </c>
      <c r="E190" s="140">
        <v>294</v>
      </c>
      <c r="F190" s="167" t="str">
        <f>VLOOKUP(E190,VIP!$A$2:$O14844,2,0)</f>
        <v>DRBR294</v>
      </c>
      <c r="G190" s="167" t="str">
        <f>VLOOKUP(E190,'LISTADO ATM'!$A$2:$B$901,2,0)</f>
        <v xml:space="preserve">ATM Plaza Zaglul San Pedro II </v>
      </c>
      <c r="H190" s="167" t="str">
        <f>VLOOKUP(E190,VIP!$A$2:$O19805,7,FALSE)</f>
        <v>Si</v>
      </c>
      <c r="I190" s="167" t="str">
        <f>VLOOKUP(E190,VIP!$A$2:$O11770,8,FALSE)</f>
        <v>Si</v>
      </c>
      <c r="J190" s="167" t="str">
        <f>VLOOKUP(E190,VIP!$A$2:$O11720,8,FALSE)</f>
        <v>Si</v>
      </c>
      <c r="K190" s="167" t="str">
        <f>VLOOKUP(E190,VIP!$A$2:$O15294,6,0)</f>
        <v>NO</v>
      </c>
      <c r="L190" s="145" t="s">
        <v>2603</v>
      </c>
      <c r="M190" s="177" t="s">
        <v>2540</v>
      </c>
      <c r="N190" s="177" t="s">
        <v>2763</v>
      </c>
      <c r="O190" s="167" t="s">
        <v>2450</v>
      </c>
      <c r="P190" s="98"/>
      <c r="Q190" s="176">
        <v>44410.60193287037</v>
      </c>
      <c r="T190" s="79"/>
      <c r="U190" s="69"/>
    </row>
    <row r="191" spans="1:21" s="125" customFormat="1" ht="18" x14ac:dyDescent="0.25">
      <c r="A191" s="167" t="str">
        <f>VLOOKUP(E191,'LISTADO ATM'!$A$2:$C$902,3,0)</f>
        <v>ESTE</v>
      </c>
      <c r="B191" s="117" t="s">
        <v>2622</v>
      </c>
      <c r="C191" s="99">
        <v>44408.693993055553</v>
      </c>
      <c r="D191" s="99" t="s">
        <v>2176</v>
      </c>
      <c r="E191" s="140">
        <v>293</v>
      </c>
      <c r="F191" s="167" t="str">
        <f>VLOOKUP(E191,VIP!$A$2:$O14845,2,0)</f>
        <v>DRBR293</v>
      </c>
      <c r="G191" s="167" t="str">
        <f>VLOOKUP(E191,'LISTADO ATM'!$A$2:$B$901,2,0)</f>
        <v xml:space="preserve">ATM S/M Nueva Visión (San Pedro) </v>
      </c>
      <c r="H191" s="167" t="str">
        <f>VLOOKUP(E191,VIP!$A$2:$O19806,7,FALSE)</f>
        <v>Si</v>
      </c>
      <c r="I191" s="167" t="str">
        <f>VLOOKUP(E191,VIP!$A$2:$O11771,8,FALSE)</f>
        <v>Si</v>
      </c>
      <c r="J191" s="167" t="str">
        <f>VLOOKUP(E191,VIP!$A$2:$O11721,8,FALSE)</f>
        <v>Si</v>
      </c>
      <c r="K191" s="167" t="str">
        <f>VLOOKUP(E191,VIP!$A$2:$O15295,6,0)</f>
        <v>NO</v>
      </c>
      <c r="L191" s="145" t="s">
        <v>2603</v>
      </c>
      <c r="M191" s="177" t="s">
        <v>2540</v>
      </c>
      <c r="N191" s="177" t="s">
        <v>2763</v>
      </c>
      <c r="O191" s="167" t="s">
        <v>2450</v>
      </c>
      <c r="P191" s="98"/>
      <c r="Q191" s="176">
        <v>44410.60193287037</v>
      </c>
      <c r="T191" s="79"/>
      <c r="U191" s="69"/>
    </row>
    <row r="192" spans="1:21" s="125" customFormat="1" ht="18" x14ac:dyDescent="0.25">
      <c r="A192" s="167" t="str">
        <f>VLOOKUP(E192,'LISTADO ATM'!$A$2:$C$902,3,0)</f>
        <v>DISTRITO NACIONAL</v>
      </c>
      <c r="B192" s="117" t="s">
        <v>2623</v>
      </c>
      <c r="C192" s="99">
        <v>44408.684803240743</v>
      </c>
      <c r="D192" s="99" t="s">
        <v>2176</v>
      </c>
      <c r="E192" s="140">
        <v>887</v>
      </c>
      <c r="F192" s="167" t="str">
        <f>VLOOKUP(E192,VIP!$A$2:$O14850,2,0)</f>
        <v>DRBR887</v>
      </c>
      <c r="G192" s="167" t="str">
        <f>VLOOKUP(E192,'LISTADO ATM'!$A$2:$B$901,2,0)</f>
        <v>ATM S/M Bravo Los Proceres</v>
      </c>
      <c r="H192" s="167" t="str">
        <f>VLOOKUP(E192,VIP!$A$2:$O19811,7,FALSE)</f>
        <v>Si</v>
      </c>
      <c r="I192" s="167" t="str">
        <f>VLOOKUP(E192,VIP!$A$2:$O11776,8,FALSE)</f>
        <v>Si</v>
      </c>
      <c r="J192" s="167" t="str">
        <f>VLOOKUP(E192,VIP!$A$2:$O11726,8,FALSE)</f>
        <v>Si</v>
      </c>
      <c r="K192" s="167" t="str">
        <f>VLOOKUP(E192,VIP!$A$2:$O15300,6,0)</f>
        <v>NO</v>
      </c>
      <c r="L192" s="145" t="s">
        <v>2603</v>
      </c>
      <c r="M192" s="177" t="s">
        <v>2540</v>
      </c>
      <c r="N192" s="177" t="s">
        <v>2763</v>
      </c>
      <c r="O192" s="167" t="s">
        <v>2450</v>
      </c>
      <c r="P192" s="98"/>
      <c r="Q192" s="176">
        <v>44410.60193287037</v>
      </c>
      <c r="T192" s="79"/>
      <c r="U192" s="69"/>
    </row>
    <row r="193" spans="1:21" s="125" customFormat="1" ht="18" x14ac:dyDescent="0.25">
      <c r="A193" s="167" t="str">
        <f>VLOOKUP(E193,'LISTADO ATM'!$A$2:$C$902,3,0)</f>
        <v>DISTRITO NACIONAL</v>
      </c>
      <c r="B193" s="117" t="s">
        <v>2624</v>
      </c>
      <c r="C193" s="99">
        <v>44408.650358796294</v>
      </c>
      <c r="D193" s="99" t="s">
        <v>2464</v>
      </c>
      <c r="E193" s="140">
        <v>194</v>
      </c>
      <c r="F193" s="167" t="str">
        <f>VLOOKUP(E193,VIP!$A$2:$O14855,2,0)</f>
        <v>DRBR194</v>
      </c>
      <c r="G193" s="167" t="str">
        <f>VLOOKUP(E193,'LISTADO ATM'!$A$2:$B$901,2,0)</f>
        <v xml:space="preserve">ATM UNP Pantoja </v>
      </c>
      <c r="H193" s="167" t="str">
        <f>VLOOKUP(E193,VIP!$A$2:$O19816,7,FALSE)</f>
        <v>Si</v>
      </c>
      <c r="I193" s="167" t="str">
        <f>VLOOKUP(E193,VIP!$A$2:$O11781,8,FALSE)</f>
        <v>No</v>
      </c>
      <c r="J193" s="167" t="str">
        <f>VLOOKUP(E193,VIP!$A$2:$O11731,8,FALSE)</f>
        <v>No</v>
      </c>
      <c r="K193" s="167" t="str">
        <f>VLOOKUP(E193,VIP!$A$2:$O15305,6,0)</f>
        <v>NO</v>
      </c>
      <c r="L193" s="145" t="s">
        <v>2437</v>
      </c>
      <c r="M193" s="98" t="s">
        <v>2441</v>
      </c>
      <c r="N193" s="98" t="s">
        <v>2448</v>
      </c>
      <c r="O193" s="167" t="s">
        <v>2465</v>
      </c>
      <c r="P193" s="98"/>
      <c r="Q193" s="98" t="s">
        <v>2437</v>
      </c>
      <c r="T193" s="79"/>
      <c r="U193" s="69"/>
    </row>
    <row r="194" spans="1:21" s="125" customFormat="1" ht="18" x14ac:dyDescent="0.25">
      <c r="A194" s="167" t="str">
        <f>VLOOKUP(E194,'LISTADO ATM'!$A$2:$C$902,3,0)</f>
        <v>NORTE</v>
      </c>
      <c r="B194" s="117" t="s">
        <v>2604</v>
      </c>
      <c r="C194" s="99">
        <v>44408.616041666668</v>
      </c>
      <c r="D194" s="99" t="s">
        <v>2464</v>
      </c>
      <c r="E194" s="140">
        <v>8</v>
      </c>
      <c r="F194" s="167" t="str">
        <f>VLOOKUP(E194,VIP!$A$2:$O14826,2,0)</f>
        <v>DRBR008</v>
      </c>
      <c r="G194" s="167" t="str">
        <f>VLOOKUP(E194,'LISTADO ATM'!$A$2:$B$901,2,0)</f>
        <v>ATM Autoservicio Yaque</v>
      </c>
      <c r="H194" s="167" t="str">
        <f>VLOOKUP(E194,VIP!$A$2:$O19787,7,FALSE)</f>
        <v>Si</v>
      </c>
      <c r="I194" s="167" t="str">
        <f>VLOOKUP(E194,VIP!$A$2:$O11752,8,FALSE)</f>
        <v>Si</v>
      </c>
      <c r="J194" s="167" t="str">
        <f>VLOOKUP(E194,VIP!$A$2:$O11702,8,FALSE)</f>
        <v>Si</v>
      </c>
      <c r="K194" s="167" t="str">
        <f>VLOOKUP(E194,VIP!$A$2:$O15276,6,0)</f>
        <v>NO</v>
      </c>
      <c r="L194" s="145" t="s">
        <v>2595</v>
      </c>
      <c r="M194" s="98" t="s">
        <v>2441</v>
      </c>
      <c r="N194" s="98" t="s">
        <v>2448</v>
      </c>
      <c r="O194" s="167" t="s">
        <v>2465</v>
      </c>
      <c r="P194" s="98"/>
      <c r="Q194" s="98" t="s">
        <v>2595</v>
      </c>
      <c r="T194" s="79"/>
      <c r="U194" s="69"/>
    </row>
    <row r="195" spans="1:21" s="125" customFormat="1" ht="18" x14ac:dyDescent="0.25">
      <c r="A195" s="167" t="str">
        <f>VLOOKUP(E195,'LISTADO ATM'!$A$2:$C$902,3,0)</f>
        <v>NORTE</v>
      </c>
      <c r="B195" s="117" t="s">
        <v>2605</v>
      </c>
      <c r="C195" s="99">
        <v>44408.605474537035</v>
      </c>
      <c r="D195" s="99" t="s">
        <v>2464</v>
      </c>
      <c r="E195" s="140">
        <v>605</v>
      </c>
      <c r="F195" s="167" t="str">
        <f>VLOOKUP(E195,VIP!$A$2:$O14828,2,0)</f>
        <v>DRBR141</v>
      </c>
      <c r="G195" s="167" t="str">
        <f>VLOOKUP(E195,'LISTADO ATM'!$A$2:$B$901,2,0)</f>
        <v xml:space="preserve">ATM Oficina Bonao I </v>
      </c>
      <c r="H195" s="167" t="str">
        <f>VLOOKUP(E195,VIP!$A$2:$O19789,7,FALSE)</f>
        <v>Si</v>
      </c>
      <c r="I195" s="167" t="str">
        <f>VLOOKUP(E195,VIP!$A$2:$O11754,8,FALSE)</f>
        <v>Si</v>
      </c>
      <c r="J195" s="167" t="str">
        <f>VLOOKUP(E195,VIP!$A$2:$O11704,8,FALSE)</f>
        <v>Si</v>
      </c>
      <c r="K195" s="167" t="str">
        <f>VLOOKUP(E195,VIP!$A$2:$O15278,6,0)</f>
        <v>SI</v>
      </c>
      <c r="L195" s="145" t="s">
        <v>2413</v>
      </c>
      <c r="M195" s="98" t="s">
        <v>2441</v>
      </c>
      <c r="N195" s="98" t="s">
        <v>2448</v>
      </c>
      <c r="O195" s="167" t="s">
        <v>2465</v>
      </c>
      <c r="P195" s="98"/>
      <c r="Q195" s="98" t="s">
        <v>2413</v>
      </c>
      <c r="T195" s="79"/>
      <c r="U195" s="69"/>
    </row>
    <row r="196" spans="1:21" s="125" customFormat="1" ht="18" x14ac:dyDescent="0.25">
      <c r="A196" s="167" t="str">
        <f>VLOOKUP(E196,'LISTADO ATM'!$A$2:$C$902,3,0)</f>
        <v>DISTRITO NACIONAL</v>
      </c>
      <c r="B196" s="117" t="s">
        <v>2606</v>
      </c>
      <c r="C196" s="99">
        <v>44408.602037037039</v>
      </c>
      <c r="D196" s="99" t="s">
        <v>2464</v>
      </c>
      <c r="E196" s="140">
        <v>410</v>
      </c>
      <c r="F196" s="167" t="str">
        <f>VLOOKUP(E196,VIP!$A$2:$O14831,2,0)</f>
        <v>DRBR410</v>
      </c>
      <c r="G196" s="167" t="str">
        <f>VLOOKUP(E196,'LISTADO ATM'!$A$2:$B$901,2,0)</f>
        <v xml:space="preserve">ATM Oficina Las Palmas de Herrera II </v>
      </c>
      <c r="H196" s="167" t="str">
        <f>VLOOKUP(E196,VIP!$A$2:$O19792,7,FALSE)</f>
        <v>Si</v>
      </c>
      <c r="I196" s="167" t="str">
        <f>VLOOKUP(E196,VIP!$A$2:$O11757,8,FALSE)</f>
        <v>Si</v>
      </c>
      <c r="J196" s="167" t="str">
        <f>VLOOKUP(E196,VIP!$A$2:$O11707,8,FALSE)</f>
        <v>Si</v>
      </c>
      <c r="K196" s="167" t="str">
        <f>VLOOKUP(E196,VIP!$A$2:$O15281,6,0)</f>
        <v>NO</v>
      </c>
      <c r="L196" s="145" t="s">
        <v>2413</v>
      </c>
      <c r="M196" s="98" t="s">
        <v>2441</v>
      </c>
      <c r="N196" s="98" t="s">
        <v>2448</v>
      </c>
      <c r="O196" s="167" t="s">
        <v>2465</v>
      </c>
      <c r="P196" s="98"/>
      <c r="Q196" s="98" t="s">
        <v>2413</v>
      </c>
      <c r="T196" s="79"/>
      <c r="U196" s="69"/>
    </row>
    <row r="197" spans="1:21" s="125" customFormat="1" ht="18" x14ac:dyDescent="0.25">
      <c r="A197" s="167" t="str">
        <f>VLOOKUP(E197,'LISTADO ATM'!$A$2:$C$902,3,0)</f>
        <v>DISTRITO NACIONAL</v>
      </c>
      <c r="B197" s="117" t="s">
        <v>2607</v>
      </c>
      <c r="C197" s="99">
        <v>44408.600706018522</v>
      </c>
      <c r="D197" s="99" t="s">
        <v>2464</v>
      </c>
      <c r="E197" s="140">
        <v>354</v>
      </c>
      <c r="F197" s="167" t="str">
        <f>VLOOKUP(E197,VIP!$A$2:$O14832,2,0)</f>
        <v>DRBR354</v>
      </c>
      <c r="G197" s="167" t="str">
        <f>VLOOKUP(E197,'LISTADO ATM'!$A$2:$B$901,2,0)</f>
        <v xml:space="preserve">ATM Oficina Núñez de Cáceres II </v>
      </c>
      <c r="H197" s="167" t="str">
        <f>VLOOKUP(E197,VIP!$A$2:$O19793,7,FALSE)</f>
        <v>Si</v>
      </c>
      <c r="I197" s="167" t="str">
        <f>VLOOKUP(E197,VIP!$A$2:$O11758,8,FALSE)</f>
        <v>Si</v>
      </c>
      <c r="J197" s="167" t="str">
        <f>VLOOKUP(E197,VIP!$A$2:$O11708,8,FALSE)</f>
        <v>Si</v>
      </c>
      <c r="K197" s="167" t="str">
        <f>VLOOKUP(E197,VIP!$A$2:$O15282,6,0)</f>
        <v>NO</v>
      </c>
      <c r="L197" s="145" t="s">
        <v>2413</v>
      </c>
      <c r="M197" s="98" t="s">
        <v>2441</v>
      </c>
      <c r="N197" s="98" t="s">
        <v>2448</v>
      </c>
      <c r="O197" s="167" t="s">
        <v>2465</v>
      </c>
      <c r="P197" s="98"/>
      <c r="Q197" s="98" t="s">
        <v>2413</v>
      </c>
      <c r="T197" s="79"/>
      <c r="U197" s="69"/>
    </row>
    <row r="198" spans="1:21" s="125" customFormat="1" ht="18" x14ac:dyDescent="0.25">
      <c r="A198" s="167" t="str">
        <f>VLOOKUP(E198,'LISTADO ATM'!$A$2:$C$902,3,0)</f>
        <v>SUR</v>
      </c>
      <c r="B198" s="117" t="s">
        <v>2608</v>
      </c>
      <c r="C198" s="99">
        <v>44408.59783564815</v>
      </c>
      <c r="D198" s="99" t="s">
        <v>2464</v>
      </c>
      <c r="E198" s="140">
        <v>582</v>
      </c>
      <c r="F198" s="167" t="str">
        <f>VLOOKUP(E198,VIP!$A$2:$O14833,2,0)</f>
        <v xml:space="preserve">DRBR582 </v>
      </c>
      <c r="G198" s="167" t="str">
        <f>VLOOKUP(E198,'LISTADO ATM'!$A$2:$B$901,2,0)</f>
        <v>ATM Estación Sabana Yegua</v>
      </c>
      <c r="H198" s="167" t="str">
        <f>VLOOKUP(E198,VIP!$A$2:$O19794,7,FALSE)</f>
        <v>N/A</v>
      </c>
      <c r="I198" s="167" t="str">
        <f>VLOOKUP(E198,VIP!$A$2:$O11759,8,FALSE)</f>
        <v>N/A</v>
      </c>
      <c r="J198" s="167" t="str">
        <f>VLOOKUP(E198,VIP!$A$2:$O11709,8,FALSE)</f>
        <v>N/A</v>
      </c>
      <c r="K198" s="167" t="str">
        <f>VLOOKUP(E198,VIP!$A$2:$O15283,6,0)</f>
        <v>N/A</v>
      </c>
      <c r="L198" s="145" t="s">
        <v>2413</v>
      </c>
      <c r="M198" s="98" t="s">
        <v>2441</v>
      </c>
      <c r="N198" s="98" t="s">
        <v>2448</v>
      </c>
      <c r="O198" s="167" t="s">
        <v>2465</v>
      </c>
      <c r="P198" s="98"/>
      <c r="Q198" s="98" t="s">
        <v>2413</v>
      </c>
      <c r="T198" s="79"/>
      <c r="U198" s="69"/>
    </row>
    <row r="199" spans="1:21" s="125" customFormat="1" ht="18" x14ac:dyDescent="0.25">
      <c r="A199" s="169" t="str">
        <f>VLOOKUP(E199,'LISTADO ATM'!$A$2:$C$902,3,0)</f>
        <v>DISTRITO NACIONAL</v>
      </c>
      <c r="B199" s="117" t="s">
        <v>2609</v>
      </c>
      <c r="C199" s="99">
        <v>44408.538449074076</v>
      </c>
      <c r="D199" s="99" t="s">
        <v>2464</v>
      </c>
      <c r="E199" s="140">
        <v>23</v>
      </c>
      <c r="F199" s="169" t="str">
        <f>VLOOKUP(E199,VIP!$A$2:$O14840,2,0)</f>
        <v>DRBR023</v>
      </c>
      <c r="G199" s="169" t="str">
        <f>VLOOKUP(E199,'LISTADO ATM'!$A$2:$B$901,2,0)</f>
        <v xml:space="preserve">ATM Oficina México </v>
      </c>
      <c r="H199" s="169" t="str">
        <f>VLOOKUP(E199,VIP!$A$2:$O19801,7,FALSE)</f>
        <v>Si</v>
      </c>
      <c r="I199" s="169" t="str">
        <f>VLOOKUP(E199,VIP!$A$2:$O11766,8,FALSE)</f>
        <v>Si</v>
      </c>
      <c r="J199" s="169" t="str">
        <f>VLOOKUP(E199,VIP!$A$2:$O11716,8,FALSE)</f>
        <v>Si</v>
      </c>
      <c r="K199" s="169" t="str">
        <f>VLOOKUP(E199,VIP!$A$2:$O15290,6,0)</f>
        <v>NO</v>
      </c>
      <c r="L199" s="145" t="s">
        <v>2413</v>
      </c>
      <c r="M199" s="177" t="s">
        <v>2540</v>
      </c>
      <c r="N199" s="98" t="s">
        <v>2448</v>
      </c>
      <c r="O199" s="169" t="s">
        <v>2465</v>
      </c>
      <c r="P199" s="98"/>
      <c r="Q199" s="176">
        <v>44410.426076388889</v>
      </c>
      <c r="T199" s="79"/>
      <c r="U199" s="69"/>
    </row>
    <row r="200" spans="1:21" s="125" customFormat="1" ht="18" x14ac:dyDescent="0.25">
      <c r="A200" s="169" t="str">
        <f>VLOOKUP(E200,'LISTADO ATM'!$A$2:$C$902,3,0)</f>
        <v>SUR</v>
      </c>
      <c r="B200" s="117" t="s">
        <v>2610</v>
      </c>
      <c r="C200" s="99">
        <v>44408.535486111112</v>
      </c>
      <c r="D200" s="99" t="s">
        <v>2464</v>
      </c>
      <c r="E200" s="140">
        <v>829</v>
      </c>
      <c r="F200" s="169" t="str">
        <f>VLOOKUP(E200,VIP!$A$2:$O14842,2,0)</f>
        <v>DRBR829</v>
      </c>
      <c r="G200" s="169" t="str">
        <f>VLOOKUP(E200,'LISTADO ATM'!$A$2:$B$901,2,0)</f>
        <v xml:space="preserve">ATM UNP Multicentro Sirena Baní </v>
      </c>
      <c r="H200" s="169" t="str">
        <f>VLOOKUP(E200,VIP!$A$2:$O19803,7,FALSE)</f>
        <v>Si</v>
      </c>
      <c r="I200" s="169" t="str">
        <f>VLOOKUP(E200,VIP!$A$2:$O11768,8,FALSE)</f>
        <v>Si</v>
      </c>
      <c r="J200" s="169" t="str">
        <f>VLOOKUP(E200,VIP!$A$2:$O11718,8,FALSE)</f>
        <v>Si</v>
      </c>
      <c r="K200" s="169" t="str">
        <f>VLOOKUP(E200,VIP!$A$2:$O15292,6,0)</f>
        <v>NO</v>
      </c>
      <c r="L200" s="145" t="s">
        <v>2413</v>
      </c>
      <c r="M200" s="177" t="s">
        <v>2540</v>
      </c>
      <c r="N200" s="98" t="s">
        <v>2448</v>
      </c>
      <c r="O200" s="169" t="s">
        <v>2465</v>
      </c>
      <c r="P200" s="98"/>
      <c r="Q200" s="176">
        <v>44410.60193287037</v>
      </c>
      <c r="T200" s="79"/>
      <c r="U200" s="69"/>
    </row>
    <row r="201" spans="1:21" s="125" customFormat="1" ht="18" x14ac:dyDescent="0.25">
      <c r="A201" s="169" t="str">
        <f>VLOOKUP(E201,'LISTADO ATM'!$A$2:$C$902,3,0)</f>
        <v>SUR</v>
      </c>
      <c r="B201" s="117" t="s">
        <v>2611</v>
      </c>
      <c r="C201" s="99">
        <v>44408.507164351853</v>
      </c>
      <c r="D201" s="99" t="s">
        <v>2176</v>
      </c>
      <c r="E201" s="140">
        <v>470</v>
      </c>
      <c r="F201" s="169" t="str">
        <f>VLOOKUP(E201,VIP!$A$2:$O14846,2,0)</f>
        <v>DRBR470</v>
      </c>
      <c r="G201" s="169" t="str">
        <f>VLOOKUP(E201,'LISTADO ATM'!$A$2:$B$901,2,0)</f>
        <v xml:space="preserve">ATM Hospital Taiwán (Azua) </v>
      </c>
      <c r="H201" s="169" t="str">
        <f>VLOOKUP(E201,VIP!$A$2:$O19807,7,FALSE)</f>
        <v>Si</v>
      </c>
      <c r="I201" s="169" t="str">
        <f>VLOOKUP(E201,VIP!$A$2:$O11772,8,FALSE)</f>
        <v>Si</v>
      </c>
      <c r="J201" s="169" t="str">
        <f>VLOOKUP(E201,VIP!$A$2:$O11722,8,FALSE)</f>
        <v>Si</v>
      </c>
      <c r="K201" s="169" t="str">
        <f>VLOOKUP(E201,VIP!$A$2:$O15296,6,0)</f>
        <v>NO</v>
      </c>
      <c r="L201" s="145" t="s">
        <v>2215</v>
      </c>
      <c r="M201" s="98" t="s">
        <v>2441</v>
      </c>
      <c r="N201" s="177" t="s">
        <v>2763</v>
      </c>
      <c r="O201" s="169" t="s">
        <v>2450</v>
      </c>
      <c r="P201" s="98"/>
      <c r="Q201" s="98" t="s">
        <v>2215</v>
      </c>
      <c r="T201" s="79"/>
      <c r="U201" s="69"/>
    </row>
    <row r="202" spans="1:21" s="125" customFormat="1" ht="18" x14ac:dyDescent="0.25">
      <c r="A202" s="169" t="str">
        <f>VLOOKUP(E202,'LISTADO ATM'!$A$2:$C$902,3,0)</f>
        <v>SUR</v>
      </c>
      <c r="B202" s="117" t="s">
        <v>2612</v>
      </c>
      <c r="C202" s="99">
        <v>44408.503611111111</v>
      </c>
      <c r="D202" s="99" t="s">
        <v>2176</v>
      </c>
      <c r="E202" s="140">
        <v>455</v>
      </c>
      <c r="F202" s="169" t="str">
        <f>VLOOKUP(E202,VIP!$A$2:$O14847,2,0)</f>
        <v>DRBR455</v>
      </c>
      <c r="G202" s="169" t="str">
        <f>VLOOKUP(E202,'LISTADO ATM'!$A$2:$B$901,2,0)</f>
        <v xml:space="preserve">ATM Oficina Baní II </v>
      </c>
      <c r="H202" s="169" t="str">
        <f>VLOOKUP(E202,VIP!$A$2:$O19808,7,FALSE)</f>
        <v>Si</v>
      </c>
      <c r="I202" s="169" t="str">
        <f>VLOOKUP(E202,VIP!$A$2:$O11773,8,FALSE)</f>
        <v>Si</v>
      </c>
      <c r="J202" s="169" t="str">
        <f>VLOOKUP(E202,VIP!$A$2:$O11723,8,FALSE)</f>
        <v>Si</v>
      </c>
      <c r="K202" s="169" t="str">
        <f>VLOOKUP(E202,VIP!$A$2:$O15297,6,0)</f>
        <v>NO</v>
      </c>
      <c r="L202" s="145" t="s">
        <v>2215</v>
      </c>
      <c r="M202" s="98" t="s">
        <v>2441</v>
      </c>
      <c r="N202" s="98" t="s">
        <v>2448</v>
      </c>
      <c r="O202" s="169" t="s">
        <v>2450</v>
      </c>
      <c r="P202" s="98"/>
      <c r="Q202" s="98" t="s">
        <v>2215</v>
      </c>
      <c r="T202" s="79"/>
      <c r="U202" s="69"/>
    </row>
    <row r="203" spans="1:21" s="125" customFormat="1" ht="18" x14ac:dyDescent="0.25">
      <c r="A203" s="169" t="str">
        <f>VLOOKUP(E203,'LISTADO ATM'!$A$2:$C$902,3,0)</f>
        <v>DISTRITO NACIONAL</v>
      </c>
      <c r="B203" s="117" t="s">
        <v>2598</v>
      </c>
      <c r="C203" s="99">
        <v>44408.452905092592</v>
      </c>
      <c r="D203" s="99" t="s">
        <v>2444</v>
      </c>
      <c r="E203" s="140">
        <v>572</v>
      </c>
      <c r="F203" s="169" t="str">
        <f>VLOOKUP(E203,VIP!$A$2:$O14816,2,0)</f>
        <v>DRBR174</v>
      </c>
      <c r="G203" s="169" t="str">
        <f>VLOOKUP(E203,'LISTADO ATM'!$A$2:$B$901,2,0)</f>
        <v xml:space="preserve">ATM Olé Ovando </v>
      </c>
      <c r="H203" s="169" t="str">
        <f>VLOOKUP(E203,VIP!$A$2:$O19777,7,FALSE)</f>
        <v>Si</v>
      </c>
      <c r="I203" s="169" t="str">
        <f>VLOOKUP(E203,VIP!$A$2:$O11742,8,FALSE)</f>
        <v>Si</v>
      </c>
      <c r="J203" s="169" t="str">
        <f>VLOOKUP(E203,VIP!$A$2:$O11692,8,FALSE)</f>
        <v>Si</v>
      </c>
      <c r="K203" s="169" t="str">
        <f>VLOOKUP(E203,VIP!$A$2:$O15266,6,0)</f>
        <v>NO</v>
      </c>
      <c r="L203" s="145" t="s">
        <v>2437</v>
      </c>
      <c r="M203" s="98" t="s">
        <v>2441</v>
      </c>
      <c r="N203" s="98" t="s">
        <v>2448</v>
      </c>
      <c r="O203" s="169" t="s">
        <v>2449</v>
      </c>
      <c r="P203" s="98"/>
      <c r="Q203" s="98" t="s">
        <v>2437</v>
      </c>
      <c r="T203" s="79"/>
      <c r="U203" s="69"/>
    </row>
    <row r="204" spans="1:21" s="125" customFormat="1" ht="18" x14ac:dyDescent="0.25">
      <c r="A204" s="169" t="str">
        <f>VLOOKUP(E204,'LISTADO ATM'!$A$2:$C$902,3,0)</f>
        <v>DISTRITO NACIONAL</v>
      </c>
      <c r="B204" s="117" t="s">
        <v>2599</v>
      </c>
      <c r="C204" s="99">
        <v>44408.424907407411</v>
      </c>
      <c r="D204" s="99" t="s">
        <v>2464</v>
      </c>
      <c r="E204" s="140">
        <v>347</v>
      </c>
      <c r="F204" s="169" t="str">
        <f>VLOOKUP(E204,VIP!$A$2:$O14829,2,0)</f>
        <v>DRBR347</v>
      </c>
      <c r="G204" s="169" t="str">
        <f>VLOOKUP(E204,'LISTADO ATM'!$A$2:$B$901,2,0)</f>
        <v>ATM Patio de Colombia</v>
      </c>
      <c r="H204" s="169" t="str">
        <f>VLOOKUP(E204,VIP!$A$2:$O19790,7,FALSE)</f>
        <v>N/A</v>
      </c>
      <c r="I204" s="169" t="str">
        <f>VLOOKUP(E204,VIP!$A$2:$O11755,8,FALSE)</f>
        <v>N/A</v>
      </c>
      <c r="J204" s="169" t="str">
        <f>VLOOKUP(E204,VIP!$A$2:$O11705,8,FALSE)</f>
        <v>N/A</v>
      </c>
      <c r="K204" s="169" t="str">
        <f>VLOOKUP(E204,VIP!$A$2:$O15279,6,0)</f>
        <v>N/A</v>
      </c>
      <c r="L204" s="145" t="s">
        <v>2413</v>
      </c>
      <c r="M204" s="177" t="s">
        <v>2540</v>
      </c>
      <c r="N204" s="98" t="s">
        <v>2448</v>
      </c>
      <c r="O204" s="169" t="s">
        <v>2465</v>
      </c>
      <c r="P204" s="98"/>
      <c r="Q204" s="176">
        <v>44410.60193287037</v>
      </c>
      <c r="T204" s="79"/>
      <c r="U204" s="69"/>
    </row>
    <row r="205" spans="1:21" s="125" customFormat="1" ht="18" x14ac:dyDescent="0.25">
      <c r="A205" s="169" t="str">
        <f>VLOOKUP(E205,'LISTADO ATM'!$A$2:$C$902,3,0)</f>
        <v>DISTRITO NACIONAL</v>
      </c>
      <c r="B205" s="117" t="s">
        <v>2597</v>
      </c>
      <c r="C205" s="99">
        <v>44408.251006944447</v>
      </c>
      <c r="D205" s="99" t="s">
        <v>2464</v>
      </c>
      <c r="E205" s="140">
        <v>911</v>
      </c>
      <c r="F205" s="169" t="str">
        <f>VLOOKUP(E205,VIP!$A$2:$O14818,2,0)</f>
        <v>DRBR911</v>
      </c>
      <c r="G205" s="169" t="str">
        <f>VLOOKUP(E205,'LISTADO ATM'!$A$2:$B$901,2,0)</f>
        <v xml:space="preserve">ATM Oficina Venezuela II </v>
      </c>
      <c r="H205" s="169" t="str">
        <f>VLOOKUP(E205,VIP!$A$2:$O19779,7,FALSE)</f>
        <v>Si</v>
      </c>
      <c r="I205" s="169" t="str">
        <f>VLOOKUP(E205,VIP!$A$2:$O11744,8,FALSE)</f>
        <v>Si</v>
      </c>
      <c r="J205" s="169" t="str">
        <f>VLOOKUP(E205,VIP!$A$2:$O11694,8,FALSE)</f>
        <v>Si</v>
      </c>
      <c r="K205" s="169" t="str">
        <f>VLOOKUP(E205,VIP!$A$2:$O15268,6,0)</f>
        <v>SI</v>
      </c>
      <c r="L205" s="145" t="s">
        <v>2437</v>
      </c>
      <c r="M205" s="177" t="s">
        <v>2540</v>
      </c>
      <c r="N205" s="98" t="s">
        <v>2448</v>
      </c>
      <c r="O205" s="169" t="s">
        <v>2465</v>
      </c>
      <c r="P205" s="98"/>
      <c r="Q205" s="176">
        <v>44410.426076388889</v>
      </c>
      <c r="T205" s="79"/>
      <c r="U205" s="69"/>
    </row>
    <row r="206" spans="1:21" s="125" customFormat="1" ht="18" x14ac:dyDescent="0.25">
      <c r="A206" s="169" t="str">
        <f>VLOOKUP(E206,'LISTADO ATM'!$A$2:$C$902,3,0)</f>
        <v>DISTRITO NACIONAL</v>
      </c>
      <c r="B206" s="117" t="s">
        <v>2596</v>
      </c>
      <c r="C206" s="99">
        <v>44408.250960648147</v>
      </c>
      <c r="D206" s="99" t="s">
        <v>2464</v>
      </c>
      <c r="E206" s="140">
        <v>567</v>
      </c>
      <c r="F206" s="169" t="str">
        <f>VLOOKUP(E206,VIP!$A$2:$O14815,2,0)</f>
        <v>DRBR015</v>
      </c>
      <c r="G206" s="169" t="str">
        <f>VLOOKUP(E206,'LISTADO ATM'!$A$2:$B$901,2,0)</f>
        <v xml:space="preserve">ATM Oficina Máximo Gómez </v>
      </c>
      <c r="H206" s="169" t="str">
        <f>VLOOKUP(E206,VIP!$A$2:$O19776,7,FALSE)</f>
        <v>Si</v>
      </c>
      <c r="I206" s="169" t="str">
        <f>VLOOKUP(E206,VIP!$A$2:$O11741,8,FALSE)</f>
        <v>Si</v>
      </c>
      <c r="J206" s="169" t="str">
        <f>VLOOKUP(E206,VIP!$A$2:$O11691,8,FALSE)</f>
        <v>Si</v>
      </c>
      <c r="K206" s="169" t="str">
        <f>VLOOKUP(E206,VIP!$A$2:$O15265,6,0)</f>
        <v>NO</v>
      </c>
      <c r="L206" s="145" t="s">
        <v>2437</v>
      </c>
      <c r="M206" s="177" t="s">
        <v>2540</v>
      </c>
      <c r="N206" s="98" t="s">
        <v>2448</v>
      </c>
      <c r="O206" s="169" t="s">
        <v>2465</v>
      </c>
      <c r="P206" s="98"/>
      <c r="Q206" s="176">
        <v>44410.60193287037</v>
      </c>
      <c r="T206" s="79"/>
      <c r="U206" s="69"/>
    </row>
    <row r="207" spans="1:21" s="125" customFormat="1" ht="18" x14ac:dyDescent="0.25">
      <c r="A207" s="169" t="str">
        <f>VLOOKUP(E207,'LISTADO ATM'!$A$2:$C$902,3,0)</f>
        <v>SUR</v>
      </c>
      <c r="B207" s="117">
        <v>3335973187</v>
      </c>
      <c r="C207" s="99">
        <v>44407.902638888889</v>
      </c>
      <c r="D207" s="99" t="s">
        <v>2464</v>
      </c>
      <c r="E207" s="140">
        <v>780</v>
      </c>
      <c r="F207" s="169" t="str">
        <f>VLOOKUP(E207,VIP!$A$2:$O14809,2,0)</f>
        <v>DRBR041</v>
      </c>
      <c r="G207" s="169" t="str">
        <f>VLOOKUP(E207,'LISTADO ATM'!$A$2:$B$901,2,0)</f>
        <v xml:space="preserve">ATM Oficina Barahona I </v>
      </c>
      <c r="H207" s="169" t="str">
        <f>VLOOKUP(E207,VIP!$A$2:$O19770,7,FALSE)</f>
        <v>Si</v>
      </c>
      <c r="I207" s="169" t="str">
        <f>VLOOKUP(E207,VIP!$A$2:$O11735,8,FALSE)</f>
        <v>Si</v>
      </c>
      <c r="J207" s="169" t="str">
        <f>VLOOKUP(E207,VIP!$A$2:$O11685,8,FALSE)</f>
        <v>Si</v>
      </c>
      <c r="K207" s="169" t="str">
        <f>VLOOKUP(E207,VIP!$A$2:$O15259,6,0)</f>
        <v>SI</v>
      </c>
      <c r="L207" s="145" t="s">
        <v>2413</v>
      </c>
      <c r="M207" s="98" t="s">
        <v>2441</v>
      </c>
      <c r="N207" s="98" t="s">
        <v>2448</v>
      </c>
      <c r="O207" s="169" t="s">
        <v>2465</v>
      </c>
      <c r="P207" s="98"/>
      <c r="Q207" s="98" t="s">
        <v>2413</v>
      </c>
      <c r="T207" s="79"/>
      <c r="U207" s="69"/>
    </row>
    <row r="208" spans="1:21" s="125" customFormat="1" ht="18" x14ac:dyDescent="0.25">
      <c r="A208" s="169" t="str">
        <f>VLOOKUP(E208,'LISTADO ATM'!$A$2:$C$902,3,0)</f>
        <v>SUR</v>
      </c>
      <c r="B208" s="117">
        <v>3335973174</v>
      </c>
      <c r="C208" s="99">
        <v>44407.879953703705</v>
      </c>
      <c r="D208" s="99" t="s">
        <v>2464</v>
      </c>
      <c r="E208" s="140">
        <v>537</v>
      </c>
      <c r="F208" s="169" t="str">
        <f>VLOOKUP(E208,VIP!$A$2:$O14819,2,0)</f>
        <v>DRBR537</v>
      </c>
      <c r="G208" s="169" t="str">
        <f>VLOOKUP(E208,'LISTADO ATM'!$A$2:$B$901,2,0)</f>
        <v xml:space="preserve">ATM Estación Texaco Enriquillo (Barahona) </v>
      </c>
      <c r="H208" s="169" t="str">
        <f>VLOOKUP(E208,VIP!$A$2:$O19780,7,FALSE)</f>
        <v>Si</v>
      </c>
      <c r="I208" s="169" t="str">
        <f>VLOOKUP(E208,VIP!$A$2:$O11745,8,FALSE)</f>
        <v>Si</v>
      </c>
      <c r="J208" s="169" t="str">
        <f>VLOOKUP(E208,VIP!$A$2:$O11695,8,FALSE)</f>
        <v>Si</v>
      </c>
      <c r="K208" s="169" t="str">
        <f>VLOOKUP(E208,VIP!$A$2:$O15269,6,0)</f>
        <v>NO</v>
      </c>
      <c r="L208" s="145" t="s">
        <v>2437</v>
      </c>
      <c r="M208" s="177" t="s">
        <v>2540</v>
      </c>
      <c r="N208" s="98" t="s">
        <v>2448</v>
      </c>
      <c r="O208" s="169" t="s">
        <v>2465</v>
      </c>
      <c r="P208" s="98"/>
      <c r="Q208" s="176">
        <v>44410.60193287037</v>
      </c>
      <c r="T208" s="79"/>
      <c r="U208" s="69"/>
    </row>
    <row r="209" spans="1:21" s="125" customFormat="1" ht="18" x14ac:dyDescent="0.25">
      <c r="A209" s="169" t="str">
        <f>VLOOKUP(E209,'LISTADO ATM'!$A$2:$C$902,3,0)</f>
        <v>DISTRITO NACIONAL</v>
      </c>
      <c r="B209" s="117">
        <v>3335973171</v>
      </c>
      <c r="C209" s="99">
        <v>44407.875486111108</v>
      </c>
      <c r="D209" s="99" t="s">
        <v>2464</v>
      </c>
      <c r="E209" s="140">
        <v>486</v>
      </c>
      <c r="F209" s="169" t="str">
        <f>VLOOKUP(E209,VIP!$A$2:$O14821,2,0)</f>
        <v>DRBR486</v>
      </c>
      <c r="G209" s="169" t="str">
        <f>VLOOKUP(E209,'LISTADO ATM'!$A$2:$B$901,2,0)</f>
        <v xml:space="preserve">ATM Olé La Caleta </v>
      </c>
      <c r="H209" s="169" t="str">
        <f>VLOOKUP(E209,VIP!$A$2:$O19782,7,FALSE)</f>
        <v>Si</v>
      </c>
      <c r="I209" s="169" t="str">
        <f>VLOOKUP(E209,VIP!$A$2:$O11747,8,FALSE)</f>
        <v>Si</v>
      </c>
      <c r="J209" s="169" t="str">
        <f>VLOOKUP(E209,VIP!$A$2:$O11697,8,FALSE)</f>
        <v>Si</v>
      </c>
      <c r="K209" s="169" t="str">
        <f>VLOOKUP(E209,VIP!$A$2:$O15271,6,0)</f>
        <v>NO</v>
      </c>
      <c r="L209" s="145" t="s">
        <v>2437</v>
      </c>
      <c r="M209" s="177" t="s">
        <v>2540</v>
      </c>
      <c r="N209" s="98" t="s">
        <v>2448</v>
      </c>
      <c r="O209" s="169" t="s">
        <v>2465</v>
      </c>
      <c r="P209" s="98"/>
      <c r="Q209" s="176">
        <v>44410.60193287037</v>
      </c>
      <c r="T209" s="79"/>
      <c r="U209" s="69"/>
    </row>
    <row r="210" spans="1:21" s="125" customFormat="1" ht="18" x14ac:dyDescent="0.25">
      <c r="A210" s="169" t="str">
        <f>VLOOKUP(E210,'LISTADO ATM'!$A$2:$C$902,3,0)</f>
        <v>DISTRITO NACIONAL</v>
      </c>
      <c r="B210" s="117">
        <v>3335973157</v>
      </c>
      <c r="C210" s="99">
        <v>44407.832824074074</v>
      </c>
      <c r="D210" s="99" t="s">
        <v>2464</v>
      </c>
      <c r="E210" s="140">
        <v>979</v>
      </c>
      <c r="F210" s="169" t="str">
        <f>VLOOKUP(E210,VIP!$A$2:$O14833,2,0)</f>
        <v>DRBR979</v>
      </c>
      <c r="G210" s="169" t="str">
        <f>VLOOKUP(E210,'LISTADO ATM'!$A$2:$B$901,2,0)</f>
        <v xml:space="preserve">ATM Oficina Luperón I </v>
      </c>
      <c r="H210" s="169" t="str">
        <f>VLOOKUP(E210,VIP!$A$2:$O19794,7,FALSE)</f>
        <v>Si</v>
      </c>
      <c r="I210" s="169" t="str">
        <f>VLOOKUP(E210,VIP!$A$2:$O11759,8,FALSE)</f>
        <v>Si</v>
      </c>
      <c r="J210" s="169" t="str">
        <f>VLOOKUP(E210,VIP!$A$2:$O11709,8,FALSE)</f>
        <v>Si</v>
      </c>
      <c r="K210" s="169" t="str">
        <f>VLOOKUP(E210,VIP!$A$2:$O15283,6,0)</f>
        <v>NO</v>
      </c>
      <c r="L210" s="145" t="s">
        <v>2555</v>
      </c>
      <c r="M210" s="98" t="s">
        <v>2441</v>
      </c>
      <c r="N210" s="98" t="s">
        <v>2448</v>
      </c>
      <c r="O210" s="169" t="s">
        <v>2465</v>
      </c>
      <c r="P210" s="98"/>
      <c r="Q210" s="98" t="s">
        <v>2555</v>
      </c>
      <c r="T210" s="79"/>
      <c r="U210" s="69"/>
    </row>
    <row r="211" spans="1:21" s="125" customFormat="1" ht="18" x14ac:dyDescent="0.25">
      <c r="A211" s="169" t="str">
        <f>VLOOKUP(E211,'LISTADO ATM'!$A$2:$C$902,3,0)</f>
        <v>DISTRITO NACIONAL</v>
      </c>
      <c r="B211" s="117">
        <v>3335973155</v>
      </c>
      <c r="C211" s="99">
        <v>44407.830833333333</v>
      </c>
      <c r="D211" s="99" t="s">
        <v>2176</v>
      </c>
      <c r="E211" s="140">
        <v>87</v>
      </c>
      <c r="F211" s="169" t="str">
        <f>VLOOKUP(E211,VIP!$A$2:$O14835,2,0)</f>
        <v>DRBR087</v>
      </c>
      <c r="G211" s="169" t="str">
        <f>VLOOKUP(E211,'LISTADO ATM'!$A$2:$B$901,2,0)</f>
        <v xml:space="preserve">ATM Autoservicio Sarasota </v>
      </c>
      <c r="H211" s="169" t="str">
        <f>VLOOKUP(E211,VIP!$A$2:$O19796,7,FALSE)</f>
        <v>Si</v>
      </c>
      <c r="I211" s="169" t="str">
        <f>VLOOKUP(E211,VIP!$A$2:$O11761,8,FALSE)</f>
        <v>Si</v>
      </c>
      <c r="J211" s="169" t="str">
        <f>VLOOKUP(E211,VIP!$A$2:$O11711,8,FALSE)</f>
        <v>Si</v>
      </c>
      <c r="K211" s="169" t="str">
        <f>VLOOKUP(E211,VIP!$A$2:$O15285,6,0)</f>
        <v>NO</v>
      </c>
      <c r="L211" s="145" t="s">
        <v>2215</v>
      </c>
      <c r="M211" s="177" t="s">
        <v>2540</v>
      </c>
      <c r="N211" s="177" t="s">
        <v>2763</v>
      </c>
      <c r="O211" s="169" t="s">
        <v>2450</v>
      </c>
      <c r="P211" s="98"/>
      <c r="Q211" s="176">
        <v>44410.60193287037</v>
      </c>
      <c r="T211" s="79"/>
      <c r="U211" s="69"/>
    </row>
    <row r="212" spans="1:21" s="125" customFormat="1" ht="18" x14ac:dyDescent="0.25">
      <c r="A212" s="169" t="str">
        <f>VLOOKUP(E212,'LISTADO ATM'!$A$2:$C$902,3,0)</f>
        <v>SUR</v>
      </c>
      <c r="B212" s="117">
        <v>3335973154</v>
      </c>
      <c r="C212" s="99">
        <v>44407.830324074072</v>
      </c>
      <c r="D212" s="99" t="s">
        <v>2176</v>
      </c>
      <c r="E212" s="140">
        <v>252</v>
      </c>
      <c r="F212" s="169" t="str">
        <f>VLOOKUP(E212,VIP!$A$2:$O14836,2,0)</f>
        <v>DRBR252</v>
      </c>
      <c r="G212" s="169" t="str">
        <f>VLOOKUP(E212,'LISTADO ATM'!$A$2:$B$901,2,0)</f>
        <v xml:space="preserve">ATM Banco Agrícola (Barahona) </v>
      </c>
      <c r="H212" s="169" t="str">
        <f>VLOOKUP(E212,VIP!$A$2:$O19797,7,FALSE)</f>
        <v>Si</v>
      </c>
      <c r="I212" s="169" t="str">
        <f>VLOOKUP(E212,VIP!$A$2:$O11762,8,FALSE)</f>
        <v>Si</v>
      </c>
      <c r="J212" s="169" t="str">
        <f>VLOOKUP(E212,VIP!$A$2:$O11712,8,FALSE)</f>
        <v>Si</v>
      </c>
      <c r="K212" s="169" t="str">
        <f>VLOOKUP(E212,VIP!$A$2:$O15286,6,0)</f>
        <v>NO</v>
      </c>
      <c r="L212" s="145" t="s">
        <v>2460</v>
      </c>
      <c r="M212" s="177" t="s">
        <v>2540</v>
      </c>
      <c r="N212" s="177" t="s">
        <v>2763</v>
      </c>
      <c r="O212" s="169" t="s">
        <v>2450</v>
      </c>
      <c r="P212" s="98"/>
      <c r="Q212" s="176">
        <v>44410.426076388889</v>
      </c>
      <c r="T212" s="79"/>
      <c r="U212" s="69"/>
    </row>
    <row r="213" spans="1:21" s="125" customFormat="1" ht="18" x14ac:dyDescent="0.25">
      <c r="A213" s="169" t="str">
        <f>VLOOKUP(E213,'LISTADO ATM'!$A$2:$C$902,3,0)</f>
        <v>DISTRITO NACIONAL</v>
      </c>
      <c r="B213" s="117">
        <v>3335973090</v>
      </c>
      <c r="C213" s="99">
        <v>44407.737835648149</v>
      </c>
      <c r="D213" s="99" t="s">
        <v>2464</v>
      </c>
      <c r="E213" s="140">
        <v>24</v>
      </c>
      <c r="F213" s="169" t="str">
        <f>VLOOKUP(E213,VIP!$A$2:$O14802,2,0)</f>
        <v>DRBR024</v>
      </c>
      <c r="G213" s="169" t="str">
        <f>VLOOKUP(E213,'LISTADO ATM'!$A$2:$B$901,2,0)</f>
        <v xml:space="preserve">ATM Oficina Eusebio Manzueta </v>
      </c>
      <c r="H213" s="169" t="str">
        <f>VLOOKUP(E213,VIP!$A$2:$O19763,7,FALSE)</f>
        <v>No</v>
      </c>
      <c r="I213" s="169" t="str">
        <f>VLOOKUP(E213,VIP!$A$2:$O11728,8,FALSE)</f>
        <v>No</v>
      </c>
      <c r="J213" s="169" t="str">
        <f>VLOOKUP(E213,VIP!$A$2:$O11678,8,FALSE)</f>
        <v>No</v>
      </c>
      <c r="K213" s="169" t="str">
        <f>VLOOKUP(E213,VIP!$A$2:$O15252,6,0)</f>
        <v>NO</v>
      </c>
      <c r="L213" s="145" t="s">
        <v>2555</v>
      </c>
      <c r="M213" s="177" t="s">
        <v>2540</v>
      </c>
      <c r="N213" s="98" t="s">
        <v>2448</v>
      </c>
      <c r="O213" s="169" t="s">
        <v>2465</v>
      </c>
      <c r="P213" s="169"/>
      <c r="Q213" s="176">
        <v>44410.60193287037</v>
      </c>
      <c r="T213" s="79"/>
      <c r="U213" s="69"/>
    </row>
    <row r="214" spans="1:21" s="125" customFormat="1" ht="18" x14ac:dyDescent="0.25">
      <c r="A214" s="169" t="str">
        <f>VLOOKUP(E214,'LISTADO ATM'!$A$2:$C$902,3,0)</f>
        <v>DISTRITO NACIONAL</v>
      </c>
      <c r="B214" s="117">
        <v>3335973061</v>
      </c>
      <c r="C214" s="99">
        <v>44407.713946759257</v>
      </c>
      <c r="D214" s="99" t="s">
        <v>2176</v>
      </c>
      <c r="E214" s="140">
        <v>335</v>
      </c>
      <c r="F214" s="169" t="str">
        <f>VLOOKUP(E214,VIP!$A$2:$O14808,2,0)</f>
        <v>DRBR335</v>
      </c>
      <c r="G214" s="169" t="str">
        <f>VLOOKUP(E214,'LISTADO ATM'!$A$2:$B$901,2,0)</f>
        <v>ATM Edificio Aster</v>
      </c>
      <c r="H214" s="169" t="str">
        <f>VLOOKUP(E214,VIP!$A$2:$O19769,7,FALSE)</f>
        <v>Si</v>
      </c>
      <c r="I214" s="169" t="str">
        <f>VLOOKUP(E214,VIP!$A$2:$O11734,8,FALSE)</f>
        <v>Si</v>
      </c>
      <c r="J214" s="169" t="str">
        <f>VLOOKUP(E214,VIP!$A$2:$O11684,8,FALSE)</f>
        <v>Si</v>
      </c>
      <c r="K214" s="169" t="str">
        <f>VLOOKUP(E214,VIP!$A$2:$O15258,6,0)</f>
        <v>NO</v>
      </c>
      <c r="L214" s="145" t="s">
        <v>2460</v>
      </c>
      <c r="M214" s="98" t="s">
        <v>2441</v>
      </c>
      <c r="N214" s="177" t="s">
        <v>2763</v>
      </c>
      <c r="O214" s="169" t="s">
        <v>2450</v>
      </c>
      <c r="P214" s="169"/>
      <c r="Q214" s="98" t="s">
        <v>2460</v>
      </c>
      <c r="T214" s="79"/>
      <c r="U214" s="69"/>
    </row>
    <row r="215" spans="1:21" s="125" customFormat="1" ht="18" x14ac:dyDescent="0.25">
      <c r="A215" s="169" t="str">
        <f>VLOOKUP(E215,'LISTADO ATM'!$A$2:$C$902,3,0)</f>
        <v>DISTRITO NACIONAL</v>
      </c>
      <c r="B215" s="117">
        <v>3335973017</v>
      </c>
      <c r="C215" s="99">
        <v>44407.688796296294</v>
      </c>
      <c r="D215" s="99" t="s">
        <v>2444</v>
      </c>
      <c r="E215" s="140">
        <v>672</v>
      </c>
      <c r="F215" s="169" t="str">
        <f>VLOOKUP(E215,VIP!$A$2:$O14811,2,0)</f>
        <v>DRBR672</v>
      </c>
      <c r="G215" s="169" t="str">
        <f>VLOOKUP(E215,'LISTADO ATM'!$A$2:$B$901,2,0)</f>
        <v>ATM Destacamento Policía Nacional La Victoria</v>
      </c>
      <c r="H215" s="169" t="str">
        <f>VLOOKUP(E215,VIP!$A$2:$O19772,7,FALSE)</f>
        <v>Si</v>
      </c>
      <c r="I215" s="169" t="str">
        <f>VLOOKUP(E215,VIP!$A$2:$O11737,8,FALSE)</f>
        <v>Si</v>
      </c>
      <c r="J215" s="169" t="str">
        <f>VLOOKUP(E215,VIP!$A$2:$O11687,8,FALSE)</f>
        <v>Si</v>
      </c>
      <c r="K215" s="169" t="str">
        <f>VLOOKUP(E215,VIP!$A$2:$O15261,6,0)</f>
        <v>SI</v>
      </c>
      <c r="L215" s="145" t="s">
        <v>2437</v>
      </c>
      <c r="M215" s="98" t="s">
        <v>2441</v>
      </c>
      <c r="N215" s="98" t="s">
        <v>2448</v>
      </c>
      <c r="O215" s="169" t="s">
        <v>2449</v>
      </c>
      <c r="P215" s="169"/>
      <c r="Q215" s="98" t="s">
        <v>2437</v>
      </c>
      <c r="T215" s="79"/>
      <c r="U215" s="69"/>
    </row>
    <row r="216" spans="1:21" s="125" customFormat="1" ht="18" x14ac:dyDescent="0.25">
      <c r="A216" s="169" t="str">
        <f>VLOOKUP(E216,'LISTADO ATM'!$A$2:$C$902,3,0)</f>
        <v>ESTE</v>
      </c>
      <c r="B216" s="117">
        <v>3335972953</v>
      </c>
      <c r="C216" s="99">
        <v>44407.660891203705</v>
      </c>
      <c r="D216" s="99" t="s">
        <v>2176</v>
      </c>
      <c r="E216" s="140">
        <v>213</v>
      </c>
      <c r="F216" s="169" t="str">
        <f>VLOOKUP(E216,VIP!$A$2:$O14802,2,0)</f>
        <v>DRBR213</v>
      </c>
      <c r="G216" s="169" t="str">
        <f>VLOOKUP(E216,'LISTADO ATM'!$A$2:$B$901,2,0)</f>
        <v xml:space="preserve">ATM Almacenes Iberia (La Romana) </v>
      </c>
      <c r="H216" s="169" t="str">
        <f>VLOOKUP(E216,VIP!$A$2:$O19763,7,FALSE)</f>
        <v>Si</v>
      </c>
      <c r="I216" s="169" t="str">
        <f>VLOOKUP(E216,VIP!$A$2:$O11728,8,FALSE)</f>
        <v>Si</v>
      </c>
      <c r="J216" s="169" t="str">
        <f>VLOOKUP(E216,VIP!$A$2:$O11678,8,FALSE)</f>
        <v>Si</v>
      </c>
      <c r="K216" s="169" t="str">
        <f>VLOOKUP(E216,VIP!$A$2:$O15252,6,0)</f>
        <v>NO</v>
      </c>
      <c r="L216" s="145" t="s">
        <v>2241</v>
      </c>
      <c r="M216" s="98" t="s">
        <v>2441</v>
      </c>
      <c r="N216" s="98" t="s">
        <v>2448</v>
      </c>
      <c r="O216" s="169" t="s">
        <v>2450</v>
      </c>
      <c r="P216" s="169"/>
      <c r="Q216" s="98" t="s">
        <v>2241</v>
      </c>
      <c r="T216" s="79"/>
      <c r="U216" s="69"/>
    </row>
    <row r="217" spans="1:21" s="125" customFormat="1" ht="18" x14ac:dyDescent="0.25">
      <c r="A217" s="169" t="str">
        <f>VLOOKUP(E217,'LISTADO ATM'!$A$2:$C$902,3,0)</f>
        <v>DISTRITO NACIONAL</v>
      </c>
      <c r="B217" s="117">
        <v>3335972762</v>
      </c>
      <c r="C217" s="99">
        <v>44407.610173611109</v>
      </c>
      <c r="D217" s="99" t="s">
        <v>2176</v>
      </c>
      <c r="E217" s="140">
        <v>560</v>
      </c>
      <c r="F217" s="169" t="str">
        <f>VLOOKUP(E217,VIP!$A$2:$O14800,2,0)</f>
        <v>DRBR229</v>
      </c>
      <c r="G217" s="169" t="str">
        <f>VLOOKUP(E217,'LISTADO ATM'!$A$2:$B$901,2,0)</f>
        <v xml:space="preserve">ATM Junta Central Electoral </v>
      </c>
      <c r="H217" s="169" t="str">
        <f>VLOOKUP(E217,VIP!$A$2:$O19761,7,FALSE)</f>
        <v>Si</v>
      </c>
      <c r="I217" s="169" t="str">
        <f>VLOOKUP(E217,VIP!$A$2:$O11726,8,FALSE)</f>
        <v>Si</v>
      </c>
      <c r="J217" s="169" t="str">
        <f>VLOOKUP(E217,VIP!$A$2:$O11676,8,FALSE)</f>
        <v>Si</v>
      </c>
      <c r="K217" s="169" t="str">
        <f>VLOOKUP(E217,VIP!$A$2:$O15250,6,0)</f>
        <v>SI</v>
      </c>
      <c r="L217" s="145" t="s">
        <v>2215</v>
      </c>
      <c r="M217" s="177" t="s">
        <v>2540</v>
      </c>
      <c r="N217" s="177" t="s">
        <v>2763</v>
      </c>
      <c r="O217" s="169" t="s">
        <v>2450</v>
      </c>
      <c r="P217" s="169"/>
      <c r="Q217" s="176">
        <v>44410.60193287037</v>
      </c>
      <c r="T217" s="79"/>
      <c r="U217" s="69"/>
    </row>
    <row r="218" spans="1:21" s="125" customFormat="1" ht="18" x14ac:dyDescent="0.25">
      <c r="A218" s="169" t="str">
        <f>VLOOKUP(E218,'LISTADO ATM'!$A$2:$C$902,3,0)</f>
        <v>ESTE</v>
      </c>
      <c r="B218" s="117">
        <v>3335972512</v>
      </c>
      <c r="C218" s="99">
        <v>44407.51939814815</v>
      </c>
      <c r="D218" s="99" t="s">
        <v>2444</v>
      </c>
      <c r="E218" s="140">
        <v>822</v>
      </c>
      <c r="F218" s="169" t="str">
        <f>VLOOKUP(E218,VIP!$A$2:$O14809,2,0)</f>
        <v>DRBR822</v>
      </c>
      <c r="G218" s="169" t="str">
        <f>VLOOKUP(E218,'LISTADO ATM'!$A$2:$B$901,2,0)</f>
        <v xml:space="preserve">ATM INDUSPALMA </v>
      </c>
      <c r="H218" s="169" t="str">
        <f>VLOOKUP(E218,VIP!$A$2:$O19770,7,FALSE)</f>
        <v>Si</v>
      </c>
      <c r="I218" s="169" t="str">
        <f>VLOOKUP(E218,VIP!$A$2:$O11735,8,FALSE)</f>
        <v>Si</v>
      </c>
      <c r="J218" s="169" t="str">
        <f>VLOOKUP(E218,VIP!$A$2:$O11685,8,FALSE)</f>
        <v>Si</v>
      </c>
      <c r="K218" s="169" t="str">
        <f>VLOOKUP(E218,VIP!$A$2:$O15259,6,0)</f>
        <v>NO</v>
      </c>
      <c r="L218" s="145" t="s">
        <v>2413</v>
      </c>
      <c r="M218" s="98" t="s">
        <v>2441</v>
      </c>
      <c r="N218" s="98" t="s">
        <v>2448</v>
      </c>
      <c r="O218" s="169" t="s">
        <v>2449</v>
      </c>
      <c r="P218" s="169"/>
      <c r="Q218" s="98" t="s">
        <v>2413</v>
      </c>
      <c r="T218" s="79"/>
      <c r="U218" s="69"/>
    </row>
    <row r="219" spans="1:21" s="125" customFormat="1" ht="18" x14ac:dyDescent="0.25">
      <c r="A219" s="169" t="str">
        <f>VLOOKUP(E219,'LISTADO ATM'!$A$2:$C$902,3,0)</f>
        <v>DISTRITO NACIONAL</v>
      </c>
      <c r="B219" s="117">
        <v>3335972458</v>
      </c>
      <c r="C219" s="99">
        <v>44407.503541666665</v>
      </c>
      <c r="D219" s="99" t="s">
        <v>2176</v>
      </c>
      <c r="E219" s="140">
        <v>883</v>
      </c>
      <c r="F219" s="169" t="str">
        <f>VLOOKUP(E219,VIP!$A$2:$O14815,2,0)</f>
        <v>DRBR883</v>
      </c>
      <c r="G219" s="169" t="str">
        <f>VLOOKUP(E219,'LISTADO ATM'!$A$2:$B$901,2,0)</f>
        <v xml:space="preserve">ATM Oficina Filadelfia Plaza </v>
      </c>
      <c r="H219" s="169" t="str">
        <f>VLOOKUP(E219,VIP!$A$2:$O19776,7,FALSE)</f>
        <v>Si</v>
      </c>
      <c r="I219" s="169" t="str">
        <f>VLOOKUP(E219,VIP!$A$2:$O11741,8,FALSE)</f>
        <v>Si</v>
      </c>
      <c r="J219" s="169" t="str">
        <f>VLOOKUP(E219,VIP!$A$2:$O11691,8,FALSE)</f>
        <v>Si</v>
      </c>
      <c r="K219" s="169" t="str">
        <f>VLOOKUP(E219,VIP!$A$2:$O15265,6,0)</f>
        <v>NO</v>
      </c>
      <c r="L219" s="145" t="s">
        <v>2215</v>
      </c>
      <c r="M219" s="98" t="s">
        <v>2441</v>
      </c>
      <c r="N219" s="98" t="s">
        <v>2448</v>
      </c>
      <c r="O219" s="169" t="s">
        <v>2450</v>
      </c>
      <c r="P219" s="169"/>
      <c r="Q219" s="98" t="s">
        <v>2215</v>
      </c>
      <c r="T219" s="79"/>
      <c r="U219" s="69"/>
    </row>
    <row r="220" spans="1:21" s="125" customFormat="1" ht="18" x14ac:dyDescent="0.25">
      <c r="A220" s="169" t="str">
        <f>VLOOKUP(E220,'LISTADO ATM'!$A$2:$C$902,3,0)</f>
        <v>DISTRITO NACIONAL</v>
      </c>
      <c r="B220" s="117">
        <v>3335972405</v>
      </c>
      <c r="C220" s="99">
        <v>44407.484930555554</v>
      </c>
      <c r="D220" s="99" t="s">
        <v>2176</v>
      </c>
      <c r="E220" s="140">
        <v>149</v>
      </c>
      <c r="F220" s="169" t="str">
        <f>VLOOKUP(E220,VIP!$A$2:$O14818,2,0)</f>
        <v>DRBR149</v>
      </c>
      <c r="G220" s="169" t="str">
        <f>VLOOKUP(E220,'LISTADO ATM'!$A$2:$B$901,2,0)</f>
        <v>ATM Estación Metro Concepción</v>
      </c>
      <c r="H220" s="169" t="str">
        <f>VLOOKUP(E220,VIP!$A$2:$O19779,7,FALSE)</f>
        <v>N/A</v>
      </c>
      <c r="I220" s="169" t="str">
        <f>VLOOKUP(E220,VIP!$A$2:$O11744,8,FALSE)</f>
        <v>N/A</v>
      </c>
      <c r="J220" s="169" t="str">
        <f>VLOOKUP(E220,VIP!$A$2:$O11694,8,FALSE)</f>
        <v>N/A</v>
      </c>
      <c r="K220" s="169" t="str">
        <f>VLOOKUP(E220,VIP!$A$2:$O15268,6,0)</f>
        <v>N/A</v>
      </c>
      <c r="L220" s="145" t="s">
        <v>2460</v>
      </c>
      <c r="M220" s="177" t="s">
        <v>2540</v>
      </c>
      <c r="N220" s="177" t="s">
        <v>2763</v>
      </c>
      <c r="O220" s="169" t="s">
        <v>2450</v>
      </c>
      <c r="P220" s="169"/>
      <c r="Q220" s="176">
        <v>44410.60193287037</v>
      </c>
      <c r="T220" s="79"/>
      <c r="U220" s="69"/>
    </row>
    <row r="221" spans="1:21" s="125" customFormat="1" ht="18" x14ac:dyDescent="0.25">
      <c r="A221" s="169" t="str">
        <f>VLOOKUP(E221,'LISTADO ATM'!$A$2:$C$902,3,0)</f>
        <v>DISTRITO NACIONAL</v>
      </c>
      <c r="B221" s="117">
        <v>3335972266</v>
      </c>
      <c r="C221" s="99">
        <v>44407.444814814815</v>
      </c>
      <c r="D221" s="99" t="s">
        <v>2464</v>
      </c>
      <c r="E221" s="140">
        <v>813</v>
      </c>
      <c r="F221" s="169" t="str">
        <f>VLOOKUP(E221,VIP!$A$2:$O14798,2,0)</f>
        <v>DRBR815</v>
      </c>
      <c r="G221" s="169" t="str">
        <f>VLOOKUP(E221,'LISTADO ATM'!$A$2:$B$901,2,0)</f>
        <v>ATM Occidental Mall</v>
      </c>
      <c r="H221" s="169" t="str">
        <f>VLOOKUP(E221,VIP!$A$2:$O19759,7,FALSE)</f>
        <v>Si</v>
      </c>
      <c r="I221" s="169" t="str">
        <f>VLOOKUP(E221,VIP!$A$2:$O11724,8,FALSE)</f>
        <v>Si</v>
      </c>
      <c r="J221" s="169" t="str">
        <f>VLOOKUP(E221,VIP!$A$2:$O11674,8,FALSE)</f>
        <v>Si</v>
      </c>
      <c r="K221" s="169" t="str">
        <f>VLOOKUP(E221,VIP!$A$2:$O15248,6,0)</f>
        <v>NO</v>
      </c>
      <c r="L221" s="145" t="s">
        <v>2413</v>
      </c>
      <c r="M221" s="177" t="s">
        <v>2540</v>
      </c>
      <c r="N221" s="98" t="s">
        <v>2448</v>
      </c>
      <c r="O221" s="169" t="s">
        <v>2591</v>
      </c>
      <c r="P221" s="169"/>
      <c r="Q221" s="176">
        <v>44410.60193287037</v>
      </c>
      <c r="T221" s="79"/>
      <c r="U221" s="69"/>
    </row>
    <row r="222" spans="1:21" s="125" customFormat="1" ht="18" x14ac:dyDescent="0.25">
      <c r="A222" s="169" t="str">
        <f>VLOOKUP(E222,'LISTADO ATM'!$A$2:$C$902,3,0)</f>
        <v>DISTRITO NACIONAL</v>
      </c>
      <c r="B222" s="117">
        <v>3335971809</v>
      </c>
      <c r="C222" s="99">
        <v>44406.735798611109</v>
      </c>
      <c r="D222" s="99" t="s">
        <v>2176</v>
      </c>
      <c r="E222" s="140">
        <v>761</v>
      </c>
      <c r="F222" s="169" t="str">
        <f>VLOOKUP(E222,VIP!$A$2:$O14813,2,0)</f>
        <v>DRBR761</v>
      </c>
      <c r="G222" s="169" t="str">
        <f>VLOOKUP(E222,'LISTADO ATM'!$A$2:$B$901,2,0)</f>
        <v xml:space="preserve">ATM ISSPOL </v>
      </c>
      <c r="H222" s="169" t="str">
        <f>VLOOKUP(E222,VIP!$A$2:$O19774,7,FALSE)</f>
        <v>Si</v>
      </c>
      <c r="I222" s="169" t="str">
        <f>VLOOKUP(E222,VIP!$A$2:$O11739,8,FALSE)</f>
        <v>Si</v>
      </c>
      <c r="J222" s="169" t="str">
        <f>VLOOKUP(E222,VIP!$A$2:$O11689,8,FALSE)</f>
        <v>Si</v>
      </c>
      <c r="K222" s="169" t="str">
        <f>VLOOKUP(E222,VIP!$A$2:$O15263,6,0)</f>
        <v>NO</v>
      </c>
      <c r="L222" s="145" t="s">
        <v>2241</v>
      </c>
      <c r="M222" s="98" t="s">
        <v>2441</v>
      </c>
      <c r="N222" s="177" t="s">
        <v>2763</v>
      </c>
      <c r="O222" s="169" t="s">
        <v>2450</v>
      </c>
      <c r="P222" s="169"/>
      <c r="Q222" s="98" t="s">
        <v>2241</v>
      </c>
      <c r="T222" s="79"/>
      <c r="U222" s="69"/>
    </row>
    <row r="223" spans="1:21" s="125" customFormat="1" ht="18" x14ac:dyDescent="0.25">
      <c r="A223" s="169" t="str">
        <f>VLOOKUP(E223,'LISTADO ATM'!$A$2:$C$902,3,0)</f>
        <v>DISTRITO NACIONAL</v>
      </c>
      <c r="B223" s="117">
        <v>3335970949</v>
      </c>
      <c r="C223" s="99">
        <v>44406.375243055554</v>
      </c>
      <c r="D223" s="99" t="s">
        <v>2444</v>
      </c>
      <c r="E223" s="140">
        <v>908</v>
      </c>
      <c r="F223" s="169" t="str">
        <f>VLOOKUP(E223,VIP!$A$2:$O14846,2,0)</f>
        <v>DRBR16D</v>
      </c>
      <c r="G223" s="169" t="str">
        <f>VLOOKUP(E223,'LISTADO ATM'!$A$2:$B$901,2,0)</f>
        <v xml:space="preserve">ATM Oficina Plaza Botánika </v>
      </c>
      <c r="H223" s="169" t="str">
        <f>VLOOKUP(E223,VIP!$A$2:$O19807,7,FALSE)</f>
        <v>Si</v>
      </c>
      <c r="I223" s="169" t="str">
        <f>VLOOKUP(E223,VIP!$A$2:$O11772,8,FALSE)</f>
        <v>Si</v>
      </c>
      <c r="J223" s="169" t="str">
        <f>VLOOKUP(E223,VIP!$A$2:$O11722,8,FALSE)</f>
        <v>Si</v>
      </c>
      <c r="K223" s="169" t="str">
        <f>VLOOKUP(E223,VIP!$A$2:$O15296,6,0)</f>
        <v>NO</v>
      </c>
      <c r="L223" s="145" t="s">
        <v>2437</v>
      </c>
      <c r="M223" s="98" t="s">
        <v>2441</v>
      </c>
      <c r="N223" s="98" t="s">
        <v>2448</v>
      </c>
      <c r="O223" s="169" t="s">
        <v>2449</v>
      </c>
      <c r="P223" s="169"/>
      <c r="Q223" s="98" t="s">
        <v>2437</v>
      </c>
      <c r="T223" s="79"/>
      <c r="U223" s="69"/>
    </row>
    <row r="224" spans="1:21" s="125" customFormat="1" ht="18" x14ac:dyDescent="0.25">
      <c r="A224" s="169" t="str">
        <f>VLOOKUP(E224,'LISTADO ATM'!$A$2:$C$902,3,0)</f>
        <v>DISTRITO NACIONAL</v>
      </c>
      <c r="B224" s="117">
        <v>3335970840</v>
      </c>
      <c r="C224" s="99">
        <v>44406.349664351852</v>
      </c>
      <c r="D224" s="99" t="s">
        <v>2176</v>
      </c>
      <c r="E224" s="140">
        <v>232</v>
      </c>
      <c r="F224" s="169" t="str">
        <f>VLOOKUP(E224,VIP!$A$2:$O14760,2,0)</f>
        <v>DRBR232</v>
      </c>
      <c r="G224" s="169" t="str">
        <f>VLOOKUP(E224,'LISTADO ATM'!$A$2:$B$901,2,0)</f>
        <v xml:space="preserve">ATM S/M Nacional Charles de Gaulle </v>
      </c>
      <c r="H224" s="169" t="str">
        <f>VLOOKUP(E224,VIP!$A$2:$O19721,7,FALSE)</f>
        <v>Si</v>
      </c>
      <c r="I224" s="169" t="str">
        <f>VLOOKUP(E224,VIP!$A$2:$O11686,8,FALSE)</f>
        <v>Si</v>
      </c>
      <c r="J224" s="169" t="str">
        <f>VLOOKUP(E224,VIP!$A$2:$O11636,8,FALSE)</f>
        <v>Si</v>
      </c>
      <c r="K224" s="169" t="str">
        <f>VLOOKUP(E224,VIP!$A$2:$O15210,6,0)</f>
        <v>SI</v>
      </c>
      <c r="L224" s="145" t="s">
        <v>2215</v>
      </c>
      <c r="M224" s="98" t="s">
        <v>2441</v>
      </c>
      <c r="N224" s="98" t="s">
        <v>2448</v>
      </c>
      <c r="O224" s="169" t="s">
        <v>2450</v>
      </c>
      <c r="P224" s="169"/>
      <c r="Q224" s="98" t="s">
        <v>2215</v>
      </c>
      <c r="T224" s="79"/>
      <c r="U224" s="69"/>
    </row>
    <row r="1039269" spans="16:16" ht="18" x14ac:dyDescent="0.25">
      <c r="P1039269" s="118"/>
    </row>
  </sheetData>
  <autoFilter ref="A4:Q4">
    <sortState ref="A5:Q22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205" r:id="rId7" display="http://s460-helpdesk/CAisd/pdmweb.exe?OP=SEARCH+FACTORY=in+SKIPLIST=1+QBE.EQ.id=3681780"/>
    <hyperlink ref="B206" r:id="rId8" display="http://s460-helpdesk/CAisd/pdmweb.exe?OP=SEARCH+FACTORY=in+SKIPLIST=1+QBE.EQ.id=3681777"/>
    <hyperlink ref="B81" r:id="rId9" display="http://s460-helpdesk/CAisd/pdmweb.exe?OP=SEARCH+FACTORY=in+SKIPLIST=1+QBE.EQ.id=3682271"/>
    <hyperlink ref="B82" r:id="rId10" display="http://s460-helpdesk/CAisd/pdmweb.exe?OP=SEARCH+FACTORY=in+SKIPLIST=1+QBE.EQ.id=3682270"/>
    <hyperlink ref="B83" r:id="rId11" display="http://s460-helpdesk/CAisd/pdmweb.exe?OP=SEARCH+FACTORY=in+SKIPLIST=1+QBE.EQ.id=3682269"/>
    <hyperlink ref="B84" r:id="rId12" display="http://s460-helpdesk/CAisd/pdmweb.exe?OP=SEARCH+FACTORY=in+SKIPLIST=1+QBE.EQ.id=3682268"/>
    <hyperlink ref="B85" r:id="rId13" display="http://s460-helpdesk/CAisd/pdmweb.exe?OP=SEARCH+FACTORY=in+SKIPLIST=1+QBE.EQ.id=3682267"/>
    <hyperlink ref="B86" r:id="rId14" display="http://s460-helpdesk/CAisd/pdmweb.exe?OP=SEARCH+FACTORY=in+SKIPLIST=1+QBE.EQ.id=3682266"/>
    <hyperlink ref="B87" r:id="rId15" display="http://s460-helpdesk/CAisd/pdmweb.exe?OP=SEARCH+FACTORY=in+SKIPLIST=1+QBE.EQ.id=3682265"/>
    <hyperlink ref="B88" r:id="rId16" display="http://s460-helpdesk/CAisd/pdmweb.exe?OP=SEARCH+FACTORY=in+SKIPLIST=1+QBE.EQ.id=3682264"/>
    <hyperlink ref="B89" r:id="rId17" display="http://s460-helpdesk/CAisd/pdmweb.exe?OP=SEARCH+FACTORY=in+SKIPLIST=1+QBE.EQ.id=3682261"/>
    <hyperlink ref="B90" r:id="rId18" display="http://s460-helpdesk/CAisd/pdmweb.exe?OP=SEARCH+FACTORY=in+SKIPLIST=1+QBE.EQ.id=3682260"/>
    <hyperlink ref="B91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51" zoomScale="70" zoomScaleNormal="70" workbookViewId="0">
      <selection activeCell="C47" sqref="C47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206" t="s">
        <v>2146</v>
      </c>
      <c r="B1" s="207"/>
      <c r="C1" s="207"/>
      <c r="D1" s="207"/>
      <c r="E1" s="208"/>
      <c r="F1" s="204" t="s">
        <v>2545</v>
      </c>
      <c r="G1" s="205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209" t="s">
        <v>2446</v>
      </c>
      <c r="B2" s="210"/>
      <c r="C2" s="210"/>
      <c r="D2" s="210"/>
      <c r="E2" s="211"/>
      <c r="F2" s="103" t="s">
        <v>2544</v>
      </c>
      <c r="G2" s="102">
        <f>G3+G4</f>
        <v>220</v>
      </c>
      <c r="H2" s="103" t="s">
        <v>2554</v>
      </c>
      <c r="I2" s="102">
        <f>COUNTIF(A:E,"Abastecido")</f>
        <v>44</v>
      </c>
      <c r="J2" s="103" t="s">
        <v>2571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2543</v>
      </c>
      <c r="G3" s="102">
        <f>COUNTIF(REPORTE!A:Q,"fuera de Servicio")</f>
        <v>111</v>
      </c>
      <c r="H3" s="103" t="s">
        <v>2550</v>
      </c>
      <c r="I3" s="102">
        <f>COUNTIF(A:E,"Gavetas Vacías + Gavetas Fallando")</f>
        <v>11</v>
      </c>
      <c r="J3" s="103" t="s">
        <v>2572</v>
      </c>
      <c r="K3" s="102">
        <f>COUNTIF(REPORTE!1:1048576,"CARGA FALLIDA")</f>
        <v>0</v>
      </c>
    </row>
    <row r="4" spans="1:11" ht="18.75" thickBot="1" x14ac:dyDescent="0.3">
      <c r="A4" s="132" t="s">
        <v>2409</v>
      </c>
      <c r="B4" s="144">
        <v>44410.25</v>
      </c>
      <c r="C4" s="126"/>
      <c r="D4" s="126"/>
      <c r="E4" s="134"/>
      <c r="F4" s="103" t="s">
        <v>2540</v>
      </c>
      <c r="G4" s="102">
        <f>COUNTIF(REPORTE!A:Q,"En Servicio")</f>
        <v>109</v>
      </c>
      <c r="H4" s="103" t="s">
        <v>2553</v>
      </c>
      <c r="I4" s="102">
        <f>COUNTIF(A:E,"Solucionado")</f>
        <v>7</v>
      </c>
      <c r="J4" s="103" t="s">
        <v>2573</v>
      </c>
      <c r="K4" s="102">
        <f>COUNTIF(REPORTE!1:1048576,"PRINTER DEPOSITO")</f>
        <v>0</v>
      </c>
    </row>
    <row r="5" spans="1:11" ht="18.75" thickBot="1" x14ac:dyDescent="0.3">
      <c r="A5" s="132" t="s">
        <v>2410</v>
      </c>
      <c r="B5" s="144">
        <v>44410.708333333336</v>
      </c>
      <c r="C5" s="154"/>
      <c r="D5" s="126"/>
      <c r="E5" s="134"/>
      <c r="F5" s="103" t="s">
        <v>2541</v>
      </c>
      <c r="G5" s="102">
        <f>COUNTIF(REPORTE!A:Q,"reinicio exitoso")</f>
        <v>0</v>
      </c>
      <c r="H5" s="103" t="s">
        <v>2547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2542</v>
      </c>
      <c r="G6" s="102">
        <f>COUNTIF(REPORTE!A:Q,"carga exitosa")</f>
        <v>0</v>
      </c>
      <c r="H6" s="103" t="s">
        <v>2551</v>
      </c>
      <c r="I6" s="102">
        <f>COUNTIF(A:E,"GAVETA DE RECHAZO LLENA")</f>
        <v>7</v>
      </c>
    </row>
    <row r="7" spans="1:11" ht="18" customHeight="1" x14ac:dyDescent="0.25">
      <c r="A7" s="198" t="s">
        <v>2575</v>
      </c>
      <c r="B7" s="199"/>
      <c r="C7" s="199"/>
      <c r="D7" s="199"/>
      <c r="E7" s="200"/>
      <c r="F7" s="103" t="s">
        <v>2546</v>
      </c>
      <c r="G7" s="102">
        <f>COUNTIF(A:E,"Sin Efectivo")</f>
        <v>35</v>
      </c>
      <c r="H7" s="103" t="s">
        <v>2552</v>
      </c>
      <c r="I7" s="102">
        <f>COUNTIF(A:E,"GAVETA DE DEPOSITO LLENA")</f>
        <v>2</v>
      </c>
    </row>
    <row r="8" spans="1:11" ht="18" x14ac:dyDescent="0.25">
      <c r="A8" s="138" t="s">
        <v>15</v>
      </c>
      <c r="B8" s="138" t="s">
        <v>2411</v>
      </c>
      <c r="C8" s="138" t="s">
        <v>46</v>
      </c>
      <c r="D8" s="138" t="s">
        <v>2414</v>
      </c>
      <c r="E8" s="138" t="s">
        <v>2412</v>
      </c>
    </row>
    <row r="9" spans="1:11" s="115" customFormat="1" ht="18" x14ac:dyDescent="0.25">
      <c r="A9" s="140" t="str">
        <f>VLOOKUP(B9,'[1]LISTADO ATM'!$A$2:$C$822,3,0)</f>
        <v>DISTRITO NACIONAL</v>
      </c>
      <c r="B9" s="167">
        <v>813</v>
      </c>
      <c r="C9" s="140" t="str">
        <f>VLOOKUP(B9,'[1]LISTADO ATM'!$A$2:$B$822,2,0)</f>
        <v>ATM Oficina Occidental Mall</v>
      </c>
      <c r="D9" s="137" t="s">
        <v>2539</v>
      </c>
      <c r="E9" s="141">
        <v>3335972266</v>
      </c>
    </row>
    <row r="10" spans="1:11" s="115" customFormat="1" ht="18" x14ac:dyDescent="0.25">
      <c r="A10" s="140" t="str">
        <f>VLOOKUP(B10,'[1]LISTADO ATM'!$A$2:$C$822,3,0)</f>
        <v>NORTE</v>
      </c>
      <c r="B10" s="167">
        <v>119</v>
      </c>
      <c r="C10" s="140" t="str">
        <f>VLOOKUP(B10,'[1]LISTADO ATM'!$A$2:$B$822,2,0)</f>
        <v>ATM Oficina La Barranquita</v>
      </c>
      <c r="D10" s="137" t="s">
        <v>2539</v>
      </c>
      <c r="E10" s="141">
        <v>3335973683</v>
      </c>
    </row>
    <row r="11" spans="1:11" s="115" customFormat="1" ht="18" x14ac:dyDescent="0.25">
      <c r="A11" s="140" t="str">
        <f>VLOOKUP(B11,'[1]LISTADO ATM'!$A$2:$C$822,3,0)</f>
        <v>NORTE</v>
      </c>
      <c r="B11" s="167">
        <v>604</v>
      </c>
      <c r="C11" s="140" t="str">
        <f>VLOOKUP(B11,'[1]LISTADO ATM'!$A$2:$B$822,2,0)</f>
        <v xml:space="preserve">ATM Oficina Estancia Nueva (Moca) </v>
      </c>
      <c r="D11" s="137" t="s">
        <v>2539</v>
      </c>
      <c r="E11" s="141">
        <v>3335973684</v>
      </c>
    </row>
    <row r="12" spans="1:11" s="115" customFormat="1" ht="18" customHeight="1" x14ac:dyDescent="0.25">
      <c r="A12" s="140" t="str">
        <f>VLOOKUP(B12,'[1]LISTADO ATM'!$A$2:$C$822,3,0)</f>
        <v>ESTE</v>
      </c>
      <c r="B12" s="167">
        <v>219</v>
      </c>
      <c r="C12" s="140" t="str">
        <f>VLOOKUP(B12,'[1]LISTADO ATM'!$A$2:$B$822,2,0)</f>
        <v xml:space="preserve">ATM Oficina La Altagracia (Higuey) </v>
      </c>
      <c r="D12" s="137" t="s">
        <v>2539</v>
      </c>
      <c r="E12" s="141">
        <v>3335973679</v>
      </c>
    </row>
    <row r="13" spans="1:11" s="115" customFormat="1" ht="18" x14ac:dyDescent="0.25">
      <c r="A13" s="140" t="str">
        <f>VLOOKUP(B13,'[1]LISTADO ATM'!$A$2:$C$822,3,0)</f>
        <v>SUR</v>
      </c>
      <c r="B13" s="167">
        <v>182</v>
      </c>
      <c r="C13" s="140" t="str">
        <f>VLOOKUP(B13,'[1]LISTADO ATM'!$A$2:$B$822,2,0)</f>
        <v xml:space="preserve">ATM Barahona Comb </v>
      </c>
      <c r="D13" s="137" t="s">
        <v>2539</v>
      </c>
      <c r="E13" s="141">
        <v>3335973672</v>
      </c>
    </row>
    <row r="14" spans="1:11" s="115" customFormat="1" ht="18" x14ac:dyDescent="0.25">
      <c r="A14" s="140" t="str">
        <f>VLOOKUP(B14,'[1]LISTADO ATM'!$A$2:$C$822,3,0)</f>
        <v>NORTE</v>
      </c>
      <c r="B14" s="167">
        <v>154</v>
      </c>
      <c r="C14" s="140" t="str">
        <f>VLOOKUP(B14,'[1]LISTADO ATM'!$A$2:$B$822,2,0)</f>
        <v xml:space="preserve">ATM Oficina Sánchez </v>
      </c>
      <c r="D14" s="137" t="s">
        <v>2539</v>
      </c>
      <c r="E14" s="141">
        <v>3335973671</v>
      </c>
    </row>
    <row r="15" spans="1:11" s="115" customFormat="1" ht="18" x14ac:dyDescent="0.25">
      <c r="A15" s="140" t="str">
        <f>VLOOKUP(B15,'[1]LISTADO ATM'!$A$2:$C$822,3,0)</f>
        <v>SUR</v>
      </c>
      <c r="B15" s="167">
        <v>829</v>
      </c>
      <c r="C15" s="140" t="str">
        <f>VLOOKUP(B15,'[1]LISTADO ATM'!$A$2:$B$822,2,0)</f>
        <v xml:space="preserve">ATM UNP Multicentro Sirena Baní </v>
      </c>
      <c r="D15" s="137" t="s">
        <v>2539</v>
      </c>
      <c r="E15" s="141" t="s">
        <v>2613</v>
      </c>
    </row>
    <row r="16" spans="1:11" s="115" customFormat="1" ht="18" x14ac:dyDescent="0.25">
      <c r="A16" s="140" t="str">
        <f>VLOOKUP(B16,'[1]LISTADO ATM'!$A$2:$C$822,3,0)</f>
        <v>ESTE</v>
      </c>
      <c r="B16" s="167">
        <v>353</v>
      </c>
      <c r="C16" s="140" t="str">
        <f>VLOOKUP(B16,'[1]LISTADO ATM'!$A$2:$B$822,2,0)</f>
        <v xml:space="preserve">ATM Estación Boulevard Juan Dolio </v>
      </c>
      <c r="D16" s="137" t="s">
        <v>2539</v>
      </c>
      <c r="E16" s="141">
        <v>3335973673</v>
      </c>
    </row>
    <row r="17" spans="1:5" s="115" customFormat="1" ht="18.75" customHeight="1" x14ac:dyDescent="0.25">
      <c r="A17" s="140" t="str">
        <f>VLOOKUP(B17,'[1]LISTADO ATM'!$A$2:$C$822,3,0)</f>
        <v>DISTRITO NACIONAL</v>
      </c>
      <c r="B17" s="167">
        <v>237</v>
      </c>
      <c r="C17" s="140" t="str">
        <f>VLOOKUP(B17,'[1]LISTADO ATM'!$A$2:$B$822,2,0)</f>
        <v xml:space="preserve">ATM UNP Plaza Vásquez </v>
      </c>
      <c r="D17" s="137" t="s">
        <v>2539</v>
      </c>
      <c r="E17" s="141">
        <v>3335973561</v>
      </c>
    </row>
    <row r="18" spans="1:5" s="115" customFormat="1" ht="18" x14ac:dyDescent="0.25">
      <c r="A18" s="140" t="str">
        <f>VLOOKUP(B18,'[1]LISTADO ATM'!$A$2:$C$822,3,0)</f>
        <v>DISTRITO NACIONAL</v>
      </c>
      <c r="B18" s="167">
        <v>957</v>
      </c>
      <c r="C18" s="140" t="str">
        <f>VLOOKUP(B18,'[1]LISTADO ATM'!$A$2:$B$822,2,0)</f>
        <v xml:space="preserve">ATM Oficina Venezuela </v>
      </c>
      <c r="D18" s="137" t="s">
        <v>2539</v>
      </c>
      <c r="E18" s="141">
        <v>3335973563</v>
      </c>
    </row>
    <row r="19" spans="1:5" s="115" customFormat="1" ht="18" x14ac:dyDescent="0.25">
      <c r="A19" s="140" t="str">
        <f>VLOOKUP(B19,'[1]LISTADO ATM'!$A$2:$C$822,3,0)</f>
        <v>DISTRITO NACIONAL</v>
      </c>
      <c r="B19" s="167">
        <v>527</v>
      </c>
      <c r="C19" s="140" t="str">
        <f>VLOOKUP(B19,'[1]LISTADO ATM'!$A$2:$B$822,2,0)</f>
        <v>ATM Oficina Zona Oriental II</v>
      </c>
      <c r="D19" s="137" t="s">
        <v>2539</v>
      </c>
      <c r="E19" s="141">
        <v>3335973524</v>
      </c>
    </row>
    <row r="20" spans="1:5" s="125" customFormat="1" ht="18" x14ac:dyDescent="0.25">
      <c r="A20" s="140" t="str">
        <f>VLOOKUP(B20,'[1]LISTADO ATM'!$A$2:$C$822,3,0)</f>
        <v>SUR</v>
      </c>
      <c r="B20" s="167">
        <v>592</v>
      </c>
      <c r="C20" s="140" t="str">
        <f>VLOOKUP(B20,'[1]LISTADO ATM'!$A$2:$B$822,2,0)</f>
        <v xml:space="preserve">ATM Centro de Caja San Cristóbal I </v>
      </c>
      <c r="D20" s="137" t="s">
        <v>2539</v>
      </c>
      <c r="E20" s="141">
        <v>3335973688</v>
      </c>
    </row>
    <row r="21" spans="1:5" s="125" customFormat="1" ht="18" x14ac:dyDescent="0.25">
      <c r="A21" s="140" t="str">
        <f>VLOOKUP(B21,'[1]LISTADO ATM'!$A$2:$C$822,3,0)</f>
        <v>DISTRITO NACIONAL</v>
      </c>
      <c r="B21" s="167">
        <v>23</v>
      </c>
      <c r="C21" s="140" t="str">
        <f>VLOOKUP(B21,'[1]LISTADO ATM'!$A$2:$B$822,2,0)</f>
        <v xml:space="preserve">ATM Oficina México </v>
      </c>
      <c r="D21" s="137" t="s">
        <v>2539</v>
      </c>
      <c r="E21" s="141">
        <v>3335973405</v>
      </c>
    </row>
    <row r="22" spans="1:5" s="125" customFormat="1" ht="18" x14ac:dyDescent="0.25">
      <c r="A22" s="140" t="str">
        <f>VLOOKUP(B22,'[1]LISTADO ATM'!$A$2:$C$822,3,0)</f>
        <v>DISTRITO NACIONAL</v>
      </c>
      <c r="B22" s="167">
        <v>231</v>
      </c>
      <c r="C22" s="140" t="str">
        <f>VLOOKUP(B22,'[1]LISTADO ATM'!$A$2:$B$822,2,0)</f>
        <v xml:space="preserve">ATM Oficina Zona Oriental </v>
      </c>
      <c r="D22" s="137" t="s">
        <v>2539</v>
      </c>
      <c r="E22" s="141">
        <v>3335973611</v>
      </c>
    </row>
    <row r="23" spans="1:5" s="125" customFormat="1" ht="18" x14ac:dyDescent="0.25">
      <c r="A23" s="140" t="str">
        <f>VLOOKUP(B23,'[1]LISTADO ATM'!$A$2:$C$822,3,0)</f>
        <v>NORTE</v>
      </c>
      <c r="B23" s="167">
        <v>256</v>
      </c>
      <c r="C23" s="140" t="str">
        <f>VLOOKUP(B23,'[1]LISTADO ATM'!$A$2:$B$822,2,0)</f>
        <v xml:space="preserve">ATM Oficina Licey Al Medio </v>
      </c>
      <c r="D23" s="137" t="s">
        <v>2539</v>
      </c>
      <c r="E23" s="141">
        <v>3335973614</v>
      </c>
    </row>
    <row r="24" spans="1:5" s="125" customFormat="1" ht="18" x14ac:dyDescent="0.25">
      <c r="A24" s="140" t="str">
        <f>VLOOKUP(B24,'[1]LISTADO ATM'!$A$2:$C$822,3,0)</f>
        <v>NORTE</v>
      </c>
      <c r="B24" s="167">
        <v>372</v>
      </c>
      <c r="C24" s="140" t="str">
        <f>VLOOKUP(B24,'[1]LISTADO ATM'!$A$2:$B$822,2,0)</f>
        <v>ATM Oficina Sánchez II</v>
      </c>
      <c r="D24" s="137" t="s">
        <v>2539</v>
      </c>
      <c r="E24" s="141">
        <v>3335973616</v>
      </c>
    </row>
    <row r="25" spans="1:5" s="125" customFormat="1" ht="18" x14ac:dyDescent="0.25">
      <c r="A25" s="140" t="str">
        <f>VLOOKUP(B25,'[1]LISTADO ATM'!$A$2:$C$822,3,0)</f>
        <v>NORTE</v>
      </c>
      <c r="B25" s="167">
        <v>538</v>
      </c>
      <c r="C25" s="140" t="str">
        <f>VLOOKUP(B25,'[1]LISTADO ATM'!$A$2:$B$822,2,0)</f>
        <v>ATM  Autoservicio San Fco. Macorís</v>
      </c>
      <c r="D25" s="137" t="s">
        <v>2539</v>
      </c>
      <c r="E25" s="141">
        <v>3335973618</v>
      </c>
    </row>
    <row r="26" spans="1:5" s="125" customFormat="1" ht="18" x14ac:dyDescent="0.25">
      <c r="A26" s="140" t="str">
        <f>VLOOKUP(B26,'[1]LISTADO ATM'!$A$2:$C$822,3,0)</f>
        <v>NORTE</v>
      </c>
      <c r="B26" s="167">
        <v>606</v>
      </c>
      <c r="C26" s="140" t="str">
        <f>VLOOKUP(B26,'[1]LISTADO ATM'!$A$2:$B$822,2,0)</f>
        <v xml:space="preserve">ATM UNP Manolo Tavarez Justo </v>
      </c>
      <c r="D26" s="137" t="s">
        <v>2539</v>
      </c>
      <c r="E26" s="141">
        <v>3335973620</v>
      </c>
    </row>
    <row r="27" spans="1:5" s="125" customFormat="1" ht="18" x14ac:dyDescent="0.25">
      <c r="A27" s="140" t="str">
        <f>VLOOKUP(B27,'[1]LISTADO ATM'!$A$2:$C$822,3,0)</f>
        <v>ESTE</v>
      </c>
      <c r="B27" s="167">
        <v>742</v>
      </c>
      <c r="C27" s="140" t="str">
        <f>VLOOKUP(B27,'[1]LISTADO ATM'!$A$2:$B$822,2,0)</f>
        <v xml:space="preserve">ATM Oficina Plaza del Rey (La Romana) </v>
      </c>
      <c r="D27" s="137" t="s">
        <v>2539</v>
      </c>
      <c r="E27" s="141">
        <v>3335973595</v>
      </c>
    </row>
    <row r="28" spans="1:5" s="125" customFormat="1" ht="18" x14ac:dyDescent="0.25">
      <c r="A28" s="140" t="str">
        <f>VLOOKUP(B28,'[1]LISTADO ATM'!$A$2:$C$822,3,0)</f>
        <v>NORTE</v>
      </c>
      <c r="B28" s="167">
        <v>903</v>
      </c>
      <c r="C28" s="140" t="str">
        <f>VLOOKUP(B28,'[1]LISTADO ATM'!$A$2:$B$822,2,0)</f>
        <v xml:space="preserve">ATM Oficina La Vega Real I </v>
      </c>
      <c r="D28" s="137" t="s">
        <v>2539</v>
      </c>
      <c r="E28" s="141">
        <v>3335973591</v>
      </c>
    </row>
    <row r="29" spans="1:5" s="125" customFormat="1" ht="18" x14ac:dyDescent="0.25">
      <c r="A29" s="140" t="str">
        <f>VLOOKUP(B29,'[1]LISTADO ATM'!$A$2:$C$822,3,0)</f>
        <v>NORTE</v>
      </c>
      <c r="B29" s="167">
        <v>290</v>
      </c>
      <c r="C29" s="140" t="str">
        <f>VLOOKUP(B29,'[1]LISTADO ATM'!$A$2:$B$822,2,0)</f>
        <v xml:space="preserve">ATM Oficina San Francisco de Macorís </v>
      </c>
      <c r="D29" s="137" t="s">
        <v>2539</v>
      </c>
      <c r="E29" s="141" t="s">
        <v>2739</v>
      </c>
    </row>
    <row r="30" spans="1:5" s="125" customFormat="1" ht="18" x14ac:dyDescent="0.25">
      <c r="A30" s="140" t="str">
        <f>VLOOKUP(B30,'[1]LISTADO ATM'!$A$2:$C$822,3,0)</f>
        <v>NORTE</v>
      </c>
      <c r="B30" s="167">
        <v>956</v>
      </c>
      <c r="C30" s="140" t="str">
        <f>VLOOKUP(B30,'[1]LISTADO ATM'!$A$2:$B$822,2,0)</f>
        <v xml:space="preserve">ATM Autoservicio El Jaya (SFM) </v>
      </c>
      <c r="D30" s="137" t="s">
        <v>2539</v>
      </c>
      <c r="E30" s="141" t="s">
        <v>2740</v>
      </c>
    </row>
    <row r="31" spans="1:5" s="125" customFormat="1" ht="18" x14ac:dyDescent="0.25">
      <c r="A31" s="140" t="str">
        <f>VLOOKUP(B31,'[1]LISTADO ATM'!$A$2:$C$822,3,0)</f>
        <v>SUR</v>
      </c>
      <c r="B31" s="167">
        <v>783</v>
      </c>
      <c r="C31" s="140" t="str">
        <f>VLOOKUP(B31,'[1]LISTADO ATM'!$A$2:$B$822,2,0)</f>
        <v xml:space="preserve">ATM Autobanco Alfa y Omega (Barahona) </v>
      </c>
      <c r="D31" s="137" t="s">
        <v>2539</v>
      </c>
      <c r="E31" s="141">
        <v>3335973653</v>
      </c>
    </row>
    <row r="32" spans="1:5" s="125" customFormat="1" ht="18" x14ac:dyDescent="0.25">
      <c r="A32" s="140" t="str">
        <f>VLOOKUP(B32,'[1]LISTADO ATM'!$A$2:$C$822,3,0)</f>
        <v>DISTRITO NACIONAL</v>
      </c>
      <c r="B32" s="167">
        <v>409</v>
      </c>
      <c r="C32" s="140" t="str">
        <f>VLOOKUP(B32,'[1]LISTADO ATM'!$A$2:$B$822,2,0)</f>
        <v xml:space="preserve">ATM Oficina Las Palmas de Herrera I </v>
      </c>
      <c r="D32" s="137" t="s">
        <v>2539</v>
      </c>
      <c r="E32" s="141" t="s">
        <v>2742</v>
      </c>
    </row>
    <row r="33" spans="1:5" s="125" customFormat="1" ht="18" x14ac:dyDescent="0.25">
      <c r="A33" s="140" t="str">
        <f>VLOOKUP(B33,'[1]LISTADO ATM'!$A$2:$C$822,3,0)</f>
        <v>ESTE</v>
      </c>
      <c r="B33" s="167">
        <v>399</v>
      </c>
      <c r="C33" s="140" t="str">
        <f>VLOOKUP(B33,'[1]LISTADO ATM'!$A$2:$B$822,2,0)</f>
        <v xml:space="preserve">ATM Oficina La Romana II </v>
      </c>
      <c r="D33" s="137" t="s">
        <v>2539</v>
      </c>
      <c r="E33" s="141" t="s">
        <v>2743</v>
      </c>
    </row>
    <row r="34" spans="1:5" s="125" customFormat="1" ht="18" x14ac:dyDescent="0.25">
      <c r="A34" s="140" t="str">
        <f>VLOOKUP(B34,'[1]LISTADO ATM'!$A$2:$C$822,3,0)</f>
        <v>SUR</v>
      </c>
      <c r="B34" s="167">
        <v>301</v>
      </c>
      <c r="C34" s="140" t="str">
        <f>VLOOKUP(B34,'[1]LISTADO ATM'!$A$2:$B$822,2,0)</f>
        <v xml:space="preserve">ATM UNP Alfa y Omega (Barahona) </v>
      </c>
      <c r="D34" s="137" t="s">
        <v>2539</v>
      </c>
      <c r="E34" s="141">
        <v>3335973651</v>
      </c>
    </row>
    <row r="35" spans="1:5" s="125" customFormat="1" ht="18" x14ac:dyDescent="0.25">
      <c r="A35" s="140" t="str">
        <f>VLOOKUP(B35,'[1]LISTADO ATM'!$A$2:$C$822,3,0)</f>
        <v>NORTE</v>
      </c>
      <c r="B35" s="167">
        <v>351</v>
      </c>
      <c r="C35" s="140" t="str">
        <f>VLOOKUP(B35,'[1]LISTADO ATM'!$A$2:$B$822,2,0)</f>
        <v xml:space="preserve">ATM S/M José Luís (Puerto Plata) </v>
      </c>
      <c r="D35" s="137" t="s">
        <v>2539</v>
      </c>
      <c r="E35" s="141">
        <v>3335973703</v>
      </c>
    </row>
    <row r="36" spans="1:5" s="125" customFormat="1" ht="18" x14ac:dyDescent="0.25">
      <c r="A36" s="140" t="str">
        <f>VLOOKUP(B36,'[1]LISTADO ATM'!$A$2:$C$822,3,0)</f>
        <v>NORTE</v>
      </c>
      <c r="B36" s="167">
        <v>151</v>
      </c>
      <c r="C36" s="140" t="str">
        <f>VLOOKUP(B36,'[1]LISTADO ATM'!$A$2:$B$822,2,0)</f>
        <v xml:space="preserve">ATM Oficina Nagua </v>
      </c>
      <c r="D36" s="137" t="s">
        <v>2539</v>
      </c>
      <c r="E36" s="141">
        <v>3335973721</v>
      </c>
    </row>
    <row r="37" spans="1:5" s="125" customFormat="1" ht="18" x14ac:dyDescent="0.25">
      <c r="A37" s="140" t="str">
        <f>VLOOKUP(B37,'[1]LISTADO ATM'!$A$2:$C$822,3,0)</f>
        <v>ESTE</v>
      </c>
      <c r="B37" s="167">
        <v>612</v>
      </c>
      <c r="C37" s="140" t="str">
        <f>VLOOKUP(B37,'[1]LISTADO ATM'!$A$2:$B$822,2,0)</f>
        <v xml:space="preserve">ATM Plaza Orense (La Romana) </v>
      </c>
      <c r="D37" s="137" t="s">
        <v>2539</v>
      </c>
      <c r="E37" s="141">
        <v>3335974363</v>
      </c>
    </row>
    <row r="38" spans="1:5" s="125" customFormat="1" ht="18" x14ac:dyDescent="0.25">
      <c r="A38" s="140" t="str">
        <f>VLOOKUP(B38,'[1]LISTADO ATM'!$A$2:$C$822,3,0)</f>
        <v>ESTE</v>
      </c>
      <c r="B38" s="167">
        <v>843</v>
      </c>
      <c r="C38" s="140" t="str">
        <f>VLOOKUP(B38,'[1]LISTADO ATM'!$A$2:$B$822,2,0)</f>
        <v xml:space="preserve">ATM Oficina Romana Centro </v>
      </c>
      <c r="D38" s="137" t="s">
        <v>2539</v>
      </c>
      <c r="E38" s="141">
        <v>3335974494</v>
      </c>
    </row>
    <row r="39" spans="1:5" s="125" customFormat="1" ht="18" x14ac:dyDescent="0.25">
      <c r="A39" s="140" t="str">
        <f>VLOOKUP(B39,'[1]LISTADO ATM'!$A$2:$C$822,3,0)</f>
        <v>SUR</v>
      </c>
      <c r="B39" s="167">
        <v>767</v>
      </c>
      <c r="C39" s="140" t="str">
        <f>VLOOKUP(B39,'[1]LISTADO ATM'!$A$2:$B$822,2,0)</f>
        <v xml:space="preserve">ATM S/M Diverso (Azua) </v>
      </c>
      <c r="D39" s="137" t="s">
        <v>2539</v>
      </c>
      <c r="E39" s="141">
        <v>3335974507</v>
      </c>
    </row>
    <row r="40" spans="1:5" s="125" customFormat="1" ht="18" x14ac:dyDescent="0.25">
      <c r="A40" s="140" t="str">
        <f>VLOOKUP(B40,'[1]LISTADO ATM'!$A$2:$C$822,3,0)</f>
        <v>DISTRITO NACIONAL</v>
      </c>
      <c r="B40" s="167">
        <v>425</v>
      </c>
      <c r="C40" s="140" t="str">
        <f>VLOOKUP(B40,'[1]LISTADO ATM'!$A$2:$B$822,2,0)</f>
        <v xml:space="preserve">ATM UNP Jumbo Luperón II </v>
      </c>
      <c r="D40" s="137" t="s">
        <v>2539</v>
      </c>
      <c r="E40" s="141">
        <v>3335974545</v>
      </c>
    </row>
    <row r="41" spans="1:5" s="125" customFormat="1" ht="18" x14ac:dyDescent="0.25">
      <c r="A41" s="140" t="str">
        <f>VLOOKUP(B41,'[1]LISTADO ATM'!$A$2:$C$822,3,0)</f>
        <v>ESTE</v>
      </c>
      <c r="B41" s="167">
        <v>842</v>
      </c>
      <c r="C41" s="140" t="str">
        <f>VLOOKUP(B41,'[1]LISTADO ATM'!$A$2:$B$822,2,0)</f>
        <v xml:space="preserve">ATM Plaza Orense II (La Romana) </v>
      </c>
      <c r="D41" s="137" t="s">
        <v>2539</v>
      </c>
      <c r="E41" s="141">
        <v>3335974651</v>
      </c>
    </row>
    <row r="42" spans="1:5" s="125" customFormat="1" ht="18" x14ac:dyDescent="0.25">
      <c r="A42" s="140" t="str">
        <f>VLOOKUP(B42,'[1]LISTADO ATM'!$A$2:$C$822,3,0)</f>
        <v>ESTE</v>
      </c>
      <c r="B42" s="167">
        <v>121</v>
      </c>
      <c r="C42" s="140" t="str">
        <f>VLOOKUP(B42,'[1]LISTADO ATM'!$A$2:$B$822,2,0)</f>
        <v xml:space="preserve">ATM Oficina Bayaguana </v>
      </c>
      <c r="D42" s="137" t="s">
        <v>2539</v>
      </c>
      <c r="E42" s="141">
        <v>3335974654</v>
      </c>
    </row>
    <row r="43" spans="1:5" s="125" customFormat="1" ht="18" x14ac:dyDescent="0.25">
      <c r="A43" s="140" t="str">
        <f>VLOOKUP(B43,'[1]LISTADO ATM'!$A$2:$C$822,3,0)</f>
        <v>DISTRITO NACIONAL</v>
      </c>
      <c r="B43" s="167">
        <v>486</v>
      </c>
      <c r="C43" s="140" t="str">
        <f>VLOOKUP(B43,'[1]LISTADO ATM'!$A$2:$B$822,2,0)</f>
        <v xml:space="preserve">ATM Olé La Caleta </v>
      </c>
      <c r="D43" s="137" t="s">
        <v>2539</v>
      </c>
      <c r="E43" s="155">
        <v>3335973171</v>
      </c>
    </row>
    <row r="44" spans="1:5" s="125" customFormat="1" ht="18" x14ac:dyDescent="0.25">
      <c r="A44" s="140" t="str">
        <f>VLOOKUP(B44,'[1]LISTADO ATM'!$A$2:$C$822,3,0)</f>
        <v>ESTE</v>
      </c>
      <c r="B44" s="167">
        <v>912</v>
      </c>
      <c r="C44" s="140" t="str">
        <f>VLOOKUP(B44,'[1]LISTADO ATM'!$A$2:$B$822,2,0)</f>
        <v xml:space="preserve">ATM Oficina San Pedro II </v>
      </c>
      <c r="D44" s="137" t="s">
        <v>2539</v>
      </c>
      <c r="E44" s="155">
        <v>3335973513</v>
      </c>
    </row>
    <row r="45" spans="1:5" s="125" customFormat="1" ht="18" x14ac:dyDescent="0.25">
      <c r="A45" s="140" t="str">
        <f>VLOOKUP(B45,'[1]LISTADO ATM'!$A$2:$C$822,3,0)</f>
        <v>ESTE</v>
      </c>
      <c r="B45" s="167">
        <v>385</v>
      </c>
      <c r="C45" s="140" t="str">
        <f>VLOOKUP(B45,'[1]LISTADO ATM'!$A$2:$B$822,2,0)</f>
        <v xml:space="preserve">ATM Plaza Verón I </v>
      </c>
      <c r="D45" s="137" t="s">
        <v>2539</v>
      </c>
      <c r="E45" s="155">
        <v>3335973544</v>
      </c>
    </row>
    <row r="46" spans="1:5" s="125" customFormat="1" ht="18" x14ac:dyDescent="0.25">
      <c r="A46" s="140" t="str">
        <f>VLOOKUP(B46,'[1]LISTADO ATM'!$A$2:$C$822,3,0)</f>
        <v>ESTE</v>
      </c>
      <c r="B46" s="167">
        <v>111</v>
      </c>
      <c r="C46" s="140" t="str">
        <f>VLOOKUP(B46,'[1]LISTADO ATM'!$A$2:$B$822,2,0)</f>
        <v xml:space="preserve">ATM Oficina San Pedro </v>
      </c>
      <c r="D46" s="137" t="s">
        <v>2539</v>
      </c>
      <c r="E46" s="155">
        <v>3335973559</v>
      </c>
    </row>
    <row r="47" spans="1:5" s="125" customFormat="1" ht="18" x14ac:dyDescent="0.25">
      <c r="A47" s="140" t="str">
        <f>VLOOKUP(B47,'[1]LISTADO ATM'!$A$2:$C$822,3,0)</f>
        <v>DISTRITO NACIONAL</v>
      </c>
      <c r="B47" s="167">
        <v>567</v>
      </c>
      <c r="C47" s="140" t="str">
        <f>VLOOKUP(B47,'[1]LISTADO ATM'!$A$2:$B$822,2,0)</f>
        <v xml:space="preserve">ATM Oficina Máximo Gómez </v>
      </c>
      <c r="D47" s="137" t="s">
        <v>2539</v>
      </c>
      <c r="E47" s="141">
        <v>3335973210</v>
      </c>
    </row>
    <row r="48" spans="1:5" s="125" customFormat="1" ht="18" x14ac:dyDescent="0.25">
      <c r="A48" s="140" t="str">
        <f>VLOOKUP(B48,'[1]LISTADO ATM'!$A$2:$C$822,3,0)</f>
        <v>SUR</v>
      </c>
      <c r="B48" s="145">
        <v>537</v>
      </c>
      <c r="C48" s="140" t="str">
        <f>VLOOKUP(B48,'[1]LISTADO ATM'!$A$2:$B$822,2,0)</f>
        <v xml:space="preserve">ATM Estación Texaco Enriquillo (Barahona) </v>
      </c>
      <c r="D48" s="137" t="s">
        <v>2539</v>
      </c>
      <c r="E48" s="141">
        <v>3335973174</v>
      </c>
    </row>
    <row r="49" spans="1:5" s="125" customFormat="1" ht="18" x14ac:dyDescent="0.25">
      <c r="A49" s="140" t="str">
        <f>VLOOKUP(B49,'[1]LISTADO ATM'!$A$2:$C$822,3,0)</f>
        <v>DISTRITO NACIONAL</v>
      </c>
      <c r="B49" s="167">
        <v>911</v>
      </c>
      <c r="C49" s="140" t="str">
        <f>VLOOKUP(B49,'[1]LISTADO ATM'!$A$2:$B$822,2,0)</f>
        <v xml:space="preserve">ATM Oficina Venezuela II </v>
      </c>
      <c r="D49" s="137" t="s">
        <v>2539</v>
      </c>
      <c r="E49" s="155">
        <v>3335973213</v>
      </c>
    </row>
    <row r="50" spans="1:5" s="125" customFormat="1" ht="18" x14ac:dyDescent="0.25">
      <c r="A50" s="140" t="str">
        <f>VLOOKUP(B50,'[1]LISTADO ATM'!$A$2:$C$822,3,0)</f>
        <v>NORTE</v>
      </c>
      <c r="B50" s="167">
        <v>888</v>
      </c>
      <c r="C50" s="140" t="str">
        <f>VLOOKUP(B50,'[1]LISTADO ATM'!$A$2:$B$822,2,0)</f>
        <v>ATM Oficina galeria 56 II (SFM)</v>
      </c>
      <c r="D50" s="137" t="s">
        <v>2539</v>
      </c>
      <c r="E50" s="141" t="s">
        <v>2744</v>
      </c>
    </row>
    <row r="51" spans="1:5" s="125" customFormat="1" ht="18" x14ac:dyDescent="0.25">
      <c r="A51" s="140" t="str">
        <f>VLOOKUP(B51,'[1]LISTADO ATM'!$A$2:$C$822,3,0)</f>
        <v>NORTE</v>
      </c>
      <c r="B51" s="167">
        <v>395</v>
      </c>
      <c r="C51" s="140" t="str">
        <f>VLOOKUP(B51,'[1]LISTADO ATM'!$A$2:$B$822,2,0)</f>
        <v xml:space="preserve">ATM UNP Sabana Iglesia </v>
      </c>
      <c r="D51" s="137" t="s">
        <v>2539</v>
      </c>
      <c r="E51" s="141">
        <v>3335974208</v>
      </c>
    </row>
    <row r="52" spans="1:5" s="125" customFormat="1" ht="18" x14ac:dyDescent="0.25">
      <c r="A52" s="140" t="str">
        <f>VLOOKUP(B52,'[1]LISTADO ATM'!$A$2:$C$822,3,0)</f>
        <v>NORTE</v>
      </c>
      <c r="B52" s="167">
        <v>208</v>
      </c>
      <c r="C52" s="140" t="str">
        <f>VLOOKUP(B52,'[1]LISTADO ATM'!$A$2:$B$822,2,0)</f>
        <v xml:space="preserve">ATM UNP Tireo </v>
      </c>
      <c r="D52" s="137" t="s">
        <v>2539</v>
      </c>
      <c r="E52" s="141">
        <v>3335974530</v>
      </c>
    </row>
    <row r="53" spans="1:5" s="125" customFormat="1" ht="18" x14ac:dyDescent="0.25">
      <c r="A53" s="140"/>
      <c r="B53" s="167"/>
      <c r="C53" s="173"/>
      <c r="D53" s="137"/>
      <c r="E53" s="141"/>
    </row>
    <row r="54" spans="1:5" s="125" customFormat="1" ht="18" x14ac:dyDescent="0.25">
      <c r="A54" s="140"/>
      <c r="B54" s="167"/>
      <c r="C54" s="173"/>
      <c r="D54" s="137"/>
      <c r="E54" s="141"/>
    </row>
    <row r="55" spans="1:5" s="125" customFormat="1" ht="18" x14ac:dyDescent="0.25">
      <c r="A55" s="140"/>
      <c r="B55" s="167"/>
      <c r="C55" s="173"/>
      <c r="D55" s="137"/>
      <c r="E55" s="141"/>
    </row>
    <row r="56" spans="1:5" s="125" customFormat="1" ht="18" x14ac:dyDescent="0.25">
      <c r="A56" s="140"/>
      <c r="B56" s="167"/>
      <c r="C56" s="173"/>
      <c r="D56" s="137"/>
      <c r="E56" s="141"/>
    </row>
    <row r="57" spans="1:5" s="125" customFormat="1" ht="18" x14ac:dyDescent="0.25">
      <c r="A57" s="140"/>
      <c r="B57" s="167"/>
      <c r="C57" s="173"/>
      <c r="D57" s="137"/>
      <c r="E57" s="141"/>
    </row>
    <row r="58" spans="1:5" s="125" customFormat="1" ht="18" x14ac:dyDescent="0.25">
      <c r="A58" s="140"/>
      <c r="B58" s="167"/>
      <c r="C58" s="173"/>
      <c r="D58" s="137"/>
      <c r="E58" s="141"/>
    </row>
    <row r="59" spans="1:5" s="125" customFormat="1" ht="18" x14ac:dyDescent="0.25">
      <c r="A59" s="140"/>
      <c r="B59" s="167"/>
      <c r="C59" s="173"/>
      <c r="D59" s="137"/>
      <c r="E59" s="141"/>
    </row>
    <row r="60" spans="1:5" s="115" customFormat="1" ht="18.75" thickBot="1" x14ac:dyDescent="0.3">
      <c r="A60" s="128" t="s">
        <v>2467</v>
      </c>
      <c r="B60" s="170">
        <f>COUNT(B9:B9)</f>
        <v>1</v>
      </c>
      <c r="C60" s="195"/>
      <c r="D60" s="196"/>
      <c r="E60" s="197"/>
    </row>
    <row r="61" spans="1:5" s="115" customFormat="1" ht="18" customHeight="1" x14ac:dyDescent="0.25">
      <c r="A61" s="125"/>
      <c r="B61" s="147"/>
      <c r="C61" s="125"/>
      <c r="D61" s="125"/>
      <c r="E61" s="130"/>
    </row>
    <row r="62" spans="1:5" s="125" customFormat="1" ht="18" x14ac:dyDescent="0.25">
      <c r="A62" s="198" t="s">
        <v>2576</v>
      </c>
      <c r="B62" s="199"/>
      <c r="C62" s="199"/>
      <c r="D62" s="199"/>
      <c r="E62" s="200"/>
    </row>
    <row r="63" spans="1:5" s="125" customFormat="1" ht="18" x14ac:dyDescent="0.25">
      <c r="A63" s="138" t="s">
        <v>15</v>
      </c>
      <c r="B63" s="138" t="s">
        <v>2411</v>
      </c>
      <c r="C63" s="138" t="s">
        <v>46</v>
      </c>
      <c r="D63" s="138" t="s">
        <v>2414</v>
      </c>
      <c r="E63" s="138" t="s">
        <v>2412</v>
      </c>
    </row>
    <row r="64" spans="1:5" s="125" customFormat="1" ht="18" x14ac:dyDescent="0.25">
      <c r="A64" s="139" t="str">
        <f>VLOOKUP(B64,'[1]LISTADO ATM'!$A$2:$C$822,3,0)</f>
        <v>ESTE</v>
      </c>
      <c r="B64" s="167">
        <v>386</v>
      </c>
      <c r="C64" s="141" t="str">
        <f>VLOOKUP(B64,'[1]LISTADO ATM'!$A$2:$B$822,2,0)</f>
        <v xml:space="preserve">ATM Plaza Verón II </v>
      </c>
      <c r="D64" s="137" t="s">
        <v>2535</v>
      </c>
      <c r="E64" s="155">
        <v>3335973545</v>
      </c>
    </row>
    <row r="65" spans="1:6" s="125" customFormat="1" ht="18" x14ac:dyDescent="0.25">
      <c r="A65" s="139" t="str">
        <f>VLOOKUP(B65,'[1]LISTADO ATM'!$A$2:$C$822,3,0)</f>
        <v>DISTRITO NACIONAL</v>
      </c>
      <c r="B65" s="167">
        <v>24</v>
      </c>
      <c r="C65" s="141" t="str">
        <f>VLOOKUP(B65,'[1]LISTADO ATM'!$A$2:$B$822,2,0)</f>
        <v xml:space="preserve">ATM Oficina Eusebio Manzueta </v>
      </c>
      <c r="D65" s="137" t="s">
        <v>2535</v>
      </c>
      <c r="E65" s="155">
        <v>3335973090</v>
      </c>
    </row>
    <row r="66" spans="1:6" s="125" customFormat="1" ht="18" x14ac:dyDescent="0.25">
      <c r="A66" s="139" t="str">
        <f>VLOOKUP(B66,'[1]LISTADO ATM'!$A$2:$C$822,3,0)</f>
        <v>NORTE</v>
      </c>
      <c r="B66" s="167">
        <v>757</v>
      </c>
      <c r="C66" s="141" t="str">
        <f>VLOOKUP(B66,'[1]LISTADO ATM'!$A$2:$B$822,2,0)</f>
        <v xml:space="preserve">ATM UNP Plaza Paseo (Santiago) </v>
      </c>
      <c r="D66" s="137" t="s">
        <v>2535</v>
      </c>
      <c r="E66" s="155">
        <v>3335973657</v>
      </c>
    </row>
    <row r="67" spans="1:6" s="125" customFormat="1" ht="18" x14ac:dyDescent="0.25">
      <c r="A67" s="139" t="str">
        <f>VLOOKUP(B67,'[1]LISTADO ATM'!$A$2:$C$822,3,0)</f>
        <v>NORTE</v>
      </c>
      <c r="B67" s="167">
        <v>388</v>
      </c>
      <c r="C67" s="141" t="str">
        <f>VLOOKUP(B67,'[1]LISTADO ATM'!$A$2:$B$822,2,0)</f>
        <v xml:space="preserve">ATM Multicentro La Sirena Puerto Plata </v>
      </c>
      <c r="D67" s="137" t="s">
        <v>2535</v>
      </c>
      <c r="E67" s="155">
        <v>3335973655</v>
      </c>
    </row>
    <row r="68" spans="1:6" s="125" customFormat="1" ht="18" x14ac:dyDescent="0.25">
      <c r="A68" s="139" t="str">
        <f>VLOOKUP(B68,'[1]LISTADO ATM'!$A$2:$C$822,3,0)</f>
        <v>SUR</v>
      </c>
      <c r="B68" s="167">
        <v>50</v>
      </c>
      <c r="C68" s="141" t="str">
        <f>VLOOKUP(B68,'[1]LISTADO ATM'!$A$2:$B$822,2,0)</f>
        <v xml:space="preserve">ATM Oficina Padre Las Casas (Azua) </v>
      </c>
      <c r="D68" s="137" t="s">
        <v>2535</v>
      </c>
      <c r="E68" s="155">
        <v>3335973585</v>
      </c>
    </row>
    <row r="69" spans="1:6" s="125" customFormat="1" ht="18" x14ac:dyDescent="0.25">
      <c r="A69" s="139" t="str">
        <f>VLOOKUP(B69,'[1]LISTADO ATM'!$A$2:$C$822,3,0)</f>
        <v>NORTE</v>
      </c>
      <c r="B69" s="167">
        <v>431</v>
      </c>
      <c r="C69" s="141" t="str">
        <f>VLOOKUP(B69,'[1]LISTADO ATM'!$A$2:$B$822,2,0)</f>
        <v xml:space="preserve">ATM Autoservicio Sol (Santiago) </v>
      </c>
      <c r="D69" s="137" t="s">
        <v>2535</v>
      </c>
      <c r="E69" s="155">
        <v>3335973654</v>
      </c>
    </row>
    <row r="70" spans="1:6" s="125" customFormat="1" ht="18.75" customHeight="1" x14ac:dyDescent="0.25">
      <c r="A70" s="139" t="str">
        <f>VLOOKUP(B70,'[1]LISTADO ATM'!$A$2:$C$822,3,0)</f>
        <v>NORTE</v>
      </c>
      <c r="B70" s="167">
        <v>8</v>
      </c>
      <c r="C70" s="141" t="str">
        <f>VLOOKUP(B70,'[1]LISTADO ATM'!$A$2:$B$822,2,0)</f>
        <v>ATM Autoservicio Yaque</v>
      </c>
      <c r="D70" s="137" t="s">
        <v>2535</v>
      </c>
      <c r="E70" s="155" t="s">
        <v>2604</v>
      </c>
    </row>
    <row r="71" spans="1:6" s="115" customFormat="1" ht="18" x14ac:dyDescent="0.25">
      <c r="A71" s="139"/>
      <c r="B71" s="167"/>
      <c r="C71" s="141"/>
      <c r="D71" s="137"/>
      <c r="E71" s="155"/>
    </row>
    <row r="72" spans="1:6" s="115" customFormat="1" ht="18" x14ac:dyDescent="0.25">
      <c r="A72" s="139" t="e">
        <f>VLOOKUP(B72,'[1]LISTADO ATM'!$A$2:$C$822,3,0)</f>
        <v>#N/A</v>
      </c>
      <c r="B72" s="167"/>
      <c r="C72" s="141" t="e">
        <f>VLOOKUP(B72,'[1]LISTADO ATM'!$A$2:$B$822,2,0)</f>
        <v>#N/A</v>
      </c>
      <c r="D72" s="137"/>
      <c r="E72" s="141"/>
    </row>
    <row r="73" spans="1:6" s="115" customFormat="1" ht="18.75" thickBot="1" x14ac:dyDescent="0.3">
      <c r="A73" s="128" t="s">
        <v>2467</v>
      </c>
      <c r="B73" s="170">
        <f>COUNT(B64:B64)</f>
        <v>1</v>
      </c>
      <c r="C73" s="195"/>
      <c r="D73" s="196"/>
      <c r="E73" s="197"/>
    </row>
    <row r="74" spans="1:6" s="115" customFormat="1" ht="15.75" thickBot="1" x14ac:dyDescent="0.3">
      <c r="A74" s="125"/>
      <c r="B74" s="147"/>
      <c r="C74" s="125"/>
      <c r="D74" s="125"/>
      <c r="E74" s="130"/>
    </row>
    <row r="75" spans="1:6" s="115" customFormat="1" ht="18.75" thickBot="1" x14ac:dyDescent="0.3">
      <c r="A75" s="190" t="s">
        <v>2468</v>
      </c>
      <c r="B75" s="191"/>
      <c r="C75" s="191"/>
      <c r="D75" s="191"/>
      <c r="E75" s="192"/>
    </row>
    <row r="76" spans="1:6" s="115" customFormat="1" ht="18" customHeight="1" x14ac:dyDescent="0.25">
      <c r="A76" s="127" t="s">
        <v>15</v>
      </c>
      <c r="B76" s="127" t="s">
        <v>2411</v>
      </c>
      <c r="C76" s="127" t="s">
        <v>46</v>
      </c>
      <c r="D76" s="127" t="s">
        <v>2414</v>
      </c>
      <c r="E76" s="138" t="s">
        <v>2412</v>
      </c>
    </row>
    <row r="77" spans="1:6" s="115" customFormat="1" ht="18" x14ac:dyDescent="0.25">
      <c r="A77" s="150" t="str">
        <f>VLOOKUP(B77,'[1]LISTADO ATM'!$A$2:$C$822,3,0)</f>
        <v>ESTE</v>
      </c>
      <c r="B77" s="145">
        <v>822</v>
      </c>
      <c r="C77" s="151" t="str">
        <f>VLOOKUP(B77,'[1]LISTADO ATM'!$A$2:$B$822,2,0)</f>
        <v xml:space="preserve">ATM INDUSPALMA </v>
      </c>
      <c r="D77" s="152" t="s">
        <v>2432</v>
      </c>
      <c r="E77" s="141">
        <v>3335972512</v>
      </c>
      <c r="F77" s="125"/>
    </row>
    <row r="78" spans="1:6" s="125" customFormat="1" ht="18" x14ac:dyDescent="0.25">
      <c r="A78" s="150" t="str">
        <f>VLOOKUP(B78,'[1]LISTADO ATM'!$A$2:$C$822,3,0)</f>
        <v>ESTE</v>
      </c>
      <c r="B78" s="145">
        <v>660</v>
      </c>
      <c r="C78" s="151" t="str">
        <f>VLOOKUP(B78,'[1]LISTADO ATM'!$A$2:$B$822,2,0)</f>
        <v>ATM Oficina Romana Norte II</v>
      </c>
      <c r="D78" s="152" t="s">
        <v>2432</v>
      </c>
      <c r="E78" s="141">
        <v>3335973682</v>
      </c>
    </row>
    <row r="79" spans="1:6" s="125" customFormat="1" ht="18" x14ac:dyDescent="0.25">
      <c r="A79" s="150" t="str">
        <f>VLOOKUP(B79,'[1]LISTADO ATM'!$A$2:$C$822,3,0)</f>
        <v>SUR</v>
      </c>
      <c r="B79" s="145">
        <v>780</v>
      </c>
      <c r="C79" s="151" t="str">
        <f>VLOOKUP(B79,'[1]LISTADO ATM'!$A$2:$B$822,2,0)</f>
        <v xml:space="preserve">ATM Oficina Barahona I </v>
      </c>
      <c r="D79" s="152" t="s">
        <v>2432</v>
      </c>
      <c r="E79" s="141">
        <v>3335973187</v>
      </c>
    </row>
    <row r="80" spans="1:6" s="125" customFormat="1" ht="18" x14ac:dyDescent="0.25">
      <c r="A80" s="150" t="str">
        <f>VLOOKUP(B80,'[1]LISTADO ATM'!$A$2:$C$822,3,0)</f>
        <v>DISTRITO NACIONAL</v>
      </c>
      <c r="B80" s="167">
        <v>347</v>
      </c>
      <c r="C80" s="151" t="str">
        <f>VLOOKUP(B80,'[1]LISTADO ATM'!$A$2:$B$822,2,0)</f>
        <v>ATM Patio de Colombia</v>
      </c>
      <c r="D80" s="152" t="s">
        <v>2432</v>
      </c>
      <c r="E80" s="141" t="s">
        <v>2737</v>
      </c>
    </row>
    <row r="81" spans="1:6" s="125" customFormat="1" ht="18" x14ac:dyDescent="0.25">
      <c r="A81" s="150" t="str">
        <f>VLOOKUP(B81,'[1]LISTADO ATM'!$A$2:$C$822,3,0)</f>
        <v>SUR</v>
      </c>
      <c r="B81" s="167">
        <v>582</v>
      </c>
      <c r="C81" s="151" t="str">
        <f>VLOOKUP(B81,'[1]LISTADO ATM'!$A$2:$B$822,2,0)</f>
        <v>ATM Estación Sabana Yegua</v>
      </c>
      <c r="D81" s="152" t="s">
        <v>2432</v>
      </c>
      <c r="E81" s="141">
        <v>3335973423</v>
      </c>
    </row>
    <row r="82" spans="1:6" s="125" customFormat="1" ht="18" x14ac:dyDescent="0.25">
      <c r="A82" s="150" t="str">
        <f>VLOOKUP(B82,'[1]LISTADO ATM'!$A$2:$C$822,3,0)</f>
        <v>NORTE</v>
      </c>
      <c r="B82" s="167">
        <v>77</v>
      </c>
      <c r="C82" s="151" t="str">
        <f>VLOOKUP(B82,'[1]LISTADO ATM'!$A$2:$B$822,2,0)</f>
        <v xml:space="preserve">ATM Oficina Cruce de Imbert </v>
      </c>
      <c r="D82" s="152" t="s">
        <v>2432</v>
      </c>
      <c r="E82" s="141">
        <v>3335973520</v>
      </c>
    </row>
    <row r="83" spans="1:6" s="125" customFormat="1" ht="18" customHeight="1" x14ac:dyDescent="0.25">
      <c r="A83" s="150" t="str">
        <f>VLOOKUP(B83,'[1]LISTADO ATM'!$A$2:$C$822,3,0)</f>
        <v>DISTRITO NACIONAL</v>
      </c>
      <c r="B83" s="167">
        <v>354</v>
      </c>
      <c r="C83" s="151" t="str">
        <f>VLOOKUP(B83,'[1]LISTADO ATM'!$A$2:$B$822,2,0)</f>
        <v xml:space="preserve">ATM Oficina Núñez de Cáceres II </v>
      </c>
      <c r="D83" s="152" t="s">
        <v>2432</v>
      </c>
      <c r="E83" s="141" t="s">
        <v>2738</v>
      </c>
    </row>
    <row r="84" spans="1:6" s="125" customFormat="1" ht="18" x14ac:dyDescent="0.25">
      <c r="A84" s="150" t="str">
        <f>VLOOKUP(B84,'[1]LISTADO ATM'!$A$2:$C$822,3,0)</f>
        <v>DISTRITO NACIONAL</v>
      </c>
      <c r="B84" s="167">
        <v>363</v>
      </c>
      <c r="C84" s="151" t="str">
        <f>VLOOKUP(B84,'[1]LISTADO ATM'!$A$2:$B$822,2,0)</f>
        <v>ATM S/M Bravo Villa Mella</v>
      </c>
      <c r="D84" s="152" t="s">
        <v>2432</v>
      </c>
      <c r="E84" s="141">
        <v>3335973515</v>
      </c>
    </row>
    <row r="85" spans="1:6" s="125" customFormat="1" ht="18" x14ac:dyDescent="0.25">
      <c r="A85" s="150" t="str">
        <f>VLOOKUP(B85,'[1]LISTADO ATM'!$A$2:$C$822,3,0)</f>
        <v>ESTE</v>
      </c>
      <c r="B85" s="167">
        <v>117</v>
      </c>
      <c r="C85" s="151" t="str">
        <f>VLOOKUP(B85,'[1]LISTADO ATM'!$A$2:$B$822,2,0)</f>
        <v xml:space="preserve">ATM Oficina El Seybo </v>
      </c>
      <c r="D85" s="152" t="s">
        <v>2432</v>
      </c>
      <c r="E85" s="141">
        <v>3335973522</v>
      </c>
      <c r="F85" s="115"/>
    </row>
    <row r="86" spans="1:6" s="115" customFormat="1" ht="18" x14ac:dyDescent="0.25">
      <c r="A86" s="150" t="str">
        <f>VLOOKUP(B86,'[1]LISTADO ATM'!$A$2:$C$822,3,0)</f>
        <v>DISTRITO NACIONAL</v>
      </c>
      <c r="B86" s="167">
        <v>410</v>
      </c>
      <c r="C86" s="151" t="str">
        <f>VLOOKUP(B86,'[1]LISTADO ATM'!$A$2:$B$822,2,0)</f>
        <v xml:space="preserve">ATM Oficina Las Palmas de Herrera II </v>
      </c>
      <c r="D86" s="152" t="s">
        <v>2432</v>
      </c>
      <c r="E86" s="141">
        <v>3335973426</v>
      </c>
    </row>
    <row r="87" spans="1:6" s="115" customFormat="1" ht="18" x14ac:dyDescent="0.25">
      <c r="A87" s="150" t="str">
        <f>VLOOKUP(B87,'[1]LISTADO ATM'!$A$2:$C$822,3,0)</f>
        <v>NORTE</v>
      </c>
      <c r="B87" s="167">
        <v>633</v>
      </c>
      <c r="C87" s="151" t="str">
        <f>VLOOKUP(B87,'[1]LISTADO ATM'!$A$2:$B$822,2,0)</f>
        <v xml:space="preserve">ATM Autobanco Las Colinas </v>
      </c>
      <c r="D87" s="152" t="s">
        <v>2432</v>
      </c>
      <c r="E87" s="141">
        <v>3335973590</v>
      </c>
    </row>
    <row r="88" spans="1:6" s="115" customFormat="1" ht="18" x14ac:dyDescent="0.25">
      <c r="A88" s="150" t="str">
        <f>VLOOKUP(B88,'[1]LISTADO ATM'!$A$2:$C$822,3,0)</f>
        <v>DISTRITO NACIONAL</v>
      </c>
      <c r="B88" s="167">
        <v>958</v>
      </c>
      <c r="C88" s="151" t="str">
        <f>VLOOKUP(B88,'[1]LISTADO ATM'!$A$2:$B$822,2,0)</f>
        <v xml:space="preserve">ATM Olé Aut. San Isidro </v>
      </c>
      <c r="D88" s="152" t="s">
        <v>2432</v>
      </c>
      <c r="E88" s="141">
        <v>3335973564</v>
      </c>
    </row>
    <row r="89" spans="1:6" s="115" customFormat="1" ht="18" x14ac:dyDescent="0.25">
      <c r="A89" s="150" t="str">
        <f>VLOOKUP(B89,'[1]LISTADO ATM'!$A$2:$C$822,3,0)</f>
        <v>DISTRITO NACIONAL</v>
      </c>
      <c r="B89" s="167">
        <v>983</v>
      </c>
      <c r="C89" s="151" t="str">
        <f>VLOOKUP(B89,'[1]LISTADO ATM'!$A$2:$B$822,2,0)</f>
        <v xml:space="preserve">ATM Bravo República de Colombia </v>
      </c>
      <c r="D89" s="152" t="s">
        <v>2432</v>
      </c>
      <c r="E89" s="141">
        <v>3335973555</v>
      </c>
    </row>
    <row r="90" spans="1:6" s="115" customFormat="1" ht="18" x14ac:dyDescent="0.25">
      <c r="A90" s="150" t="str">
        <f>VLOOKUP(B90,'[1]LISTADO ATM'!$A$2:$C$822,3,0)</f>
        <v>NORTE</v>
      </c>
      <c r="B90" s="167">
        <v>605</v>
      </c>
      <c r="C90" s="151" t="str">
        <f>VLOOKUP(B90,'[1]LISTADO ATM'!$A$2:$B$822,2,0)</f>
        <v xml:space="preserve">ATM Oficina Bonao I </v>
      </c>
      <c r="D90" s="152" t="s">
        <v>2432</v>
      </c>
      <c r="E90" s="141">
        <v>3335973429</v>
      </c>
    </row>
    <row r="91" spans="1:6" s="115" customFormat="1" ht="18" x14ac:dyDescent="0.25">
      <c r="A91" s="150" t="str">
        <f>VLOOKUP(B91,'[1]LISTADO ATM'!$A$2:$C$822,3,0)</f>
        <v>ESTE</v>
      </c>
      <c r="B91" s="167">
        <v>673</v>
      </c>
      <c r="C91" s="151" t="str">
        <f>VLOOKUP(B91,'[1]LISTADO ATM'!$A$2:$B$822,2,0)</f>
        <v>ATM Clínica Dr. Cruz Jiminián</v>
      </c>
      <c r="D91" s="152" t="s">
        <v>2432</v>
      </c>
      <c r="E91" s="141">
        <v>3335973594</v>
      </c>
      <c r="F91" s="125"/>
    </row>
    <row r="92" spans="1:6" s="125" customFormat="1" ht="18" customHeight="1" x14ac:dyDescent="0.25">
      <c r="A92" s="150" t="str">
        <f>VLOOKUP(B92,'[1]LISTADO ATM'!$A$2:$C$822,3,0)</f>
        <v>DISTRITO NACIONAL</v>
      </c>
      <c r="B92" s="167">
        <v>721</v>
      </c>
      <c r="C92" s="151" t="str">
        <f>VLOOKUP(B92,'[1]LISTADO ATM'!$A$2:$B$822,2,0)</f>
        <v xml:space="preserve">ATM Oficina Charles de Gaulle II </v>
      </c>
      <c r="D92" s="152" t="s">
        <v>2432</v>
      </c>
      <c r="E92" s="141">
        <v>3335973622</v>
      </c>
    </row>
    <row r="93" spans="1:6" s="125" customFormat="1" ht="18" x14ac:dyDescent="0.25">
      <c r="A93" s="150" t="str">
        <f>VLOOKUP(B93,'[1]LISTADO ATM'!$A$2:$C$822,3,0)</f>
        <v>DISTRITO NACIONAL</v>
      </c>
      <c r="B93" s="167">
        <v>722</v>
      </c>
      <c r="C93" s="151" t="str">
        <f>VLOOKUP(B93,'[1]LISTADO ATM'!$A$2:$B$822,2,0)</f>
        <v xml:space="preserve">ATM Oficina Charles de Gaulle III </v>
      </c>
      <c r="D93" s="152" t="s">
        <v>2432</v>
      </c>
      <c r="E93" s="141">
        <v>3335973623</v>
      </c>
    </row>
    <row r="94" spans="1:6" s="125" customFormat="1" ht="18" x14ac:dyDescent="0.25">
      <c r="A94" s="150" t="str">
        <f>VLOOKUP(B94,'[1]LISTADO ATM'!$A$2:$C$822,3,0)</f>
        <v>ESTE</v>
      </c>
      <c r="B94" s="167">
        <v>158</v>
      </c>
      <c r="C94" s="151" t="str">
        <f>VLOOKUP(B94,'[1]LISTADO ATM'!$A$2:$B$822,2,0)</f>
        <v xml:space="preserve">ATM Oficina Romana Norte </v>
      </c>
      <c r="D94" s="152" t="s">
        <v>2432</v>
      </c>
      <c r="E94" s="141">
        <v>3335973675</v>
      </c>
      <c r="F94" s="115"/>
    </row>
    <row r="95" spans="1:6" s="115" customFormat="1" ht="18" x14ac:dyDescent="0.25">
      <c r="A95" s="150" t="str">
        <f>VLOOKUP(B95,'[1]LISTADO ATM'!$A$2:$C$822,3,0)</f>
        <v>NORTE</v>
      </c>
      <c r="B95" s="167">
        <v>990</v>
      </c>
      <c r="C95" s="151" t="str">
        <f>VLOOKUP(B95,'[1]LISTADO ATM'!$A$2:$B$822,2,0)</f>
        <v xml:space="preserve">ATM Autoservicio Bonao II </v>
      </c>
      <c r="D95" s="152" t="s">
        <v>2432</v>
      </c>
      <c r="E95" s="141">
        <v>3335973624</v>
      </c>
    </row>
    <row r="96" spans="1:6" s="115" customFormat="1" ht="18" x14ac:dyDescent="0.25">
      <c r="A96" s="150" t="str">
        <f>VLOOKUP(B96,'[1]LISTADO ATM'!$A$2:$C$822,3,0)</f>
        <v>NORTE</v>
      </c>
      <c r="B96" s="167">
        <v>645</v>
      </c>
      <c r="C96" s="151" t="str">
        <f>VLOOKUP(B96,'[1]LISTADO ATM'!$A$2:$B$822,2,0)</f>
        <v xml:space="preserve">ATM UNP Cabrera </v>
      </c>
      <c r="D96" s="152" t="s">
        <v>2432</v>
      </c>
      <c r="E96" s="141" t="s">
        <v>2741</v>
      </c>
      <c r="F96" s="125"/>
    </row>
    <row r="97" spans="1:6" s="115" customFormat="1" ht="18" x14ac:dyDescent="0.25">
      <c r="A97" s="150" t="str">
        <f>VLOOKUP(B97,'[1]LISTADO ATM'!$A$2:$C$822,3,0)</f>
        <v>DISTRITO NACIONAL</v>
      </c>
      <c r="B97" s="167">
        <v>407</v>
      </c>
      <c r="C97" s="151" t="str">
        <f>VLOOKUP(B97,'[1]LISTADO ATM'!$A$2:$B$822,2,0)</f>
        <v xml:space="preserve">ATM Multicentro La Sirena Villa Mella </v>
      </c>
      <c r="D97" s="152" t="s">
        <v>2432</v>
      </c>
      <c r="E97" s="141">
        <v>3335973749</v>
      </c>
      <c r="F97" s="125"/>
    </row>
    <row r="98" spans="1:6" s="115" customFormat="1" ht="18" x14ac:dyDescent="0.25">
      <c r="A98" s="150" t="str">
        <f>VLOOKUP(B98,'[1]LISTADO ATM'!$A$2:$C$822,3,0)</f>
        <v>NORTE</v>
      </c>
      <c r="B98" s="167">
        <v>720</v>
      </c>
      <c r="C98" s="151" t="str">
        <f>VLOOKUP(B98,'[1]LISTADO ATM'!$A$2:$B$822,2,0)</f>
        <v xml:space="preserve">ATM OMSA (Santiago) </v>
      </c>
      <c r="D98" s="152" t="s">
        <v>2432</v>
      </c>
      <c r="E98" s="141">
        <v>3335973781</v>
      </c>
      <c r="F98" s="125"/>
    </row>
    <row r="99" spans="1:6" s="115" customFormat="1" ht="18" x14ac:dyDescent="0.25">
      <c r="A99" s="150" t="str">
        <f>VLOOKUP(B99,'[1]LISTADO ATM'!$A$2:$C$822,3,0)</f>
        <v>NORTE</v>
      </c>
      <c r="B99" s="167">
        <v>837</v>
      </c>
      <c r="C99" s="151" t="str">
        <f>VLOOKUP(B99,'[1]LISTADO ATM'!$A$2:$B$822,2,0)</f>
        <v>ATM Estación Next Canabacoa</v>
      </c>
      <c r="D99" s="152" t="s">
        <v>2432</v>
      </c>
      <c r="E99" s="141">
        <v>3335974406</v>
      </c>
      <c r="F99" s="125"/>
    </row>
    <row r="100" spans="1:6" s="115" customFormat="1" ht="18" x14ac:dyDescent="0.25">
      <c r="A100" s="150" t="str">
        <f>VLOOKUP(B100,'[1]LISTADO ATM'!$A$2:$C$822,3,0)</f>
        <v>DISTRITO NACIONAL</v>
      </c>
      <c r="B100" s="167">
        <v>791</v>
      </c>
      <c r="C100" s="151" t="str">
        <f>VLOOKUP(B100,'[1]LISTADO ATM'!$A$2:$B$822,2,0)</f>
        <v xml:space="preserve">ATM Oficina Sans Soucí </v>
      </c>
      <c r="D100" s="152" t="s">
        <v>2432</v>
      </c>
      <c r="E100" s="141">
        <v>3335974623</v>
      </c>
      <c r="F100" s="125"/>
    </row>
    <row r="101" spans="1:6" ht="18" x14ac:dyDescent="0.25">
      <c r="A101" s="150" t="str">
        <f>VLOOKUP(B101,'[1]LISTADO ATM'!$A$2:$C$822,3,0)</f>
        <v>NORTE</v>
      </c>
      <c r="B101" s="167">
        <v>299</v>
      </c>
      <c r="C101" s="151" t="str">
        <f>VLOOKUP(B101,'[1]LISTADO ATM'!$A$2:$B$822,2,0)</f>
        <v xml:space="preserve">ATM S/M Aprezio Cotui </v>
      </c>
      <c r="D101" s="152" t="s">
        <v>2432</v>
      </c>
      <c r="E101" s="141">
        <v>3335974716</v>
      </c>
    </row>
    <row r="102" spans="1:6" ht="18" x14ac:dyDescent="0.25">
      <c r="A102" s="150" t="str">
        <f>VLOOKUP(B102,'[1]LISTADO ATM'!$A$2:$C$822,3,0)</f>
        <v>DISTRITO NACIONAL</v>
      </c>
      <c r="B102" s="167">
        <v>713</v>
      </c>
      <c r="C102" s="151" t="str">
        <f>VLOOKUP(B102,'[1]LISTADO ATM'!$A$2:$B$822,2,0)</f>
        <v xml:space="preserve">ATM Oficina Las Américas </v>
      </c>
      <c r="D102" s="152" t="s">
        <v>2432</v>
      </c>
      <c r="E102" s="141">
        <v>3335974726</v>
      </c>
    </row>
    <row r="103" spans="1:6" ht="18" customHeight="1" x14ac:dyDescent="0.25">
      <c r="A103" s="150" t="str">
        <f>VLOOKUP(B103,'[1]LISTADO ATM'!$A$2:$C$822,3,0)</f>
        <v>ESTE</v>
      </c>
      <c r="B103" s="167">
        <v>608</v>
      </c>
      <c r="C103" s="151" t="str">
        <f>VLOOKUP(B103,'[1]LISTADO ATM'!$A$2:$B$822,2,0)</f>
        <v xml:space="preserve">ATM Oficina Jumbo (San Pedro) </v>
      </c>
      <c r="D103" s="152" t="s">
        <v>2432</v>
      </c>
      <c r="E103" s="141">
        <v>3335974934</v>
      </c>
    </row>
    <row r="104" spans="1:6" ht="18" customHeight="1" x14ac:dyDescent="0.25">
      <c r="A104" s="150" t="str">
        <f>VLOOKUP(B104,'[1]LISTADO ATM'!$A$2:$C$822,3,0)</f>
        <v>SUR</v>
      </c>
      <c r="B104" s="167">
        <v>249</v>
      </c>
      <c r="C104" s="151" t="str">
        <f>VLOOKUP(B104,'[1]LISTADO ATM'!$A$2:$B$822,2,0)</f>
        <v xml:space="preserve">ATM Banco Agrícola Neiba </v>
      </c>
      <c r="D104" s="152" t="s">
        <v>2432</v>
      </c>
      <c r="E104" s="141">
        <v>3335975060</v>
      </c>
    </row>
    <row r="105" spans="1:6" ht="18" x14ac:dyDescent="0.25">
      <c r="A105" s="150" t="str">
        <f>VLOOKUP(B105,'[1]LISTADO ATM'!$A$2:$C$822,3,0)</f>
        <v>NORTE</v>
      </c>
      <c r="B105" s="167">
        <v>594</v>
      </c>
      <c r="C105" s="151" t="str">
        <f>VLOOKUP(B105,'[1]LISTADO ATM'!$A$2:$B$822,2,0)</f>
        <v xml:space="preserve">ATM Plaza Venezuela II (Santiago) </v>
      </c>
      <c r="D105" s="152" t="s">
        <v>2432</v>
      </c>
      <c r="E105" s="141">
        <v>3335975063</v>
      </c>
    </row>
    <row r="106" spans="1:6" ht="18" x14ac:dyDescent="0.25">
      <c r="A106" s="150" t="str">
        <f>VLOOKUP(B106,'[1]LISTADO ATM'!$A$2:$C$822,3,0)</f>
        <v>NORTE</v>
      </c>
      <c r="B106" s="167">
        <v>348</v>
      </c>
      <c r="C106" s="151" t="str">
        <f>VLOOKUP(B106,'[1]LISTADO ATM'!$A$2:$B$822,2,0)</f>
        <v xml:space="preserve">ATM Oficina Las Terrenas </v>
      </c>
      <c r="D106" s="152" t="s">
        <v>2432</v>
      </c>
      <c r="E106" s="141">
        <v>3335975069</v>
      </c>
    </row>
    <row r="107" spans="1:6" ht="18" x14ac:dyDescent="0.25">
      <c r="A107" s="150" t="str">
        <f>VLOOKUP(B107,'[1]LISTADO ATM'!$A$2:$C$822,3,0)</f>
        <v>DISTRITO NACIONAL</v>
      </c>
      <c r="B107" s="167">
        <v>709</v>
      </c>
      <c r="C107" s="151" t="str">
        <f>VLOOKUP(B107,'[1]LISTADO ATM'!$A$2:$B$822,2,0)</f>
        <v xml:space="preserve">ATM Seguros Maestro SEMMA  </v>
      </c>
      <c r="D107" s="152" t="s">
        <v>2432</v>
      </c>
      <c r="E107" s="141">
        <v>3335975076</v>
      </c>
    </row>
    <row r="108" spans="1:6" ht="18" x14ac:dyDescent="0.25">
      <c r="A108" s="150" t="str">
        <f>VLOOKUP(B108,'[1]LISTADO ATM'!$A$2:$C$822,3,0)</f>
        <v>NORTE</v>
      </c>
      <c r="B108" s="167">
        <v>396</v>
      </c>
      <c r="C108" s="151" t="str">
        <f>VLOOKUP(B108,'[1]LISTADO ATM'!$A$2:$B$822,2,0)</f>
        <v xml:space="preserve">ATM Oficina Plaza Ulloa (La Fuente) </v>
      </c>
      <c r="D108" s="152" t="s">
        <v>2432</v>
      </c>
      <c r="E108" s="141">
        <v>3335975097</v>
      </c>
      <c r="F108" s="115"/>
    </row>
    <row r="109" spans="1:6" s="115" customFormat="1" ht="18" x14ac:dyDescent="0.25">
      <c r="A109" s="150" t="str">
        <f>VLOOKUP(B109,'[1]LISTADO ATM'!$A$2:$C$822,3,0)</f>
        <v>NORTE</v>
      </c>
      <c r="B109" s="167">
        <v>304</v>
      </c>
      <c r="C109" s="151" t="str">
        <f>VLOOKUP(B109,'[1]LISTADO ATM'!$A$2:$B$822,2,0)</f>
        <v xml:space="preserve">ATM Multicentro La Sirena Estrella Sadhala </v>
      </c>
      <c r="D109" s="152" t="s">
        <v>2432</v>
      </c>
      <c r="E109" s="141">
        <v>3335975114</v>
      </c>
    </row>
    <row r="110" spans="1:6" s="115" customFormat="1" ht="18" customHeight="1" x14ac:dyDescent="0.25">
      <c r="A110" s="150" t="str">
        <f>VLOOKUP(B110,'[1]LISTADO ATM'!$A$2:$C$822,3,0)</f>
        <v>NORTE</v>
      </c>
      <c r="B110" s="167">
        <v>157</v>
      </c>
      <c r="C110" s="151" t="str">
        <f>VLOOKUP(B110,'[1]LISTADO ATM'!$A$2:$B$822,2,0)</f>
        <v xml:space="preserve">ATM Oficina Samaná </v>
      </c>
      <c r="D110" s="152" t="s">
        <v>2432</v>
      </c>
      <c r="E110" s="141">
        <v>3335975126</v>
      </c>
    </row>
    <row r="111" spans="1:6" s="115" customFormat="1" ht="18" x14ac:dyDescent="0.25">
      <c r="A111" s="150" t="str">
        <f>VLOOKUP(B111,'[1]LISTADO ATM'!$A$2:$C$822,3,0)</f>
        <v>NORTE</v>
      </c>
      <c r="B111" s="167">
        <v>144</v>
      </c>
      <c r="C111" s="151" t="str">
        <f>VLOOKUP(B111,'[1]LISTADO ATM'!$A$2:$B$822,2,0)</f>
        <v xml:space="preserve">ATM Oficina Villa Altagracia </v>
      </c>
      <c r="D111" s="152" t="s">
        <v>2432</v>
      </c>
      <c r="E111" s="141">
        <v>3335975141</v>
      </c>
      <c r="F111" s="83"/>
    </row>
    <row r="112" spans="1:6" ht="18" x14ac:dyDescent="0.25">
      <c r="A112" s="150" t="e">
        <f>VLOOKUP(B112,'[1]LISTADO ATM'!$A$2:$C$822,3,0)</f>
        <v>#N/A</v>
      </c>
      <c r="B112" s="167"/>
      <c r="C112" s="151" t="e">
        <f>VLOOKUP(B112,'[1]LISTADO ATM'!$A$2:$B$822,2,0)</f>
        <v>#N/A</v>
      </c>
      <c r="D112" s="152"/>
      <c r="E112" s="141"/>
    </row>
    <row r="113" spans="1:5" ht="18.75" customHeight="1" x14ac:dyDescent="0.25">
      <c r="A113" s="150" t="e">
        <f>VLOOKUP(B113,'[1]LISTADO ATM'!$A$2:$C$822,3,0)</f>
        <v>#N/A</v>
      </c>
      <c r="B113" s="167"/>
      <c r="C113" s="151" t="e">
        <f>VLOOKUP(B113,'[1]LISTADO ATM'!$A$2:$B$822,2,0)</f>
        <v>#N/A</v>
      </c>
      <c r="D113" s="152"/>
      <c r="E113" s="141"/>
    </row>
    <row r="114" spans="1:5" ht="18" x14ac:dyDescent="0.25">
      <c r="A114" s="150" t="e">
        <f>VLOOKUP(B114,'[1]LISTADO ATM'!$A$2:$C$822,3,0)</f>
        <v>#N/A</v>
      </c>
      <c r="B114" s="167"/>
      <c r="C114" s="151" t="e">
        <f>VLOOKUP(B114,'[1]LISTADO ATM'!$A$2:$B$822,2,0)</f>
        <v>#N/A</v>
      </c>
      <c r="D114" s="152"/>
      <c r="E114" s="141"/>
    </row>
    <row r="115" spans="1:5" ht="18.75" thickBot="1" x14ac:dyDescent="0.3">
      <c r="A115" s="158"/>
      <c r="B115" s="170">
        <f>COUNT(B77:B111)</f>
        <v>35</v>
      </c>
      <c r="C115" s="159"/>
      <c r="D115" s="159"/>
      <c r="E115" s="159"/>
    </row>
    <row r="116" spans="1:5" ht="18.75" customHeight="1" thickBot="1" x14ac:dyDescent="0.3">
      <c r="A116" s="125"/>
      <c r="B116" s="147"/>
      <c r="C116" s="125"/>
      <c r="D116" s="125"/>
      <c r="E116" s="130"/>
    </row>
    <row r="117" spans="1:5" ht="18" x14ac:dyDescent="0.25">
      <c r="A117" s="201" t="s">
        <v>2594</v>
      </c>
      <c r="B117" s="202"/>
      <c r="C117" s="202"/>
      <c r="D117" s="202"/>
      <c r="E117" s="203"/>
    </row>
    <row r="118" spans="1:5" ht="18" x14ac:dyDescent="0.25">
      <c r="A118" s="138" t="s">
        <v>15</v>
      </c>
      <c r="B118" s="138" t="s">
        <v>2411</v>
      </c>
      <c r="C118" s="138" t="s">
        <v>46</v>
      </c>
      <c r="D118" s="138" t="s">
        <v>2414</v>
      </c>
      <c r="E118" s="138" t="s">
        <v>2412</v>
      </c>
    </row>
    <row r="119" spans="1:5" ht="18" x14ac:dyDescent="0.25">
      <c r="A119" s="140" t="str">
        <f>VLOOKUP(B119,'[1]LISTADO ATM'!$A$2:$C$822,3,0)</f>
        <v>DISTRITO NACIONAL</v>
      </c>
      <c r="B119" s="167">
        <v>908</v>
      </c>
      <c r="C119" s="141" t="str">
        <f>VLOOKUP(B119,'[1]LISTADO ATM'!$A$2:$B$822,2,0)</f>
        <v xml:space="preserve">ATM Oficina Plaza Botánika </v>
      </c>
      <c r="D119" s="140" t="s">
        <v>2474</v>
      </c>
      <c r="E119" s="155">
        <v>3335970949</v>
      </c>
    </row>
    <row r="120" spans="1:5" ht="18" x14ac:dyDescent="0.25">
      <c r="A120" s="140" t="str">
        <f>VLOOKUP(B120,'[1]LISTADO ATM'!$A$2:$C$822,3,0)</f>
        <v>DISTRITO NACIONAL</v>
      </c>
      <c r="B120" s="167">
        <v>672</v>
      </c>
      <c r="C120" s="141" t="str">
        <f>VLOOKUP(B120,'[1]LISTADO ATM'!$A$2:$B$922,2,0)</f>
        <v>ATM Destacamento Policía Nacional La Victoria</v>
      </c>
      <c r="D120" s="140" t="s">
        <v>2474</v>
      </c>
      <c r="E120" s="155">
        <v>3335973017</v>
      </c>
    </row>
    <row r="121" spans="1:5" ht="18" x14ac:dyDescent="0.25">
      <c r="A121" s="140" t="str">
        <f>VLOOKUP(B121,'[1]LISTADO ATM'!$A$2:$C$822,3,0)</f>
        <v>DISTRITO NACIONAL</v>
      </c>
      <c r="B121" s="167">
        <v>160</v>
      </c>
      <c r="C121" s="141" t="str">
        <f>VLOOKUP(B121,'[1]LISTADO ATM'!$A$2:$B$922,2,0)</f>
        <v xml:space="preserve">ATM Oficina Herrera </v>
      </c>
      <c r="D121" s="140" t="s">
        <v>2474</v>
      </c>
      <c r="E121" s="155">
        <v>3335973512</v>
      </c>
    </row>
    <row r="122" spans="1:5" ht="18" x14ac:dyDescent="0.25">
      <c r="A122" s="150" t="str">
        <f>VLOOKUP(B122,'[1]LISTADO ATM'!$A$2:$C$822,3,0)</f>
        <v>NORTE</v>
      </c>
      <c r="B122" s="167">
        <v>88</v>
      </c>
      <c r="C122" s="151" t="str">
        <f>VLOOKUP(B122,'[1]LISTADO ATM'!$A$2:$B$822,2,0)</f>
        <v xml:space="preserve">ATM S/M La Fuente (Santiago) </v>
      </c>
      <c r="D122" s="140" t="s">
        <v>2474</v>
      </c>
      <c r="E122" s="141">
        <v>3335973610</v>
      </c>
    </row>
    <row r="123" spans="1:5" ht="18" x14ac:dyDescent="0.25">
      <c r="A123" s="140" t="str">
        <f>VLOOKUP(B123,'[1]LISTADO ATM'!$A$2:$C$822,3,0)</f>
        <v>NORTE</v>
      </c>
      <c r="B123" s="145">
        <v>291</v>
      </c>
      <c r="C123" s="141" t="str">
        <f>VLOOKUP(B123,'[1]LISTADO ATM'!$A$2:$B$922,2,0)</f>
        <v xml:space="preserve">ATM S/M Jumbo Las Colinas </v>
      </c>
      <c r="D123" s="140" t="s">
        <v>2474</v>
      </c>
      <c r="E123" s="155">
        <v>3335973689</v>
      </c>
    </row>
    <row r="124" spans="1:5" ht="18.75" customHeight="1" x14ac:dyDescent="0.25">
      <c r="A124" s="140" t="str">
        <f>VLOOKUP(B124,'[1]LISTADO ATM'!$A$2:$C$822,3,0)</f>
        <v>NORTE</v>
      </c>
      <c r="B124" s="145">
        <v>142</v>
      </c>
      <c r="C124" s="141" t="str">
        <f>VLOOKUP(B124,'[1]LISTADO ATM'!$A$2:$B$922,2,0)</f>
        <v xml:space="preserve">ATM Centro de Caja Galerías Bonao </v>
      </c>
      <c r="D124" s="140" t="s">
        <v>2474</v>
      </c>
      <c r="E124" s="155">
        <v>3335973690</v>
      </c>
    </row>
    <row r="125" spans="1:5" ht="18" x14ac:dyDescent="0.25">
      <c r="A125" s="140" t="str">
        <f>VLOOKUP(B125,'[1]LISTADO ATM'!$A$2:$C$822,3,0)</f>
        <v>DISTRITO NACIONAL</v>
      </c>
      <c r="B125" s="145">
        <v>696</v>
      </c>
      <c r="C125" s="141" t="str">
        <f>VLOOKUP(B125,'[1]LISTADO ATM'!$A$2:$B$922,2,0)</f>
        <v>ATM Olé Jacobo Majluta</v>
      </c>
      <c r="D125" s="140" t="s">
        <v>2474</v>
      </c>
      <c r="E125" s="155">
        <v>3335973676</v>
      </c>
    </row>
    <row r="126" spans="1:5" ht="18" x14ac:dyDescent="0.25">
      <c r="A126" s="150" t="str">
        <f>VLOOKUP(B126,'[1]LISTADO ATM'!$A$2:$C$822,3,0)</f>
        <v>DISTRITO NACIONAL</v>
      </c>
      <c r="B126" s="167">
        <v>572</v>
      </c>
      <c r="C126" s="141" t="str">
        <f>VLOOKUP(B126,'[1]LISTADO ATM'!$A$2:$B$922,2,0)</f>
        <v xml:space="preserve">ATM Olé Ovando </v>
      </c>
      <c r="D126" s="140" t="s">
        <v>2474</v>
      </c>
      <c r="E126" s="155" t="s">
        <v>2602</v>
      </c>
    </row>
    <row r="127" spans="1:5" ht="18.75" customHeight="1" x14ac:dyDescent="0.25">
      <c r="A127" s="150" t="str">
        <f>VLOOKUP(B127,'[1]LISTADO ATM'!$A$2:$C$822,3,0)</f>
        <v>DISTRITO NACIONAL</v>
      </c>
      <c r="B127" s="167">
        <v>194</v>
      </c>
      <c r="C127" s="141" t="str">
        <f>VLOOKUP(B127,'[1]LISTADO ATM'!$A$2:$B$922,2,0)</f>
        <v xml:space="preserve">ATM UNP Pantoja </v>
      </c>
      <c r="D127" s="140" t="s">
        <v>2474</v>
      </c>
      <c r="E127" s="155">
        <v>3335973438</v>
      </c>
    </row>
    <row r="128" spans="1:5" ht="18" x14ac:dyDescent="0.25">
      <c r="A128" s="150" t="str">
        <f>VLOOKUP(B128,'[1]LISTADO ATM'!$A$2:$C$822,3,0)</f>
        <v>DISTRITO NACIONAL</v>
      </c>
      <c r="B128" s="167">
        <v>406</v>
      </c>
      <c r="C128" s="141" t="str">
        <f>VLOOKUP(B128,'[1]LISTADO ATM'!$A$2:$B$922,2,0)</f>
        <v xml:space="preserve">ATM UNP Plaza Lama Máximo Gómez </v>
      </c>
      <c r="D128" s="140" t="s">
        <v>2474</v>
      </c>
      <c r="E128" s="141">
        <v>3335973617</v>
      </c>
    </row>
    <row r="129" spans="1:5" ht="18" x14ac:dyDescent="0.25">
      <c r="A129" s="140" t="str">
        <f>VLOOKUP(B129,'[1]LISTADO ATM'!$A$2:$C$822,3,0)</f>
        <v>NORTE</v>
      </c>
      <c r="B129" s="167">
        <v>869</v>
      </c>
      <c r="C129" s="141" t="str">
        <f>VLOOKUP(B129,'[1]LISTADO ATM'!$A$2:$B$922,2,0)</f>
        <v xml:space="preserve">ATM Estación Isla La Cueva (Cotuí) </v>
      </c>
      <c r="D129" s="140" t="s">
        <v>2474</v>
      </c>
      <c r="E129" s="141">
        <v>3335974631</v>
      </c>
    </row>
    <row r="130" spans="1:5" ht="18" x14ac:dyDescent="0.25">
      <c r="A130" s="140" t="e">
        <f>VLOOKUP(B130,'[1]LISTADO ATM'!$A$2:$C$822,3,0)</f>
        <v>#N/A</v>
      </c>
      <c r="B130" s="167"/>
      <c r="C130" s="141" t="e">
        <f>VLOOKUP(B130,'[1]LISTADO ATM'!$A$2:$B$922,2,0)</f>
        <v>#N/A</v>
      </c>
      <c r="D130" s="171"/>
      <c r="E130" s="155"/>
    </row>
    <row r="131" spans="1:5" ht="18.75" customHeight="1" x14ac:dyDescent="0.25">
      <c r="A131" s="140" t="e">
        <f>VLOOKUP(B131,'[1]LISTADO ATM'!$A$2:$C$822,3,0)</f>
        <v>#N/A</v>
      </c>
      <c r="B131" s="167"/>
      <c r="C131" s="141" t="e">
        <f>VLOOKUP(B131,'[1]LISTADO ATM'!$A$2:$B$922,2,0)</f>
        <v>#N/A</v>
      </c>
      <c r="D131" s="171"/>
      <c r="E131" s="155"/>
    </row>
    <row r="132" spans="1:5" ht="18" x14ac:dyDescent="0.25">
      <c r="A132" s="140" t="e">
        <f>VLOOKUP(B132,'[1]LISTADO ATM'!$A$2:$C$822,3,0)</f>
        <v>#N/A</v>
      </c>
      <c r="B132" s="167"/>
      <c r="C132" s="141" t="e">
        <f>VLOOKUP(B132,'[1]LISTADO ATM'!$A$2:$B$922,2,0)</f>
        <v>#N/A</v>
      </c>
      <c r="D132" s="171"/>
      <c r="E132" s="155"/>
    </row>
    <row r="133" spans="1:5" ht="18" x14ac:dyDescent="0.25">
      <c r="A133" s="140" t="e">
        <f>VLOOKUP(B133,'[1]LISTADO ATM'!$A$2:$C$822,3,0)</f>
        <v>#N/A</v>
      </c>
      <c r="B133" s="167"/>
      <c r="C133" s="141" t="e">
        <f>VLOOKUP(B133,'[1]LISTADO ATM'!$A$2:$B$922,2,0)</f>
        <v>#N/A</v>
      </c>
      <c r="D133" s="171"/>
      <c r="E133" s="155"/>
    </row>
    <row r="134" spans="1:5" ht="18.75" customHeight="1" thickBot="1" x14ac:dyDescent="0.3">
      <c r="A134" s="142" t="s">
        <v>2467</v>
      </c>
      <c r="B134" s="170">
        <f>COUNT(B119:B129)</f>
        <v>11</v>
      </c>
      <c r="C134" s="136"/>
      <c r="D134" s="136"/>
      <c r="E134" s="136"/>
    </row>
    <row r="135" spans="1:5" ht="15.75" thickBot="1" x14ac:dyDescent="0.3">
      <c r="A135" s="125"/>
      <c r="B135" s="147"/>
      <c r="C135" s="125"/>
      <c r="D135" s="125"/>
      <c r="E135" s="130"/>
    </row>
    <row r="136" spans="1:5" ht="18" x14ac:dyDescent="0.25">
      <c r="A136" s="201" t="s">
        <v>2592</v>
      </c>
      <c r="B136" s="202"/>
      <c r="C136" s="202"/>
      <c r="D136" s="202"/>
      <c r="E136" s="203"/>
    </row>
    <row r="137" spans="1:5" ht="18" x14ac:dyDescent="0.25">
      <c r="A137" s="138" t="s">
        <v>15</v>
      </c>
      <c r="B137" s="138" t="s">
        <v>2411</v>
      </c>
      <c r="C137" s="138" t="s">
        <v>46</v>
      </c>
      <c r="D137" s="138" t="s">
        <v>2414</v>
      </c>
      <c r="E137" s="138" t="s">
        <v>2412</v>
      </c>
    </row>
    <row r="138" spans="1:5" ht="18" x14ac:dyDescent="0.25">
      <c r="A138" s="139" t="str">
        <f>VLOOKUP(B138,'[1]LISTADO ATM'!$A$2:$C$822,3,0)</f>
        <v>SUR</v>
      </c>
      <c r="B138" s="167">
        <v>880</v>
      </c>
      <c r="C138" s="141" t="str">
        <f>VLOOKUP(B138,'[1]LISTADO ATM'!$A$2:$B$822,2,0)</f>
        <v xml:space="preserve">ATM Autoservicio Barahona II </v>
      </c>
      <c r="D138" s="145" t="s">
        <v>2595</v>
      </c>
      <c r="E138" s="155" t="s">
        <v>2745</v>
      </c>
    </row>
    <row r="139" spans="1:5" ht="18" x14ac:dyDescent="0.25">
      <c r="A139" s="139" t="str">
        <f>VLOOKUP(B139,'[1]LISTADO ATM'!$A$2:$C$822,3,0)</f>
        <v>DISTRITO NACIONAL</v>
      </c>
      <c r="B139" s="167">
        <v>536</v>
      </c>
      <c r="C139" s="141" t="str">
        <f>VLOOKUP(B139,'[1]LISTADO ATM'!$A$2:$B$922,2,0)</f>
        <v xml:space="preserve">ATM Super Lama San Isidro </v>
      </c>
      <c r="D139" s="156" t="s">
        <v>2555</v>
      </c>
      <c r="E139" s="117" t="s">
        <v>2638</v>
      </c>
    </row>
    <row r="140" spans="1:5" ht="18" x14ac:dyDescent="0.25">
      <c r="A140" s="139" t="str">
        <f>VLOOKUP(B140,'[1]LISTADO ATM'!$A$2:$C$822,3,0)</f>
        <v>DISTRITO NACIONAL</v>
      </c>
      <c r="B140" s="167">
        <v>973</v>
      </c>
      <c r="C140" s="141" t="str">
        <f>VLOOKUP(B140,'[1]LISTADO ATM'!$A$2:$B$922,2,0)</f>
        <v xml:space="preserve">ATM Oficina Sabana de la Mar </v>
      </c>
      <c r="D140" s="156" t="s">
        <v>2555</v>
      </c>
      <c r="E140" s="117">
        <v>3335973680</v>
      </c>
    </row>
    <row r="141" spans="1:5" ht="18" x14ac:dyDescent="0.25">
      <c r="A141" s="139" t="str">
        <f>VLOOKUP(B141,'[1]LISTADO ATM'!$A$2:$C$822,3,0)</f>
        <v>NORTE</v>
      </c>
      <c r="B141" s="167">
        <v>877</v>
      </c>
      <c r="C141" s="141" t="str">
        <f>VLOOKUP(B141,'[1]LISTADO ATM'!$A$2:$B$922,2,0)</f>
        <v xml:space="preserve">ATM Estación Los Samanes (Ranchito, La Vega) </v>
      </c>
      <c r="D141" s="156" t="s">
        <v>2555</v>
      </c>
      <c r="E141" s="155">
        <v>3335973656</v>
      </c>
    </row>
    <row r="142" spans="1:5" ht="18" x14ac:dyDescent="0.25">
      <c r="A142" s="139" t="str">
        <f>VLOOKUP(B142,'[1]LISTADO ATM'!$A$2:$C$822,3,0)</f>
        <v>DISTRITO NACIONAL</v>
      </c>
      <c r="B142" s="167">
        <v>26</v>
      </c>
      <c r="C142" s="141" t="str">
        <f>VLOOKUP(B142,'[1]LISTADO ATM'!$A$2:$B$922,2,0)</f>
        <v>ATM S/M Jumbo San Isidro</v>
      </c>
      <c r="D142" s="156" t="s">
        <v>2555</v>
      </c>
      <c r="E142" s="155">
        <v>3335973687</v>
      </c>
    </row>
    <row r="143" spans="1:5" ht="18" x14ac:dyDescent="0.25">
      <c r="A143" s="139" t="str">
        <f>VLOOKUP(B143,'[1]LISTADO ATM'!$A$2:$C$822,3,0)</f>
        <v>DISTRITO NACIONAL</v>
      </c>
      <c r="B143" s="167">
        <v>979</v>
      </c>
      <c r="C143" s="141" t="str">
        <f>VLOOKUP(B143,'[1]LISTADO ATM'!$A$2:$B$922,2,0)</f>
        <v xml:space="preserve">ATM Oficina Luperón I </v>
      </c>
      <c r="D143" s="156" t="s">
        <v>2555</v>
      </c>
      <c r="E143" s="141">
        <v>3335973157</v>
      </c>
    </row>
    <row r="144" spans="1:5" ht="18" x14ac:dyDescent="0.25">
      <c r="A144" s="139" t="str">
        <f>VLOOKUP(B144,'[1]LISTADO ATM'!$A$2:$C$822,3,0)</f>
        <v>DISTRITO NACIONAL</v>
      </c>
      <c r="B144" s="167">
        <v>889</v>
      </c>
      <c r="C144" s="141" t="str">
        <f>VLOOKUP(B144,'[1]LISTADO ATM'!$A$2:$B$822,2,0)</f>
        <v>ATM Oficina Plaza Lama Máximo Gómez II</v>
      </c>
      <c r="D144" s="156" t="s">
        <v>2555</v>
      </c>
      <c r="E144" s="155" t="s">
        <v>2746</v>
      </c>
    </row>
    <row r="145" spans="1:5" ht="18" x14ac:dyDescent="0.25">
      <c r="A145" s="139" t="str">
        <f>VLOOKUP(B145,'[1]LISTADO ATM'!$A$2:$C$822,3,0)</f>
        <v>SUR</v>
      </c>
      <c r="B145" s="167">
        <v>48</v>
      </c>
      <c r="C145" s="141" t="str">
        <f>VLOOKUP(B145,'[1]LISTADO ATM'!$A$2:$B$822,2,0)</f>
        <v xml:space="preserve">ATM Autoservicio Neiba I </v>
      </c>
      <c r="D145" s="145" t="s">
        <v>2595</v>
      </c>
      <c r="E145" s="155">
        <v>3335974614</v>
      </c>
    </row>
    <row r="146" spans="1:5" ht="18" x14ac:dyDescent="0.25">
      <c r="A146" s="139" t="str">
        <f>VLOOKUP(B146,'[1]LISTADO ATM'!$A$2:$C$822,3,0)</f>
        <v>DISTRITO NACIONAL</v>
      </c>
      <c r="B146" s="167">
        <v>639</v>
      </c>
      <c r="C146" s="141" t="str">
        <f>VLOOKUP(B146,'[1]LISTADO ATM'!$A$2:$B$822,2,0)</f>
        <v xml:space="preserve">ATM Comisión Militar MOPC </v>
      </c>
      <c r="D146" s="156" t="s">
        <v>2555</v>
      </c>
      <c r="E146" s="155">
        <v>3335974946</v>
      </c>
    </row>
    <row r="147" spans="1:5" ht="18" x14ac:dyDescent="0.25">
      <c r="A147" s="140"/>
      <c r="B147" s="167"/>
      <c r="C147" s="155"/>
      <c r="D147" s="172"/>
      <c r="E147" s="155"/>
    </row>
    <row r="148" spans="1:5" ht="18.75" thickBot="1" x14ac:dyDescent="0.3">
      <c r="A148" s="142" t="s">
        <v>2467</v>
      </c>
      <c r="B148" s="170">
        <f>COUNT(B138:B146)</f>
        <v>9</v>
      </c>
      <c r="C148" s="136"/>
      <c r="D148" s="136"/>
      <c r="E148" s="136"/>
    </row>
    <row r="149" spans="1:5" ht="15.75" thickBot="1" x14ac:dyDescent="0.3">
      <c r="A149" s="125"/>
      <c r="B149" s="147"/>
      <c r="C149" s="125"/>
      <c r="D149" s="125"/>
      <c r="E149" s="130"/>
    </row>
    <row r="150" spans="1:5" ht="18.75" thickBot="1" x14ac:dyDescent="0.3">
      <c r="A150" s="188" t="s">
        <v>2469</v>
      </c>
      <c r="B150" s="189"/>
      <c r="C150" s="125" t="s">
        <v>2408</v>
      </c>
      <c r="D150" s="130"/>
      <c r="E150" s="130"/>
    </row>
    <row r="151" spans="1:5" ht="18.75" thickBot="1" x14ac:dyDescent="0.3">
      <c r="A151" s="143">
        <f>+B115+B134+B148</f>
        <v>55</v>
      </c>
      <c r="B151" s="148"/>
      <c r="C151" s="125"/>
      <c r="D151" s="125"/>
      <c r="E151" s="69"/>
    </row>
    <row r="152" spans="1:5" ht="15.75" thickBot="1" x14ac:dyDescent="0.3">
      <c r="A152" s="125"/>
      <c r="B152" s="147"/>
      <c r="C152" s="125"/>
      <c r="D152" s="125"/>
      <c r="E152" s="130"/>
    </row>
    <row r="153" spans="1:5" ht="18.75" thickBot="1" x14ac:dyDescent="0.3">
      <c r="A153" s="190" t="s">
        <v>2470</v>
      </c>
      <c r="B153" s="191"/>
      <c r="C153" s="191"/>
      <c r="D153" s="191"/>
      <c r="E153" s="192"/>
    </row>
    <row r="154" spans="1:5" ht="18" x14ac:dyDescent="0.25">
      <c r="A154" s="131" t="s">
        <v>15</v>
      </c>
      <c r="B154" s="131" t="s">
        <v>2411</v>
      </c>
      <c r="C154" s="129" t="s">
        <v>46</v>
      </c>
      <c r="D154" s="193" t="s">
        <v>2414</v>
      </c>
      <c r="E154" s="194"/>
    </row>
    <row r="155" spans="1:5" ht="18" x14ac:dyDescent="0.25">
      <c r="A155" s="140" t="str">
        <f>VLOOKUP(B155,'[1]LISTADO ATM'!$A$2:$C$822,3,0)</f>
        <v>NORTE</v>
      </c>
      <c r="B155" s="167">
        <v>11</v>
      </c>
      <c r="C155" s="140" t="str">
        <f>VLOOKUP(B155,'[1]LISTADO ATM'!$A$2:$B$822,2,0)</f>
        <v>ATM Hotel Viva Las Terrenas</v>
      </c>
      <c r="D155" s="187" t="s">
        <v>2747</v>
      </c>
      <c r="E155" s="187"/>
    </row>
    <row r="156" spans="1:5" ht="18" x14ac:dyDescent="0.25">
      <c r="A156" s="140" t="str">
        <f>VLOOKUP(B156,'[1]LISTADO ATM'!$A$2:$C$822,3,0)</f>
        <v>DISTRITO NACIONAL</v>
      </c>
      <c r="B156" s="167">
        <v>438</v>
      </c>
      <c r="C156" s="140" t="str">
        <f>VLOOKUP(B156,'[1]LISTADO ATM'!$A$2:$B$822,2,0)</f>
        <v xml:space="preserve">ATM Autobanco Torre IV </v>
      </c>
      <c r="D156" s="187" t="s">
        <v>2748</v>
      </c>
      <c r="E156" s="187"/>
    </row>
    <row r="157" spans="1:5" ht="18" x14ac:dyDescent="0.25">
      <c r="A157" s="140" t="str">
        <f>VLOOKUP(B157,'[1]LISTADO ATM'!$A$2:$C$822,3,0)</f>
        <v>SUR</v>
      </c>
      <c r="B157" s="167">
        <v>781</v>
      </c>
      <c r="C157" s="140" t="str">
        <f>VLOOKUP(B157,'[1]LISTADO ATM'!$A$2:$B$822,2,0)</f>
        <v xml:space="preserve">ATM Estación Isla Barahona </v>
      </c>
      <c r="D157" s="187" t="s">
        <v>2747</v>
      </c>
      <c r="E157" s="187"/>
    </row>
    <row r="158" spans="1:5" ht="18" x14ac:dyDescent="0.25">
      <c r="A158" s="140" t="str">
        <f>VLOOKUP(B158,'[1]LISTADO ATM'!$A$2:$C$822,3,0)</f>
        <v>SUR</v>
      </c>
      <c r="B158" s="167">
        <v>44</v>
      </c>
      <c r="C158" s="140" t="str">
        <f>VLOOKUP(B158,'[1]LISTADO ATM'!$A$2:$B$822,2,0)</f>
        <v xml:space="preserve">ATM Oficina Pedernales </v>
      </c>
      <c r="D158" s="187" t="s">
        <v>2747</v>
      </c>
      <c r="E158" s="187"/>
    </row>
    <row r="159" spans="1:5" ht="18" x14ac:dyDescent="0.25">
      <c r="A159" s="140" t="str">
        <f>VLOOKUP(B159,'[1]LISTADO ATM'!$A$2:$C$822,3,0)</f>
        <v>NORTE</v>
      </c>
      <c r="B159" s="167">
        <v>95</v>
      </c>
      <c r="C159" s="140" t="str">
        <f>VLOOKUP(B159,'[1]LISTADO ATM'!$A$2:$B$822,2,0)</f>
        <v xml:space="preserve">ATM Oficina Tenares </v>
      </c>
      <c r="D159" s="187" t="s">
        <v>2747</v>
      </c>
      <c r="E159" s="187"/>
    </row>
    <row r="160" spans="1:5" ht="18" x14ac:dyDescent="0.25">
      <c r="A160" s="140" t="str">
        <f>VLOOKUP(B160,'[1]LISTADO ATM'!$A$2:$C$822,3,0)</f>
        <v>NORTE</v>
      </c>
      <c r="B160" s="167">
        <v>172</v>
      </c>
      <c r="C160" s="140" t="str">
        <f>VLOOKUP(B160,'[1]LISTADO ATM'!$A$2:$B$822,2,0)</f>
        <v xml:space="preserve">ATM UNP Guaucí </v>
      </c>
      <c r="D160" s="187" t="s">
        <v>2747</v>
      </c>
      <c r="E160" s="187"/>
    </row>
    <row r="161" spans="1:5" ht="18" x14ac:dyDescent="0.25">
      <c r="A161" s="140" t="str">
        <f>VLOOKUP(B161,'[1]LISTADO ATM'!$A$2:$C$822,3,0)</f>
        <v>DISTRITO NACIONAL</v>
      </c>
      <c r="B161" s="167">
        <v>314</v>
      </c>
      <c r="C161" s="140" t="str">
        <f>VLOOKUP(B161,'[1]LISTADO ATM'!$A$2:$B$822,2,0)</f>
        <v xml:space="preserve">ATM UNP Cambita Garabito (San Cristóbal) </v>
      </c>
      <c r="D161" s="187" t="s">
        <v>2747</v>
      </c>
      <c r="E161" s="187"/>
    </row>
    <row r="162" spans="1:5" ht="18" x14ac:dyDescent="0.25">
      <c r="A162" s="140" t="str">
        <f>VLOOKUP(B162,'[1]LISTADO ATM'!$A$2:$C$822,3,0)</f>
        <v>ESTE</v>
      </c>
      <c r="B162" s="167">
        <v>609</v>
      </c>
      <c r="C162" s="140" t="str">
        <f>VLOOKUP(B162,'[1]LISTADO ATM'!$A$2:$B$822,2,0)</f>
        <v xml:space="preserve">ATM S/M Jumbo (San Pedro) </v>
      </c>
      <c r="D162" s="187" t="s">
        <v>2747</v>
      </c>
      <c r="E162" s="187"/>
    </row>
    <row r="163" spans="1:5" ht="18" x14ac:dyDescent="0.25">
      <c r="A163" s="140" t="str">
        <f>VLOOKUP(B163,'[1]LISTADO ATM'!$A$2:$C$822,3,0)</f>
        <v>NORTE</v>
      </c>
      <c r="B163" s="167">
        <v>747</v>
      </c>
      <c r="C163" s="140" t="str">
        <f>VLOOKUP(B163,'[1]LISTADO ATM'!$A$2:$B$822,2,0)</f>
        <v xml:space="preserve">ATM Club BR (Santiago) </v>
      </c>
      <c r="D163" s="187" t="s">
        <v>2747</v>
      </c>
      <c r="E163" s="187"/>
    </row>
    <row r="164" spans="1:5" ht="18" x14ac:dyDescent="0.25">
      <c r="A164" s="140" t="str">
        <f>VLOOKUP(B164,'[1]LISTADO ATM'!$A$2:$C$822,3,0)</f>
        <v>DISTRITO NACIONAL</v>
      </c>
      <c r="B164" s="167">
        <v>850</v>
      </c>
      <c r="C164" s="140" t="str">
        <f>VLOOKUP(B164,'[1]LISTADO ATM'!$A$2:$B$822,2,0)</f>
        <v xml:space="preserve">ATM Hotel Be Live Hamaca </v>
      </c>
      <c r="D164" s="187" t="s">
        <v>2748</v>
      </c>
      <c r="E164" s="187"/>
    </row>
    <row r="165" spans="1:5" ht="18" x14ac:dyDescent="0.25">
      <c r="A165" s="140" t="e">
        <f>VLOOKUP(B165,'[1]LISTADO ATM'!$A$2:$C$822,3,0)</f>
        <v>#N/A</v>
      </c>
      <c r="B165" s="167"/>
      <c r="C165" s="140" t="e">
        <f>VLOOKUP(B165,'[1]LISTADO ATM'!$A$2:$B$822,2,0)</f>
        <v>#N/A</v>
      </c>
      <c r="D165" s="187"/>
      <c r="E165" s="187"/>
    </row>
    <row r="166" spans="1:5" ht="18" x14ac:dyDescent="0.25">
      <c r="A166" s="140" t="e">
        <f>VLOOKUP(B166,'[1]LISTADO ATM'!$A$2:$C$822,3,0)</f>
        <v>#N/A</v>
      </c>
      <c r="B166" s="167"/>
      <c r="C166" s="140" t="e">
        <f>VLOOKUP(B166,'[1]LISTADO ATM'!$A$2:$B$822,2,0)</f>
        <v>#N/A</v>
      </c>
      <c r="D166" s="174"/>
      <c r="E166" s="175"/>
    </row>
    <row r="167" spans="1:5" ht="18" x14ac:dyDescent="0.25">
      <c r="A167" s="140" t="e">
        <f>VLOOKUP(B167,'[1]LISTADO ATM'!$A$2:$C$822,3,0)</f>
        <v>#N/A</v>
      </c>
      <c r="B167" s="167"/>
      <c r="C167" s="140" t="e">
        <f>VLOOKUP(B167,'[1]LISTADO ATM'!$A$2:$B$822,2,0)</f>
        <v>#N/A</v>
      </c>
      <c r="D167" s="174"/>
      <c r="E167" s="175"/>
    </row>
    <row r="168" spans="1:5" ht="18" x14ac:dyDescent="0.25">
      <c r="A168" s="140" t="e">
        <f>VLOOKUP(B168,'[1]LISTADO ATM'!$A$2:$C$822,3,0)</f>
        <v>#N/A</v>
      </c>
      <c r="B168" s="167"/>
      <c r="C168" s="140" t="e">
        <f>VLOOKUP(B168,'[1]LISTADO ATM'!$A$2:$B$822,2,0)</f>
        <v>#N/A</v>
      </c>
      <c r="D168" s="174"/>
      <c r="E168" s="175"/>
    </row>
    <row r="169" spans="1:5" ht="18" x14ac:dyDescent="0.25">
      <c r="A169" s="140" t="e">
        <f>VLOOKUP(B169,'[1]LISTADO ATM'!$A$2:$C$822,3,0)</f>
        <v>#N/A</v>
      </c>
      <c r="B169" s="167"/>
      <c r="C169" s="140" t="e">
        <f>VLOOKUP(B169,'[1]LISTADO ATM'!$A$2:$B$822,2,0)</f>
        <v>#N/A</v>
      </c>
      <c r="D169" s="174"/>
      <c r="E169" s="175"/>
    </row>
    <row r="170" spans="1:5" ht="18" x14ac:dyDescent="0.25">
      <c r="A170" s="140" t="e">
        <f>VLOOKUP(B170,'[1]LISTADO ATM'!$A$2:$C$822,3,0)</f>
        <v>#N/A</v>
      </c>
      <c r="B170" s="167"/>
      <c r="C170" s="140" t="e">
        <f>VLOOKUP(B170,'[1]LISTADO ATM'!$A$2:$B$822,2,0)</f>
        <v>#N/A</v>
      </c>
      <c r="D170" s="174"/>
      <c r="E170" s="175"/>
    </row>
    <row r="171" spans="1:5" ht="18.75" thickBot="1" x14ac:dyDescent="0.3">
      <c r="A171" s="142" t="s">
        <v>2467</v>
      </c>
      <c r="B171" s="170">
        <f>COUNT(B155:B166)</f>
        <v>10</v>
      </c>
      <c r="C171" s="153"/>
      <c r="D171" s="153"/>
      <c r="E171" s="168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A136:E136"/>
    <mergeCell ref="F1:G1"/>
    <mergeCell ref="A1:E1"/>
    <mergeCell ref="A2:E2"/>
    <mergeCell ref="A7:E7"/>
    <mergeCell ref="C60:E60"/>
    <mergeCell ref="A62:E62"/>
    <mergeCell ref="C73:E73"/>
    <mergeCell ref="A75:E75"/>
    <mergeCell ref="A117:E117"/>
    <mergeCell ref="A150:B150"/>
    <mergeCell ref="A153:E153"/>
    <mergeCell ref="D154:E154"/>
    <mergeCell ref="D155:E155"/>
    <mergeCell ref="D156:E156"/>
    <mergeCell ref="D162:E162"/>
    <mergeCell ref="D163:E163"/>
    <mergeCell ref="D164:E164"/>
    <mergeCell ref="D165:E165"/>
    <mergeCell ref="D157:E157"/>
    <mergeCell ref="D158:E158"/>
    <mergeCell ref="D159:E159"/>
    <mergeCell ref="D160:E160"/>
    <mergeCell ref="D161:E161"/>
  </mergeCells>
  <phoneticPr fontId="46" type="noConversion"/>
  <conditionalFormatting sqref="B595:B1048576">
    <cfRule type="duplicateValues" dxfId="549" priority="3832"/>
    <cfRule type="duplicateValues" dxfId="548" priority="3834"/>
  </conditionalFormatting>
  <conditionalFormatting sqref="E595:E1048576">
    <cfRule type="duplicateValues" dxfId="547" priority="3835"/>
  </conditionalFormatting>
  <conditionalFormatting sqref="B595:B1048576">
    <cfRule type="duplicateValues" dxfId="546" priority="3357"/>
  </conditionalFormatting>
  <conditionalFormatting sqref="B595:B1048576">
    <cfRule type="duplicateValues" dxfId="545" priority="3174"/>
  </conditionalFormatting>
  <conditionalFormatting sqref="B563:B594">
    <cfRule type="duplicateValues" dxfId="544" priority="1632"/>
  </conditionalFormatting>
  <conditionalFormatting sqref="B563:B594">
    <cfRule type="duplicateValues" dxfId="543" priority="1631"/>
  </conditionalFormatting>
  <conditionalFormatting sqref="B563:B594">
    <cfRule type="duplicateValues" dxfId="542" priority="1629"/>
    <cfRule type="duplicateValues" dxfId="541" priority="1630"/>
  </conditionalFormatting>
  <conditionalFormatting sqref="B563:B594">
    <cfRule type="duplicateValues" dxfId="540" priority="1618"/>
  </conditionalFormatting>
  <conditionalFormatting sqref="E563:E594">
    <cfRule type="duplicateValues" dxfId="539" priority="1617"/>
  </conditionalFormatting>
  <conditionalFormatting sqref="E563:E594">
    <cfRule type="duplicateValues" dxfId="538" priority="1635"/>
  </conditionalFormatting>
  <conditionalFormatting sqref="B563:B594">
    <cfRule type="duplicateValues" dxfId="537" priority="1597"/>
    <cfRule type="duplicateValues" dxfId="536" priority="1604"/>
    <cfRule type="duplicateValues" dxfId="535" priority="1605"/>
  </conditionalFormatting>
  <conditionalFormatting sqref="E384:E562">
    <cfRule type="duplicateValues" dxfId="534" priority="1042"/>
  </conditionalFormatting>
  <conditionalFormatting sqref="E384:E562">
    <cfRule type="duplicateValues" dxfId="533" priority="1043"/>
  </conditionalFormatting>
  <conditionalFormatting sqref="B384:B562">
    <cfRule type="duplicateValues" dxfId="532" priority="1044"/>
    <cfRule type="duplicateValues" dxfId="531" priority="1045"/>
    <cfRule type="duplicateValues" dxfId="530" priority="1046"/>
  </conditionalFormatting>
  <conditionalFormatting sqref="E384:E562">
    <cfRule type="duplicateValues" dxfId="529" priority="1047"/>
  </conditionalFormatting>
  <conditionalFormatting sqref="B384:B562">
    <cfRule type="duplicateValues" dxfId="528" priority="1048"/>
  </conditionalFormatting>
  <conditionalFormatting sqref="B384:B562">
    <cfRule type="duplicateValues" dxfId="527" priority="1049"/>
  </conditionalFormatting>
  <conditionalFormatting sqref="B384:B562">
    <cfRule type="duplicateValues" dxfId="526" priority="1050"/>
  </conditionalFormatting>
  <conditionalFormatting sqref="B384:B562">
    <cfRule type="duplicateValues" dxfId="525" priority="1051"/>
  </conditionalFormatting>
  <conditionalFormatting sqref="B384:B562">
    <cfRule type="duplicateValues" dxfId="524" priority="1052"/>
    <cfRule type="duplicateValues" dxfId="523" priority="1053"/>
    <cfRule type="duplicateValues" dxfId="522" priority="1054"/>
  </conditionalFormatting>
  <conditionalFormatting sqref="B384:B562">
    <cfRule type="duplicateValues" dxfId="521" priority="1055"/>
    <cfRule type="duplicateValues" dxfId="520" priority="1056"/>
  </conditionalFormatting>
  <conditionalFormatting sqref="B384:B562">
    <cfRule type="duplicateValues" dxfId="519" priority="1057"/>
  </conditionalFormatting>
  <conditionalFormatting sqref="B384:B562">
    <cfRule type="duplicateValues" dxfId="518" priority="1058"/>
  </conditionalFormatting>
  <conditionalFormatting sqref="B384:B562">
    <cfRule type="duplicateValues" dxfId="517" priority="1059"/>
    <cfRule type="duplicateValues" dxfId="516" priority="1060"/>
  </conditionalFormatting>
  <conditionalFormatting sqref="B384:B562">
    <cfRule type="duplicateValues" dxfId="515" priority="1061"/>
  </conditionalFormatting>
  <conditionalFormatting sqref="B384:B562">
    <cfRule type="duplicateValues" dxfId="514" priority="1062"/>
  </conditionalFormatting>
  <conditionalFormatting sqref="E384:E562">
    <cfRule type="duplicateValues" dxfId="513" priority="1063"/>
  </conditionalFormatting>
  <conditionalFormatting sqref="E119">
    <cfRule type="duplicateValues" dxfId="512" priority="344"/>
  </conditionalFormatting>
  <conditionalFormatting sqref="E77">
    <cfRule type="duplicateValues" dxfId="511" priority="342"/>
  </conditionalFormatting>
  <conditionalFormatting sqref="E77">
    <cfRule type="duplicateValues" dxfId="510" priority="341"/>
  </conditionalFormatting>
  <conditionalFormatting sqref="E77">
    <cfRule type="duplicateValues" dxfId="509" priority="343"/>
  </conditionalFormatting>
  <conditionalFormatting sqref="E77">
    <cfRule type="duplicateValues" dxfId="508" priority="340"/>
  </conditionalFormatting>
  <conditionalFormatting sqref="E126">
    <cfRule type="duplicateValues" dxfId="507" priority="338"/>
  </conditionalFormatting>
  <conditionalFormatting sqref="E126">
    <cfRule type="duplicateValues" dxfId="506" priority="339"/>
  </conditionalFormatting>
  <conditionalFormatting sqref="E80 E12">
    <cfRule type="duplicateValues" dxfId="505" priority="345"/>
  </conditionalFormatting>
  <conditionalFormatting sqref="E127">
    <cfRule type="duplicateValues" dxfId="504" priority="336"/>
  </conditionalFormatting>
  <conditionalFormatting sqref="E127">
    <cfRule type="duplicateValues" dxfId="503" priority="337"/>
  </conditionalFormatting>
  <conditionalFormatting sqref="E15">
    <cfRule type="duplicateValues" dxfId="502" priority="335"/>
  </conditionalFormatting>
  <conditionalFormatting sqref="E85">
    <cfRule type="duplicateValues" dxfId="501" priority="334"/>
  </conditionalFormatting>
  <conditionalFormatting sqref="E49">
    <cfRule type="duplicateValues" dxfId="500" priority="332"/>
  </conditionalFormatting>
  <conditionalFormatting sqref="E49">
    <cfRule type="duplicateValues" dxfId="499" priority="333"/>
  </conditionalFormatting>
  <conditionalFormatting sqref="B128">
    <cfRule type="duplicateValues" dxfId="498" priority="319"/>
    <cfRule type="duplicateValues" dxfId="497" priority="320"/>
    <cfRule type="duplicateValues" dxfId="496" priority="321"/>
  </conditionalFormatting>
  <conditionalFormatting sqref="B128">
    <cfRule type="duplicateValues" dxfId="495" priority="322"/>
    <cfRule type="duplicateValues" dxfId="494" priority="323"/>
  </conditionalFormatting>
  <conditionalFormatting sqref="B128">
    <cfRule type="duplicateValues" dxfId="493" priority="324"/>
  </conditionalFormatting>
  <conditionalFormatting sqref="B128">
    <cfRule type="duplicateValues" dxfId="492" priority="325"/>
  </conditionalFormatting>
  <conditionalFormatting sqref="B128">
    <cfRule type="duplicateValues" dxfId="491" priority="326"/>
    <cfRule type="duplicateValues" dxfId="490" priority="327"/>
  </conditionalFormatting>
  <conditionalFormatting sqref="B128">
    <cfRule type="duplicateValues" dxfId="489" priority="328"/>
  </conditionalFormatting>
  <conditionalFormatting sqref="B128">
    <cfRule type="duplicateValues" dxfId="488" priority="329"/>
    <cfRule type="duplicateValues" dxfId="487" priority="330"/>
    <cfRule type="duplicateValues" dxfId="486" priority="331"/>
  </conditionalFormatting>
  <conditionalFormatting sqref="B128">
    <cfRule type="duplicateValues" dxfId="485" priority="318"/>
  </conditionalFormatting>
  <conditionalFormatting sqref="E143">
    <cfRule type="duplicateValues" dxfId="484" priority="317"/>
  </conditionalFormatting>
  <conditionalFormatting sqref="E86:E90 E21 E16:E18 E83:E84 E81">
    <cfRule type="duplicateValues" dxfId="483" priority="346"/>
  </conditionalFormatting>
  <conditionalFormatting sqref="B122">
    <cfRule type="duplicateValues" dxfId="482" priority="303"/>
    <cfRule type="duplicateValues" dxfId="481" priority="304"/>
    <cfRule type="duplicateValues" dxfId="480" priority="305"/>
  </conditionalFormatting>
  <conditionalFormatting sqref="B122">
    <cfRule type="duplicateValues" dxfId="479" priority="306"/>
    <cfRule type="duplicateValues" dxfId="478" priority="307"/>
  </conditionalFormatting>
  <conditionalFormatting sqref="B122">
    <cfRule type="duplicateValues" dxfId="477" priority="308"/>
  </conditionalFormatting>
  <conditionalFormatting sqref="B122">
    <cfRule type="duplicateValues" dxfId="476" priority="309"/>
  </conditionalFormatting>
  <conditionalFormatting sqref="B122">
    <cfRule type="duplicateValues" dxfId="475" priority="310"/>
    <cfRule type="duplicateValues" dxfId="474" priority="311"/>
  </conditionalFormatting>
  <conditionalFormatting sqref="B122">
    <cfRule type="duplicateValues" dxfId="473" priority="312"/>
  </conditionalFormatting>
  <conditionalFormatting sqref="B122">
    <cfRule type="duplicateValues" dxfId="472" priority="313"/>
    <cfRule type="duplicateValues" dxfId="471" priority="314"/>
    <cfRule type="duplicateValues" dxfId="470" priority="315"/>
  </conditionalFormatting>
  <conditionalFormatting sqref="B122">
    <cfRule type="duplicateValues" dxfId="469" priority="302"/>
  </conditionalFormatting>
  <conditionalFormatting sqref="E122">
    <cfRule type="duplicateValues" dxfId="468" priority="316"/>
  </conditionalFormatting>
  <conditionalFormatting sqref="E22">
    <cfRule type="duplicateValues" dxfId="467" priority="301"/>
  </conditionalFormatting>
  <conditionalFormatting sqref="E23">
    <cfRule type="duplicateValues" dxfId="466" priority="300"/>
  </conditionalFormatting>
  <conditionalFormatting sqref="E24">
    <cfRule type="duplicateValues" dxfId="465" priority="299"/>
  </conditionalFormatting>
  <conditionalFormatting sqref="E25">
    <cfRule type="duplicateValues" dxfId="464" priority="298"/>
  </conditionalFormatting>
  <conditionalFormatting sqref="E26">
    <cfRule type="duplicateValues" dxfId="463" priority="297"/>
  </conditionalFormatting>
  <conditionalFormatting sqref="B91">
    <cfRule type="duplicateValues" dxfId="462" priority="283"/>
    <cfRule type="duplicateValues" dxfId="461" priority="284"/>
    <cfRule type="duplicateValues" dxfId="460" priority="285"/>
  </conditionalFormatting>
  <conditionalFormatting sqref="B91">
    <cfRule type="duplicateValues" dxfId="459" priority="286"/>
    <cfRule type="duplicateValues" dxfId="458" priority="287"/>
  </conditionalFormatting>
  <conditionalFormatting sqref="B91">
    <cfRule type="duplicateValues" dxfId="457" priority="288"/>
  </conditionalFormatting>
  <conditionalFormatting sqref="B91">
    <cfRule type="duplicateValues" dxfId="456" priority="289"/>
  </conditionalFormatting>
  <conditionalFormatting sqref="B91">
    <cfRule type="duplicateValues" dxfId="455" priority="290"/>
    <cfRule type="duplicateValues" dxfId="454" priority="291"/>
  </conditionalFormatting>
  <conditionalFormatting sqref="B91">
    <cfRule type="duplicateValues" dxfId="453" priority="292"/>
  </conditionalFormatting>
  <conditionalFormatting sqref="B91">
    <cfRule type="duplicateValues" dxfId="452" priority="293"/>
    <cfRule type="duplicateValues" dxfId="451" priority="294"/>
    <cfRule type="duplicateValues" dxfId="450" priority="295"/>
  </conditionalFormatting>
  <conditionalFormatting sqref="B91">
    <cfRule type="duplicateValues" dxfId="449" priority="282"/>
  </conditionalFormatting>
  <conditionalFormatting sqref="E91">
    <cfRule type="duplicateValues" dxfId="448" priority="296"/>
  </conditionalFormatting>
  <conditionalFormatting sqref="B91">
    <cfRule type="duplicateValues" dxfId="447" priority="281"/>
  </conditionalFormatting>
  <conditionalFormatting sqref="B92">
    <cfRule type="duplicateValues" dxfId="446" priority="267"/>
    <cfRule type="duplicateValues" dxfId="445" priority="268"/>
    <cfRule type="duplicateValues" dxfId="444" priority="269"/>
  </conditionalFormatting>
  <conditionalFormatting sqref="B92">
    <cfRule type="duplicateValues" dxfId="443" priority="270"/>
    <cfRule type="duplicateValues" dxfId="442" priority="271"/>
  </conditionalFormatting>
  <conditionalFormatting sqref="B92">
    <cfRule type="duplicateValues" dxfId="441" priority="272"/>
  </conditionalFormatting>
  <conditionalFormatting sqref="B92">
    <cfRule type="duplicateValues" dxfId="440" priority="273"/>
  </conditionalFormatting>
  <conditionalFormatting sqref="B92">
    <cfRule type="duplicateValues" dxfId="439" priority="274"/>
    <cfRule type="duplicateValues" dxfId="438" priority="275"/>
  </conditionalFormatting>
  <conditionalFormatting sqref="B92">
    <cfRule type="duplicateValues" dxfId="437" priority="276"/>
  </conditionalFormatting>
  <conditionalFormatting sqref="B92">
    <cfRule type="duplicateValues" dxfId="436" priority="277"/>
    <cfRule type="duplicateValues" dxfId="435" priority="278"/>
    <cfRule type="duplicateValues" dxfId="434" priority="279"/>
  </conditionalFormatting>
  <conditionalFormatting sqref="B92">
    <cfRule type="duplicateValues" dxfId="433" priority="266"/>
  </conditionalFormatting>
  <conditionalFormatting sqref="E92">
    <cfRule type="duplicateValues" dxfId="432" priority="280"/>
  </conditionalFormatting>
  <conditionalFormatting sqref="B92">
    <cfRule type="duplicateValues" dxfId="431" priority="265"/>
  </conditionalFormatting>
  <conditionalFormatting sqref="B93:B94">
    <cfRule type="duplicateValues" dxfId="430" priority="251"/>
    <cfRule type="duplicateValues" dxfId="429" priority="252"/>
    <cfRule type="duplicateValues" dxfId="428" priority="253"/>
  </conditionalFormatting>
  <conditionalFormatting sqref="B93:B94">
    <cfRule type="duplicateValues" dxfId="427" priority="254"/>
    <cfRule type="duplicateValues" dxfId="426" priority="255"/>
  </conditionalFormatting>
  <conditionalFormatting sqref="B93:B94">
    <cfRule type="duplicateValues" dxfId="425" priority="256"/>
  </conditionalFormatting>
  <conditionalFormatting sqref="B93:B94">
    <cfRule type="duplicateValues" dxfId="424" priority="257"/>
  </conditionalFormatting>
  <conditionalFormatting sqref="B93:B94">
    <cfRule type="duplicateValues" dxfId="423" priority="258"/>
    <cfRule type="duplicateValues" dxfId="422" priority="259"/>
  </conditionalFormatting>
  <conditionalFormatting sqref="B93:B94">
    <cfRule type="duplicateValues" dxfId="421" priority="260"/>
  </conditionalFormatting>
  <conditionalFormatting sqref="B93:B94">
    <cfRule type="duplicateValues" dxfId="420" priority="261"/>
    <cfRule type="duplicateValues" dxfId="419" priority="262"/>
    <cfRule type="duplicateValues" dxfId="418" priority="263"/>
  </conditionalFormatting>
  <conditionalFormatting sqref="B93:B94">
    <cfRule type="duplicateValues" dxfId="417" priority="250"/>
  </conditionalFormatting>
  <conditionalFormatting sqref="E93:E94">
    <cfRule type="duplicateValues" dxfId="416" priority="264"/>
  </conditionalFormatting>
  <conditionalFormatting sqref="B93:B94">
    <cfRule type="duplicateValues" dxfId="415" priority="249"/>
  </conditionalFormatting>
  <conditionalFormatting sqref="E27">
    <cfRule type="duplicateValues" dxfId="414" priority="248"/>
  </conditionalFormatting>
  <conditionalFormatting sqref="E28">
    <cfRule type="duplicateValues" dxfId="413" priority="247"/>
  </conditionalFormatting>
  <conditionalFormatting sqref="B95">
    <cfRule type="duplicateValues" dxfId="412" priority="233"/>
    <cfRule type="duplicateValues" dxfId="411" priority="234"/>
    <cfRule type="duplicateValues" dxfId="410" priority="235"/>
  </conditionalFormatting>
  <conditionalFormatting sqref="B95">
    <cfRule type="duplicateValues" dxfId="409" priority="236"/>
    <cfRule type="duplicateValues" dxfId="408" priority="237"/>
  </conditionalFormatting>
  <conditionalFormatting sqref="B95">
    <cfRule type="duplicateValues" dxfId="407" priority="238"/>
  </conditionalFormatting>
  <conditionalFormatting sqref="B95">
    <cfRule type="duplicateValues" dxfId="406" priority="239"/>
  </conditionalFormatting>
  <conditionalFormatting sqref="B95">
    <cfRule type="duplicateValues" dxfId="405" priority="240"/>
    <cfRule type="duplicateValues" dxfId="404" priority="241"/>
  </conditionalFormatting>
  <conditionalFormatting sqref="B95">
    <cfRule type="duplicateValues" dxfId="403" priority="242"/>
  </conditionalFormatting>
  <conditionalFormatting sqref="B95">
    <cfRule type="duplicateValues" dxfId="402" priority="243"/>
    <cfRule type="duplicateValues" dxfId="401" priority="244"/>
    <cfRule type="duplicateValues" dxfId="400" priority="245"/>
  </conditionalFormatting>
  <conditionalFormatting sqref="B95">
    <cfRule type="duplicateValues" dxfId="399" priority="232"/>
  </conditionalFormatting>
  <conditionalFormatting sqref="E95">
    <cfRule type="duplicateValues" dxfId="398" priority="246"/>
  </conditionalFormatting>
  <conditionalFormatting sqref="B95">
    <cfRule type="duplicateValues" dxfId="397" priority="231"/>
  </conditionalFormatting>
  <conditionalFormatting sqref="B95">
    <cfRule type="duplicateValues" dxfId="396" priority="230"/>
  </conditionalFormatting>
  <conditionalFormatting sqref="E68">
    <cfRule type="duplicateValues" dxfId="395" priority="225"/>
  </conditionalFormatting>
  <conditionalFormatting sqref="E68">
    <cfRule type="duplicateValues" dxfId="394" priority="226"/>
  </conditionalFormatting>
  <conditionalFormatting sqref="E68">
    <cfRule type="duplicateValues" dxfId="393" priority="227"/>
  </conditionalFormatting>
  <conditionalFormatting sqref="E68">
    <cfRule type="duplicateValues" dxfId="392" priority="228"/>
  </conditionalFormatting>
  <conditionalFormatting sqref="E68">
    <cfRule type="duplicateValues" dxfId="391" priority="229"/>
  </conditionalFormatting>
  <conditionalFormatting sqref="E132:E133 E50">
    <cfRule type="duplicateValues" dxfId="390" priority="224"/>
  </conditionalFormatting>
  <conditionalFormatting sqref="E82">
    <cfRule type="duplicateValues" dxfId="389" priority="347"/>
  </conditionalFormatting>
  <conditionalFormatting sqref="E144 E147">
    <cfRule type="duplicateValues" dxfId="388" priority="348"/>
  </conditionalFormatting>
  <conditionalFormatting sqref="E128">
    <cfRule type="duplicateValues" dxfId="387" priority="349"/>
  </conditionalFormatting>
  <conditionalFormatting sqref="E139:E140">
    <cfRule type="duplicateValues" dxfId="386" priority="222"/>
    <cfRule type="duplicateValues" dxfId="385" priority="223"/>
  </conditionalFormatting>
  <conditionalFormatting sqref="E139:E140">
    <cfRule type="duplicateValues" dxfId="384" priority="221"/>
  </conditionalFormatting>
  <conditionalFormatting sqref="B64:B72">
    <cfRule type="duplicateValues" dxfId="383" priority="350"/>
    <cfRule type="duplicateValues" dxfId="382" priority="351"/>
    <cfRule type="duplicateValues" dxfId="381" priority="352"/>
  </conditionalFormatting>
  <conditionalFormatting sqref="B64:B72">
    <cfRule type="duplicateValues" dxfId="380" priority="353"/>
    <cfRule type="duplicateValues" dxfId="379" priority="354"/>
  </conditionalFormatting>
  <conditionalFormatting sqref="B64:B72">
    <cfRule type="duplicateValues" dxfId="378" priority="355"/>
  </conditionalFormatting>
  <conditionalFormatting sqref="E72">
    <cfRule type="duplicateValues" dxfId="377" priority="356"/>
  </conditionalFormatting>
  <conditionalFormatting sqref="E155">
    <cfRule type="duplicateValues" dxfId="376" priority="220"/>
  </conditionalFormatting>
  <conditionalFormatting sqref="B172:B383">
    <cfRule type="duplicateValues" dxfId="375" priority="357"/>
    <cfRule type="duplicateValues" dxfId="374" priority="358"/>
    <cfRule type="duplicateValues" dxfId="373" priority="359"/>
  </conditionalFormatting>
  <conditionalFormatting sqref="B172:B383 B135:B136 B116:B117 B74:B75 B77:B90 B138:B147 B119:B128 B1:B7 B155:B170 B149:B153 B61:B63 B9:B59">
    <cfRule type="duplicateValues" dxfId="372" priority="360"/>
  </conditionalFormatting>
  <conditionalFormatting sqref="B172:B383 B135:B136 B116:B117 B74:B75 B77:B94 B138:B147 B119:B128 B1:B7 B155:B170 B149:B153 B61:B63 B9:B59">
    <cfRule type="duplicateValues" dxfId="371" priority="361"/>
  </conditionalFormatting>
  <conditionalFormatting sqref="B172:B383 B135:B136 B74:B75 B116:B117 B77:B95 B138:B147 B119:B128 B1:B7 B155:B170 B149:B153 B61:B63 B9:B59">
    <cfRule type="duplicateValues" dxfId="370" priority="362"/>
  </conditionalFormatting>
  <conditionalFormatting sqref="B172:B383 B138:B147 B77:B114 B119:B133 B1:B7 B155:B170 B149:B153 B135:B136 B116:B117 B74:B75 B9:B59 B61:B72">
    <cfRule type="duplicateValues" dxfId="369" priority="363"/>
  </conditionalFormatting>
  <conditionalFormatting sqref="B172:B383 B135:B136 B116:B117 B74:B75 B61:B62 B119:B121 B144:B147 B77:B90 B149:B153 B123:B127 B1:B7 B155:B170">
    <cfRule type="duplicateValues" dxfId="368" priority="364"/>
    <cfRule type="duplicateValues" dxfId="367" priority="365"/>
    <cfRule type="duplicateValues" dxfId="366" priority="366"/>
  </conditionalFormatting>
  <conditionalFormatting sqref="B172:B383 B135:B136 B116:B117 B74:B75 B61:B62 B119:B121 B144:B147 B77:B90 B149:B153 B123:B127 B1:B7 B155:B170">
    <cfRule type="duplicateValues" dxfId="365" priority="367"/>
    <cfRule type="duplicateValues" dxfId="364" priority="368"/>
  </conditionalFormatting>
  <conditionalFormatting sqref="B172:B383 B116:B117 B61:B62 B135:B136 B74:B75 B119:B121 B144:B147 B77:B90 B149:B153 B123:B127 B1:B7 B155:B170">
    <cfRule type="duplicateValues" dxfId="363" priority="369"/>
  </conditionalFormatting>
  <conditionalFormatting sqref="B172:B383">
    <cfRule type="duplicateValues" dxfId="362" priority="370"/>
  </conditionalFormatting>
  <conditionalFormatting sqref="B172:B383 B116:B117 B135:B136 B74:B75 B61:B62 B119:B121 B144:B147 B77:B90 B149:B153 B123:B127 B1:B7 B155:B170">
    <cfRule type="duplicateValues" dxfId="361" priority="371"/>
    <cfRule type="duplicateValues" dxfId="360" priority="372"/>
  </conditionalFormatting>
  <conditionalFormatting sqref="B172:B383 B74:B75 B135:B136 B116:B117 B61:B62 B119:B121 B144:B147 B77:B90 B149:B153 B123:B127 B1:B7 B155:B170">
    <cfRule type="duplicateValues" dxfId="359" priority="373"/>
  </conditionalFormatting>
  <conditionalFormatting sqref="B172:B383 B119:B121 B74:B75 B77:B90 B135:B136 B116:B117 B61:B62 B144:B147 B123:B127 B1:B7 B155:B170 B149:B153">
    <cfRule type="duplicateValues" dxfId="358" priority="374"/>
  </conditionalFormatting>
  <conditionalFormatting sqref="E36">
    <cfRule type="duplicateValues" dxfId="357" priority="219"/>
  </conditionalFormatting>
  <conditionalFormatting sqref="E97">
    <cfRule type="duplicateValues" dxfId="356" priority="218"/>
  </conditionalFormatting>
  <conditionalFormatting sqref="E98">
    <cfRule type="duplicateValues" dxfId="355" priority="217"/>
  </conditionalFormatting>
  <conditionalFormatting sqref="E166:E170 E156:E157">
    <cfRule type="duplicateValues" dxfId="354" priority="375"/>
  </conditionalFormatting>
  <conditionalFormatting sqref="E51">
    <cfRule type="duplicateValues" dxfId="353" priority="216"/>
  </conditionalFormatting>
  <conditionalFormatting sqref="E52:E59">
    <cfRule type="duplicateValues" dxfId="352" priority="215"/>
  </conditionalFormatting>
  <conditionalFormatting sqref="E158:E163 E165">
    <cfRule type="duplicateValues" dxfId="351" priority="376"/>
  </conditionalFormatting>
  <conditionalFormatting sqref="E145">
    <cfRule type="duplicateValues" dxfId="350" priority="210"/>
  </conditionalFormatting>
  <conditionalFormatting sqref="E145">
    <cfRule type="duplicateValues" dxfId="349" priority="211"/>
  </conditionalFormatting>
  <conditionalFormatting sqref="E145">
    <cfRule type="duplicateValues" dxfId="348" priority="212"/>
  </conditionalFormatting>
  <conditionalFormatting sqref="E145">
    <cfRule type="duplicateValues" dxfId="347" priority="213"/>
  </conditionalFormatting>
  <conditionalFormatting sqref="E145">
    <cfRule type="duplicateValues" dxfId="346" priority="214"/>
  </conditionalFormatting>
  <conditionalFormatting sqref="E129:E131">
    <cfRule type="duplicateValues" dxfId="345" priority="209"/>
  </conditionalFormatting>
  <conditionalFormatting sqref="E41:E42">
    <cfRule type="duplicateValues" dxfId="344" priority="208"/>
  </conditionalFormatting>
  <conditionalFormatting sqref="E101:E102 E112:E113">
    <cfRule type="duplicateValues" dxfId="343" priority="207"/>
  </conditionalFormatting>
  <conditionalFormatting sqref="E78 E9:E11">
    <cfRule type="duplicateValues" dxfId="342" priority="377"/>
  </conditionalFormatting>
  <conditionalFormatting sqref="B14:B15">
    <cfRule type="duplicateValues" dxfId="341" priority="197"/>
    <cfRule type="duplicateValues" dxfId="340" priority="198"/>
    <cfRule type="duplicateValues" dxfId="339" priority="199"/>
  </conditionalFormatting>
  <conditionalFormatting sqref="B14:B15">
    <cfRule type="duplicateValues" dxfId="338" priority="200"/>
    <cfRule type="duplicateValues" dxfId="337" priority="201"/>
  </conditionalFormatting>
  <conditionalFormatting sqref="B14:B15">
    <cfRule type="duplicateValues" dxfId="336" priority="202"/>
  </conditionalFormatting>
  <conditionalFormatting sqref="B14:B15">
    <cfRule type="duplicateValues" dxfId="335" priority="203"/>
    <cfRule type="duplicateValues" dxfId="334" priority="204"/>
  </conditionalFormatting>
  <conditionalFormatting sqref="B14:B15">
    <cfRule type="duplicateValues" dxfId="333" priority="205"/>
  </conditionalFormatting>
  <conditionalFormatting sqref="B14:B15">
    <cfRule type="duplicateValues" dxfId="332" priority="206"/>
  </conditionalFormatting>
  <conditionalFormatting sqref="B16:B17">
    <cfRule type="duplicateValues" dxfId="331" priority="187"/>
    <cfRule type="duplicateValues" dxfId="330" priority="188"/>
    <cfRule type="duplicateValues" dxfId="329" priority="189"/>
  </conditionalFormatting>
  <conditionalFormatting sqref="B16:B17">
    <cfRule type="duplicateValues" dxfId="328" priority="190"/>
    <cfRule type="duplicateValues" dxfId="327" priority="191"/>
  </conditionalFormatting>
  <conditionalFormatting sqref="B16:B17">
    <cfRule type="duplicateValues" dxfId="326" priority="192"/>
  </conditionalFormatting>
  <conditionalFormatting sqref="B16:B17">
    <cfRule type="duplicateValues" dxfId="325" priority="193"/>
    <cfRule type="duplicateValues" dxfId="324" priority="194"/>
  </conditionalFormatting>
  <conditionalFormatting sqref="B16:B17">
    <cfRule type="duplicateValues" dxfId="323" priority="195"/>
  </conditionalFormatting>
  <conditionalFormatting sqref="B16:B17">
    <cfRule type="duplicateValues" dxfId="322" priority="196"/>
  </conditionalFormatting>
  <conditionalFormatting sqref="E19:E20">
    <cfRule type="duplicateValues" dxfId="321" priority="378"/>
  </conditionalFormatting>
  <conditionalFormatting sqref="B22">
    <cfRule type="duplicateValues" dxfId="320" priority="174"/>
    <cfRule type="duplicateValues" dxfId="319" priority="175"/>
    <cfRule type="duplicateValues" dxfId="318" priority="176"/>
  </conditionalFormatting>
  <conditionalFormatting sqref="B22">
    <cfRule type="duplicateValues" dxfId="317" priority="177"/>
    <cfRule type="duplicateValues" dxfId="316" priority="178"/>
  </conditionalFormatting>
  <conditionalFormatting sqref="B22">
    <cfRule type="duplicateValues" dxfId="315" priority="179"/>
  </conditionalFormatting>
  <conditionalFormatting sqref="B22">
    <cfRule type="duplicateValues" dxfId="314" priority="180"/>
  </conditionalFormatting>
  <conditionalFormatting sqref="B22">
    <cfRule type="duplicateValues" dxfId="313" priority="181"/>
    <cfRule type="duplicateValues" dxfId="312" priority="182"/>
  </conditionalFormatting>
  <conditionalFormatting sqref="B22">
    <cfRule type="duplicateValues" dxfId="311" priority="183"/>
  </conditionalFormatting>
  <conditionalFormatting sqref="B22">
    <cfRule type="duplicateValues" dxfId="310" priority="184"/>
    <cfRule type="duplicateValues" dxfId="309" priority="185"/>
    <cfRule type="duplicateValues" dxfId="308" priority="186"/>
  </conditionalFormatting>
  <conditionalFormatting sqref="B22">
    <cfRule type="duplicateValues" dxfId="307" priority="173"/>
  </conditionalFormatting>
  <conditionalFormatting sqref="B23">
    <cfRule type="duplicateValues" dxfId="306" priority="160"/>
    <cfRule type="duplicateValues" dxfId="305" priority="161"/>
    <cfRule type="duplicateValues" dxfId="304" priority="162"/>
  </conditionalFormatting>
  <conditionalFormatting sqref="B23">
    <cfRule type="duplicateValues" dxfId="303" priority="163"/>
    <cfRule type="duplicateValues" dxfId="302" priority="164"/>
  </conditionalFormatting>
  <conditionalFormatting sqref="B23">
    <cfRule type="duplicateValues" dxfId="301" priority="165"/>
  </conditionalFormatting>
  <conditionalFormatting sqref="B23">
    <cfRule type="duplicateValues" dxfId="300" priority="166"/>
  </conditionalFormatting>
  <conditionalFormatting sqref="B23">
    <cfRule type="duplicateValues" dxfId="299" priority="167"/>
    <cfRule type="duplicateValues" dxfId="298" priority="168"/>
  </conditionalFormatting>
  <conditionalFormatting sqref="B23">
    <cfRule type="duplicateValues" dxfId="297" priority="169"/>
  </conditionalFormatting>
  <conditionalFormatting sqref="B23">
    <cfRule type="duplicateValues" dxfId="296" priority="170"/>
    <cfRule type="duplicateValues" dxfId="295" priority="171"/>
    <cfRule type="duplicateValues" dxfId="294" priority="172"/>
  </conditionalFormatting>
  <conditionalFormatting sqref="B23">
    <cfRule type="duplicateValues" dxfId="293" priority="159"/>
  </conditionalFormatting>
  <conditionalFormatting sqref="B24">
    <cfRule type="duplicateValues" dxfId="292" priority="146"/>
    <cfRule type="duplicateValues" dxfId="291" priority="147"/>
    <cfRule type="duplicateValues" dxfId="290" priority="148"/>
  </conditionalFormatting>
  <conditionalFormatting sqref="B24">
    <cfRule type="duplicateValues" dxfId="289" priority="149"/>
    <cfRule type="duplicateValues" dxfId="288" priority="150"/>
  </conditionalFormatting>
  <conditionalFormatting sqref="B24">
    <cfRule type="duplicateValues" dxfId="287" priority="151"/>
  </conditionalFormatting>
  <conditionalFormatting sqref="B24">
    <cfRule type="duplicateValues" dxfId="286" priority="152"/>
  </conditionalFormatting>
  <conditionalFormatting sqref="B24">
    <cfRule type="duplicateValues" dxfId="285" priority="153"/>
    <cfRule type="duplicateValues" dxfId="284" priority="154"/>
  </conditionalFormatting>
  <conditionalFormatting sqref="B24">
    <cfRule type="duplicateValues" dxfId="283" priority="155"/>
  </conditionalFormatting>
  <conditionalFormatting sqref="B24">
    <cfRule type="duplicateValues" dxfId="282" priority="156"/>
    <cfRule type="duplicateValues" dxfId="281" priority="157"/>
    <cfRule type="duplicateValues" dxfId="280" priority="158"/>
  </conditionalFormatting>
  <conditionalFormatting sqref="B24">
    <cfRule type="duplicateValues" dxfId="279" priority="145"/>
  </conditionalFormatting>
  <conditionalFormatting sqref="B25">
    <cfRule type="duplicateValues" dxfId="278" priority="132"/>
    <cfRule type="duplicateValues" dxfId="277" priority="133"/>
    <cfRule type="duplicateValues" dxfId="276" priority="134"/>
  </conditionalFormatting>
  <conditionalFormatting sqref="B25">
    <cfRule type="duplicateValues" dxfId="275" priority="135"/>
    <cfRule type="duplicateValues" dxfId="274" priority="136"/>
  </conditionalFormatting>
  <conditionalFormatting sqref="B25">
    <cfRule type="duplicateValues" dxfId="273" priority="137"/>
  </conditionalFormatting>
  <conditionalFormatting sqref="B25">
    <cfRule type="duplicateValues" dxfId="272" priority="138"/>
  </conditionalFormatting>
  <conditionalFormatting sqref="B25">
    <cfRule type="duplicateValues" dxfId="271" priority="139"/>
    <cfRule type="duplicateValues" dxfId="270" priority="140"/>
  </conditionalFormatting>
  <conditionalFormatting sqref="B25">
    <cfRule type="duplicateValues" dxfId="269" priority="141"/>
  </conditionalFormatting>
  <conditionalFormatting sqref="B25">
    <cfRule type="duplicateValues" dxfId="268" priority="142"/>
    <cfRule type="duplicateValues" dxfId="267" priority="143"/>
    <cfRule type="duplicateValues" dxfId="266" priority="144"/>
  </conditionalFormatting>
  <conditionalFormatting sqref="B25">
    <cfRule type="duplicateValues" dxfId="265" priority="131"/>
  </conditionalFormatting>
  <conditionalFormatting sqref="B26:B38">
    <cfRule type="duplicateValues" dxfId="264" priority="118"/>
    <cfRule type="duplicateValues" dxfId="263" priority="119"/>
    <cfRule type="duplicateValues" dxfId="262" priority="120"/>
  </conditionalFormatting>
  <conditionalFormatting sqref="B26:B38">
    <cfRule type="duplicateValues" dxfId="261" priority="121"/>
    <cfRule type="duplicateValues" dxfId="260" priority="122"/>
  </conditionalFormatting>
  <conditionalFormatting sqref="B26:B38">
    <cfRule type="duplicateValues" dxfId="259" priority="123"/>
  </conditionalFormatting>
  <conditionalFormatting sqref="B26:B38">
    <cfRule type="duplicateValues" dxfId="258" priority="124"/>
  </conditionalFormatting>
  <conditionalFormatting sqref="B26:B38">
    <cfRule type="duplicateValues" dxfId="257" priority="125"/>
    <cfRule type="duplicateValues" dxfId="256" priority="126"/>
  </conditionalFormatting>
  <conditionalFormatting sqref="B26:B38">
    <cfRule type="duplicateValues" dxfId="255" priority="127"/>
  </conditionalFormatting>
  <conditionalFormatting sqref="B26:B38">
    <cfRule type="duplicateValues" dxfId="254" priority="128"/>
    <cfRule type="duplicateValues" dxfId="253" priority="129"/>
    <cfRule type="duplicateValues" dxfId="252" priority="130"/>
  </conditionalFormatting>
  <conditionalFormatting sqref="B26:B38">
    <cfRule type="duplicateValues" dxfId="251" priority="117"/>
  </conditionalFormatting>
  <conditionalFormatting sqref="B9:B59">
    <cfRule type="duplicateValues" dxfId="250" priority="379"/>
    <cfRule type="duplicateValues" dxfId="249" priority="380"/>
    <cfRule type="duplicateValues" dxfId="248" priority="381"/>
  </conditionalFormatting>
  <conditionalFormatting sqref="B9:B59">
    <cfRule type="duplicateValues" dxfId="247" priority="382"/>
    <cfRule type="duplicateValues" dxfId="246" priority="383"/>
  </conditionalFormatting>
  <conditionalFormatting sqref="B9:B59">
    <cfRule type="duplicateValues" dxfId="245" priority="384"/>
  </conditionalFormatting>
  <conditionalFormatting sqref="B27">
    <cfRule type="duplicateValues" dxfId="244" priority="104"/>
    <cfRule type="duplicateValues" dxfId="243" priority="105"/>
    <cfRule type="duplicateValues" dxfId="242" priority="106"/>
  </conditionalFormatting>
  <conditionalFormatting sqref="B27">
    <cfRule type="duplicateValues" dxfId="241" priority="107"/>
    <cfRule type="duplicateValues" dxfId="240" priority="108"/>
  </conditionalFormatting>
  <conditionalFormatting sqref="B27">
    <cfRule type="duplicateValues" dxfId="239" priority="109"/>
  </conditionalFormatting>
  <conditionalFormatting sqref="B27">
    <cfRule type="duplicateValues" dxfId="238" priority="110"/>
  </conditionalFormatting>
  <conditionalFormatting sqref="B27">
    <cfRule type="duplicateValues" dxfId="237" priority="111"/>
    <cfRule type="duplicateValues" dxfId="236" priority="112"/>
  </conditionalFormatting>
  <conditionalFormatting sqref="B27">
    <cfRule type="duplicateValues" dxfId="235" priority="113"/>
  </conditionalFormatting>
  <conditionalFormatting sqref="B27">
    <cfRule type="duplicateValues" dxfId="234" priority="114"/>
    <cfRule type="duplicateValues" dxfId="233" priority="115"/>
    <cfRule type="duplicateValues" dxfId="232" priority="116"/>
  </conditionalFormatting>
  <conditionalFormatting sqref="B27">
    <cfRule type="duplicateValues" dxfId="231" priority="103"/>
  </conditionalFormatting>
  <conditionalFormatting sqref="B27">
    <cfRule type="duplicateValues" dxfId="230" priority="102"/>
  </conditionalFormatting>
  <conditionalFormatting sqref="B27">
    <cfRule type="duplicateValues" dxfId="229" priority="101"/>
  </conditionalFormatting>
  <conditionalFormatting sqref="B28">
    <cfRule type="duplicateValues" dxfId="228" priority="88"/>
    <cfRule type="duplicateValues" dxfId="227" priority="89"/>
    <cfRule type="duplicateValues" dxfId="226" priority="90"/>
  </conditionalFormatting>
  <conditionalFormatting sqref="B28">
    <cfRule type="duplicateValues" dxfId="225" priority="91"/>
    <cfRule type="duplicateValues" dxfId="224" priority="92"/>
  </conditionalFormatting>
  <conditionalFormatting sqref="B28">
    <cfRule type="duplicateValues" dxfId="223" priority="93"/>
  </conditionalFormatting>
  <conditionalFormatting sqref="B28">
    <cfRule type="duplicateValues" dxfId="222" priority="94"/>
  </conditionalFormatting>
  <conditionalFormatting sqref="B28">
    <cfRule type="duplicateValues" dxfId="221" priority="95"/>
    <cfRule type="duplicateValues" dxfId="220" priority="96"/>
  </conditionalFormatting>
  <conditionalFormatting sqref="B28">
    <cfRule type="duplicateValues" dxfId="219" priority="97"/>
  </conditionalFormatting>
  <conditionalFormatting sqref="B28">
    <cfRule type="duplicateValues" dxfId="218" priority="98"/>
    <cfRule type="duplicateValues" dxfId="217" priority="99"/>
    <cfRule type="duplicateValues" dxfId="216" priority="100"/>
  </conditionalFormatting>
  <conditionalFormatting sqref="B28">
    <cfRule type="duplicateValues" dxfId="215" priority="87"/>
  </conditionalFormatting>
  <conditionalFormatting sqref="B28">
    <cfRule type="duplicateValues" dxfId="214" priority="86"/>
  </conditionalFormatting>
  <conditionalFormatting sqref="B28">
    <cfRule type="duplicateValues" dxfId="213" priority="85"/>
  </conditionalFormatting>
  <conditionalFormatting sqref="B29:B37">
    <cfRule type="duplicateValues" dxfId="212" priority="79"/>
    <cfRule type="duplicateValues" dxfId="211" priority="80"/>
    <cfRule type="duplicateValues" dxfId="210" priority="81"/>
  </conditionalFormatting>
  <conditionalFormatting sqref="B29:B37">
    <cfRule type="duplicateValues" dxfId="209" priority="82"/>
    <cfRule type="duplicateValues" dxfId="208" priority="83"/>
  </conditionalFormatting>
  <conditionalFormatting sqref="B29:B37">
    <cfRule type="duplicateValues" dxfId="207" priority="84"/>
  </conditionalFormatting>
  <conditionalFormatting sqref="E114 E96 E29:E35">
    <cfRule type="duplicateValues" dxfId="206" priority="385"/>
  </conditionalFormatting>
  <conditionalFormatting sqref="B32:B36">
    <cfRule type="duplicateValues" dxfId="205" priority="73"/>
    <cfRule type="duplicateValues" dxfId="204" priority="74"/>
    <cfRule type="duplicateValues" dxfId="203" priority="75"/>
  </conditionalFormatting>
  <conditionalFormatting sqref="B32:B36">
    <cfRule type="duplicateValues" dxfId="202" priority="76"/>
    <cfRule type="duplicateValues" dxfId="201" priority="77"/>
  </conditionalFormatting>
  <conditionalFormatting sqref="B32:B36">
    <cfRule type="duplicateValues" dxfId="200" priority="78"/>
  </conditionalFormatting>
  <conditionalFormatting sqref="B38:B46">
    <cfRule type="duplicateValues" dxfId="199" priority="67"/>
    <cfRule type="duplicateValues" dxfId="198" priority="68"/>
    <cfRule type="duplicateValues" dxfId="197" priority="69"/>
  </conditionalFormatting>
  <conditionalFormatting sqref="B38:B46">
    <cfRule type="duplicateValues" dxfId="196" priority="70"/>
    <cfRule type="duplicateValues" dxfId="195" priority="71"/>
  </conditionalFormatting>
  <conditionalFormatting sqref="B38:B46">
    <cfRule type="duplicateValues" dxfId="194" priority="72"/>
  </conditionalFormatting>
  <conditionalFormatting sqref="E40">
    <cfRule type="duplicateValues" dxfId="193" priority="65"/>
  </conditionalFormatting>
  <conditionalFormatting sqref="E38:E39">
    <cfRule type="duplicateValues" dxfId="192" priority="66"/>
  </conditionalFormatting>
  <conditionalFormatting sqref="B41:B42">
    <cfRule type="duplicateValues" dxfId="191" priority="59"/>
    <cfRule type="duplicateValues" dxfId="190" priority="60"/>
    <cfRule type="duplicateValues" dxfId="189" priority="61"/>
  </conditionalFormatting>
  <conditionalFormatting sqref="B41:B42">
    <cfRule type="duplicateValues" dxfId="188" priority="62"/>
    <cfRule type="duplicateValues" dxfId="187" priority="63"/>
  </conditionalFormatting>
  <conditionalFormatting sqref="B41:B42">
    <cfRule type="duplicateValues" dxfId="186" priority="64"/>
  </conditionalFormatting>
  <conditionalFormatting sqref="E100">
    <cfRule type="duplicateValues" dxfId="185" priority="386"/>
  </conditionalFormatting>
  <conditionalFormatting sqref="E99 E37">
    <cfRule type="duplicateValues" dxfId="184" priority="387"/>
  </conditionalFormatting>
  <conditionalFormatting sqref="B96:B114">
    <cfRule type="duplicateValues" dxfId="183" priority="388"/>
    <cfRule type="duplicateValues" dxfId="182" priority="389"/>
    <cfRule type="duplicateValues" dxfId="181" priority="390"/>
  </conditionalFormatting>
  <conditionalFormatting sqref="B96:B114">
    <cfRule type="duplicateValues" dxfId="180" priority="391"/>
    <cfRule type="duplicateValues" dxfId="179" priority="392"/>
  </conditionalFormatting>
  <conditionalFormatting sqref="B96:B114">
    <cfRule type="duplicateValues" dxfId="178" priority="393"/>
  </conditionalFormatting>
  <conditionalFormatting sqref="B43:B45">
    <cfRule type="duplicateValues" dxfId="177" priority="49"/>
    <cfRule type="duplicateValues" dxfId="176" priority="50"/>
    <cfRule type="duplicateValues" dxfId="175" priority="51"/>
  </conditionalFormatting>
  <conditionalFormatting sqref="B43:B45">
    <cfRule type="duplicateValues" dxfId="174" priority="52"/>
    <cfRule type="duplicateValues" dxfId="173" priority="53"/>
  </conditionalFormatting>
  <conditionalFormatting sqref="B43:B45">
    <cfRule type="duplicateValues" dxfId="172" priority="54"/>
  </conditionalFormatting>
  <conditionalFormatting sqref="B43:B45">
    <cfRule type="duplicateValues" dxfId="171" priority="55"/>
    <cfRule type="duplicateValues" dxfId="170" priority="56"/>
  </conditionalFormatting>
  <conditionalFormatting sqref="B43:B45">
    <cfRule type="duplicateValues" dxfId="169" priority="57"/>
  </conditionalFormatting>
  <conditionalFormatting sqref="B43:B45">
    <cfRule type="duplicateValues" dxfId="168" priority="58"/>
  </conditionalFormatting>
  <conditionalFormatting sqref="E121 E64 E43:E46">
    <cfRule type="duplicateValues" dxfId="167" priority="394"/>
  </conditionalFormatting>
  <conditionalFormatting sqref="B46:B48">
    <cfRule type="duplicateValues" dxfId="166" priority="39"/>
    <cfRule type="duplicateValues" dxfId="165" priority="40"/>
    <cfRule type="duplicateValues" dxfId="164" priority="41"/>
  </conditionalFormatting>
  <conditionalFormatting sqref="B46:B48">
    <cfRule type="duplicateValues" dxfId="163" priority="42"/>
    <cfRule type="duplicateValues" dxfId="162" priority="43"/>
  </conditionalFormatting>
  <conditionalFormatting sqref="B46:B48">
    <cfRule type="duplicateValues" dxfId="161" priority="44"/>
  </conditionalFormatting>
  <conditionalFormatting sqref="B46:B48">
    <cfRule type="duplicateValues" dxfId="160" priority="45"/>
    <cfRule type="duplicateValues" dxfId="159" priority="46"/>
  </conditionalFormatting>
  <conditionalFormatting sqref="B46:B48">
    <cfRule type="duplicateValues" dxfId="158" priority="47"/>
  </conditionalFormatting>
  <conditionalFormatting sqref="B46:B48">
    <cfRule type="duplicateValues" dxfId="157" priority="48"/>
  </conditionalFormatting>
  <conditionalFormatting sqref="E123:E125 E47:E48 E79:E80 E12:E13">
    <cfRule type="duplicateValues" dxfId="156" priority="395"/>
  </conditionalFormatting>
  <conditionalFormatting sqref="E171:E383 E64 E1:E7 E134:E136 E115:E117 E73:E75 E119:E121 E60:E62 E144 E123:E125 E43:E48 E79:E80 E12:E13 E147:E154">
    <cfRule type="duplicateValues" dxfId="155" priority="396"/>
  </conditionalFormatting>
  <conditionalFormatting sqref="B50:B59">
    <cfRule type="duplicateValues" dxfId="154" priority="33"/>
    <cfRule type="duplicateValues" dxfId="153" priority="34"/>
    <cfRule type="duplicateValues" dxfId="152" priority="35"/>
  </conditionalFormatting>
  <conditionalFormatting sqref="B50:B59">
    <cfRule type="duplicateValues" dxfId="151" priority="36"/>
    <cfRule type="duplicateValues" dxfId="150" priority="37"/>
  </conditionalFormatting>
  <conditionalFormatting sqref="B50:B59">
    <cfRule type="duplicateValues" dxfId="149" priority="38"/>
  </conditionalFormatting>
  <conditionalFormatting sqref="B129:B133">
    <cfRule type="duplicateValues" dxfId="148" priority="397"/>
    <cfRule type="duplicateValues" dxfId="147" priority="398"/>
    <cfRule type="duplicateValues" dxfId="146" priority="399"/>
  </conditionalFormatting>
  <conditionalFormatting sqref="B129:B133">
    <cfRule type="duplicateValues" dxfId="145" priority="400"/>
    <cfRule type="duplicateValues" dxfId="144" priority="401"/>
  </conditionalFormatting>
  <conditionalFormatting sqref="B129:B133">
    <cfRule type="duplicateValues" dxfId="143" priority="402"/>
  </conditionalFormatting>
  <conditionalFormatting sqref="B65">
    <cfRule type="duplicateValues" dxfId="142" priority="14"/>
    <cfRule type="duplicateValues" dxfId="141" priority="15"/>
    <cfRule type="duplicateValues" dxfId="140" priority="16"/>
  </conditionalFormatting>
  <conditionalFormatting sqref="B65">
    <cfRule type="duplicateValues" dxfId="139" priority="17"/>
    <cfRule type="duplicateValues" dxfId="138" priority="18"/>
  </conditionalFormatting>
  <conditionalFormatting sqref="B65">
    <cfRule type="duplicateValues" dxfId="137" priority="19"/>
  </conditionalFormatting>
  <conditionalFormatting sqref="B64:B65">
    <cfRule type="duplicateValues" dxfId="136" priority="20"/>
  </conditionalFormatting>
  <conditionalFormatting sqref="B64:B65">
    <cfRule type="duplicateValues" dxfId="135" priority="21"/>
  </conditionalFormatting>
  <conditionalFormatting sqref="B64:B65">
    <cfRule type="duplicateValues" dxfId="134" priority="22"/>
  </conditionalFormatting>
  <conditionalFormatting sqref="B64">
    <cfRule type="duplicateValues" dxfId="133" priority="23"/>
    <cfRule type="duplicateValues" dxfId="132" priority="24"/>
    <cfRule type="duplicateValues" dxfId="131" priority="25"/>
  </conditionalFormatting>
  <conditionalFormatting sqref="B64">
    <cfRule type="duplicateValues" dxfId="130" priority="26"/>
    <cfRule type="duplicateValues" dxfId="129" priority="27"/>
  </conditionalFormatting>
  <conditionalFormatting sqref="B64">
    <cfRule type="duplicateValues" dxfId="128" priority="28"/>
  </conditionalFormatting>
  <conditionalFormatting sqref="B64">
    <cfRule type="duplicateValues" dxfId="127" priority="29"/>
    <cfRule type="duplicateValues" dxfId="126" priority="30"/>
  </conditionalFormatting>
  <conditionalFormatting sqref="B64">
    <cfRule type="duplicateValues" dxfId="125" priority="31"/>
  </conditionalFormatting>
  <conditionalFormatting sqref="B64">
    <cfRule type="duplicateValues" dxfId="124" priority="32"/>
  </conditionalFormatting>
  <conditionalFormatting sqref="E138 E70:E71">
    <cfRule type="duplicateValues" dxfId="123" priority="403"/>
  </conditionalFormatting>
  <conditionalFormatting sqref="E141:E142 E138 E69:E71 E65:E67">
    <cfRule type="duplicateValues" dxfId="122" priority="404"/>
  </conditionalFormatting>
  <conditionalFormatting sqref="E13:E14">
    <cfRule type="duplicateValues" dxfId="121" priority="405"/>
  </conditionalFormatting>
  <conditionalFormatting sqref="E103">
    <cfRule type="duplicateValues" dxfId="120" priority="13"/>
  </conditionalFormatting>
  <conditionalFormatting sqref="B138:B143">
    <cfRule type="duplicateValues" dxfId="119" priority="406"/>
    <cfRule type="duplicateValues" dxfId="118" priority="407"/>
    <cfRule type="duplicateValues" dxfId="117" priority="408"/>
  </conditionalFormatting>
  <conditionalFormatting sqref="B138:B143">
    <cfRule type="duplicateValues" dxfId="116" priority="409"/>
    <cfRule type="duplicateValues" dxfId="115" priority="410"/>
  </conditionalFormatting>
  <conditionalFormatting sqref="B138:B143">
    <cfRule type="duplicateValues" dxfId="114" priority="411"/>
  </conditionalFormatting>
  <conditionalFormatting sqref="E146">
    <cfRule type="duplicateValues" dxfId="113" priority="8"/>
  </conditionalFormatting>
  <conditionalFormatting sqref="E146">
    <cfRule type="duplicateValues" dxfId="112" priority="9"/>
  </conditionalFormatting>
  <conditionalFormatting sqref="E146">
    <cfRule type="duplicateValues" dxfId="111" priority="10"/>
  </conditionalFormatting>
  <conditionalFormatting sqref="E146">
    <cfRule type="duplicateValues" dxfId="110" priority="11"/>
  </conditionalFormatting>
  <conditionalFormatting sqref="E146">
    <cfRule type="duplicateValues" dxfId="109" priority="12"/>
  </conditionalFormatting>
  <conditionalFormatting sqref="E1:E103 E165:E383 E112:E163">
    <cfRule type="duplicateValues" dxfId="108" priority="7"/>
  </conditionalFormatting>
  <conditionalFormatting sqref="E164">
    <cfRule type="duplicateValues" dxfId="107" priority="6"/>
  </conditionalFormatting>
  <conditionalFormatting sqref="E164">
    <cfRule type="duplicateValues" dxfId="106" priority="5"/>
  </conditionalFormatting>
  <conditionalFormatting sqref="E115:E117 E120 E134:E136 E1:E7 E60:E62 E73:E75 E144 E171:E383 E147:E154">
    <cfRule type="duplicateValues" dxfId="105" priority="412"/>
  </conditionalFormatting>
  <conditionalFormatting sqref="E115:E117 E134:E136 E1:E7 E60:E62 E73:E75 E119:E120 E144 E171:E383 E147:E154">
    <cfRule type="duplicateValues" dxfId="104" priority="413"/>
  </conditionalFormatting>
  <conditionalFormatting sqref="E134:E136 E115:E117 E1:E7 E60:E62 E73:E75 E119:E120 E144 E171:E383 E147:E154">
    <cfRule type="duplicateValues" dxfId="103" priority="414"/>
  </conditionalFormatting>
  <conditionalFormatting sqref="E104:E109">
    <cfRule type="duplicateValues" dxfId="102" priority="4"/>
  </conditionalFormatting>
  <conditionalFormatting sqref="E104:E109">
    <cfRule type="duplicateValues" dxfId="101" priority="3"/>
  </conditionalFormatting>
  <conditionalFormatting sqref="E110:E111">
    <cfRule type="duplicateValues" dxfId="100" priority="2"/>
  </conditionalFormatting>
  <conditionalFormatting sqref="E110:E111">
    <cfRule type="duplicateValues" dxfId="9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C313" sqref="C3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2584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2181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2381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1933</v>
      </c>
      <c r="C224" s="38" t="s">
        <v>1274</v>
      </c>
    </row>
    <row r="225" spans="1:3" x14ac:dyDescent="0.25">
      <c r="A225" s="38">
        <v>318</v>
      </c>
      <c r="B225" s="38" t="s">
        <v>2308</v>
      </c>
      <c r="C225" s="38" t="s">
        <v>1271</v>
      </c>
    </row>
    <row r="226" spans="1:3" x14ac:dyDescent="0.25">
      <c r="A226" s="38">
        <v>319</v>
      </c>
      <c r="B226" s="38" t="s">
        <v>1940</v>
      </c>
      <c r="C226" s="38" t="s">
        <v>1271</v>
      </c>
    </row>
    <row r="227" spans="1:3" x14ac:dyDescent="0.25">
      <c r="A227" s="38">
        <v>320</v>
      </c>
      <c r="B227" s="38" t="s">
        <v>1978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1921</v>
      </c>
      <c r="C229" s="38" t="s">
        <v>1271</v>
      </c>
    </row>
    <row r="230" spans="1:3" x14ac:dyDescent="0.25">
      <c r="A230" s="38">
        <v>326</v>
      </c>
      <c r="B230" s="38" t="s">
        <v>2315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2320</v>
      </c>
      <c r="C233" s="38" t="s">
        <v>1271</v>
      </c>
    </row>
    <row r="234" spans="1:3" x14ac:dyDescent="0.25">
      <c r="A234" s="38">
        <v>332</v>
      </c>
      <c r="B234" s="38" t="s">
        <v>2268</v>
      </c>
      <c r="C234" s="38" t="s">
        <v>1274</v>
      </c>
    </row>
    <row r="235" spans="1:3" x14ac:dyDescent="0.25">
      <c r="A235" s="38">
        <v>333</v>
      </c>
      <c r="B235" s="38" t="s">
        <v>2269</v>
      </c>
      <c r="C235" s="38" t="s">
        <v>1274</v>
      </c>
    </row>
    <row r="236" spans="1:3" x14ac:dyDescent="0.25">
      <c r="A236" s="38">
        <v>334</v>
      </c>
      <c r="B236" s="38" t="s">
        <v>1964</v>
      </c>
      <c r="C236" s="38" t="s">
        <v>1274</v>
      </c>
    </row>
    <row r="237" spans="1:3" x14ac:dyDescent="0.25">
      <c r="A237" s="38">
        <v>335</v>
      </c>
      <c r="B237" s="38" t="s">
        <v>1915</v>
      </c>
      <c r="C237" s="38" t="s">
        <v>1271</v>
      </c>
    </row>
    <row r="238" spans="1:3" x14ac:dyDescent="0.25">
      <c r="A238" s="38">
        <v>336</v>
      </c>
      <c r="B238" s="38" t="s">
        <v>2141</v>
      </c>
      <c r="C238" s="38" t="s">
        <v>1271</v>
      </c>
    </row>
    <row r="239" spans="1:3" x14ac:dyDescent="0.25">
      <c r="A239" s="38">
        <v>337</v>
      </c>
      <c r="B239" s="38" t="s">
        <v>1929</v>
      </c>
      <c r="C239" s="38" t="s">
        <v>1274</v>
      </c>
    </row>
    <row r="240" spans="1:3" x14ac:dyDescent="0.25">
      <c r="A240" s="38">
        <v>338</v>
      </c>
      <c r="B240" s="38" t="s">
        <v>2335</v>
      </c>
      <c r="C240" s="38" t="s">
        <v>1271</v>
      </c>
    </row>
    <row r="241" spans="1:3" x14ac:dyDescent="0.25">
      <c r="A241" s="38">
        <v>339</v>
      </c>
      <c r="B241" s="38" t="s">
        <v>2337</v>
      </c>
      <c r="C241" s="38" t="s">
        <v>1271</v>
      </c>
    </row>
    <row r="242" spans="1:3" x14ac:dyDescent="0.25">
      <c r="A242" s="38">
        <v>342</v>
      </c>
      <c r="B242" s="38" t="s">
        <v>2261</v>
      </c>
      <c r="C242" s="38" t="s">
        <v>1273</v>
      </c>
    </row>
    <row r="243" spans="1:3" x14ac:dyDescent="0.25">
      <c r="A243" s="38">
        <v>345</v>
      </c>
      <c r="B243" s="38" t="s">
        <v>2442</v>
      </c>
      <c r="C243" s="38" t="s">
        <v>1272</v>
      </c>
    </row>
    <row r="244" spans="1:3" x14ac:dyDescent="0.25">
      <c r="A244" s="38">
        <v>346</v>
      </c>
      <c r="B244" s="38" t="s">
        <v>2216</v>
      </c>
      <c r="C244" s="38" t="s">
        <v>1271</v>
      </c>
    </row>
    <row r="245" spans="1:3" x14ac:dyDescent="0.25">
      <c r="A245" s="38">
        <v>347</v>
      </c>
      <c r="B245" s="38" t="s">
        <v>2260</v>
      </c>
      <c r="C245" s="38" t="s">
        <v>1271</v>
      </c>
    </row>
    <row r="246" spans="1:3" s="69" customFormat="1" x14ac:dyDescent="0.25">
      <c r="A246" s="122">
        <v>348</v>
      </c>
      <c r="B246" s="122" t="s">
        <v>1689</v>
      </c>
      <c r="C246" s="38" t="s">
        <v>1274</v>
      </c>
    </row>
    <row r="247" spans="1:3" x14ac:dyDescent="0.25">
      <c r="A247" s="38">
        <v>349</v>
      </c>
      <c r="B247" s="38" t="s">
        <v>2585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2218</v>
      </c>
      <c r="C256" s="38" t="s">
        <v>1274</v>
      </c>
    </row>
    <row r="257" spans="1:3" x14ac:dyDescent="0.25">
      <c r="A257" s="38">
        <v>359</v>
      </c>
      <c r="B257" s="38" t="s">
        <v>2343</v>
      </c>
      <c r="C257" s="38" t="s">
        <v>1271</v>
      </c>
    </row>
    <row r="258" spans="1:3" s="69" customFormat="1" x14ac:dyDescent="0.25">
      <c r="A258" s="76">
        <v>360</v>
      </c>
      <c r="B258" s="76" t="s">
        <v>2475</v>
      </c>
      <c r="C258" s="76" t="s">
        <v>1273</v>
      </c>
    </row>
    <row r="259" spans="1:3" x14ac:dyDescent="0.25">
      <c r="A259" s="38">
        <v>361</v>
      </c>
      <c r="B259" s="38" t="s">
        <v>2548</v>
      </c>
      <c r="C259" s="38" t="s">
        <v>1274</v>
      </c>
    </row>
    <row r="260" spans="1:3" s="69" customFormat="1" x14ac:dyDescent="0.25">
      <c r="A260" s="76">
        <v>363</v>
      </c>
      <c r="B260" s="76" t="s">
        <v>2463</v>
      </c>
      <c r="C260" s="76" t="s">
        <v>1271</v>
      </c>
    </row>
    <row r="261" spans="1:3" x14ac:dyDescent="0.25">
      <c r="A261" s="38">
        <v>364</v>
      </c>
      <c r="B261" s="38" t="s">
        <v>2405</v>
      </c>
      <c r="C261" s="38" t="s">
        <v>1274</v>
      </c>
    </row>
    <row r="262" spans="1:3" s="69" customFormat="1" x14ac:dyDescent="0.25">
      <c r="A262" s="89">
        <v>365</v>
      </c>
      <c r="B262" s="89" t="s">
        <v>2461</v>
      </c>
      <c r="C262" s="89" t="s">
        <v>1271</v>
      </c>
    </row>
    <row r="263" spans="1:3" s="69" customFormat="1" x14ac:dyDescent="0.25">
      <c r="A263" s="76">
        <v>366</v>
      </c>
      <c r="B263" s="76" t="s">
        <v>2229</v>
      </c>
      <c r="C263" s="76" t="s">
        <v>1272</v>
      </c>
    </row>
    <row r="264" spans="1:3" s="69" customFormat="1" x14ac:dyDescent="0.25">
      <c r="A264" s="122">
        <v>367</v>
      </c>
      <c r="B264" s="122" t="s">
        <v>2590</v>
      </c>
      <c r="C264" s="122" t="s">
        <v>1272</v>
      </c>
    </row>
    <row r="265" spans="1:3" x14ac:dyDescent="0.25">
      <c r="A265" s="38">
        <v>368</v>
      </c>
      <c r="B265" s="38" t="s">
        <v>2527</v>
      </c>
      <c r="C265" s="38" t="s">
        <v>1272</v>
      </c>
    </row>
    <row r="266" spans="1:3" x14ac:dyDescent="0.25">
      <c r="A266" s="38">
        <v>369</v>
      </c>
      <c r="B266" s="38" t="s">
        <v>2462</v>
      </c>
      <c r="C266" s="38" t="s">
        <v>1271</v>
      </c>
    </row>
    <row r="267" spans="1:3" x14ac:dyDescent="0.25">
      <c r="A267" s="38">
        <v>370</v>
      </c>
      <c r="B267" s="38" t="s">
        <v>2228</v>
      </c>
      <c r="C267" s="38" t="s">
        <v>1274</v>
      </c>
    </row>
    <row r="268" spans="1:3" x14ac:dyDescent="0.25">
      <c r="A268" s="38">
        <v>371</v>
      </c>
      <c r="B268" s="38" t="s">
        <v>2574</v>
      </c>
      <c r="C268" s="38" t="s">
        <v>1274</v>
      </c>
    </row>
    <row r="269" spans="1:3" x14ac:dyDescent="0.25">
      <c r="A269" s="38">
        <v>372</v>
      </c>
      <c r="B269" s="38" t="s">
        <v>2242</v>
      </c>
      <c r="C269" s="38" t="s">
        <v>1274</v>
      </c>
    </row>
    <row r="270" spans="1:3" x14ac:dyDescent="0.25">
      <c r="A270" s="38">
        <v>373</v>
      </c>
      <c r="B270" s="38" t="s">
        <v>2223</v>
      </c>
      <c r="C270" s="38" t="s">
        <v>1274</v>
      </c>
    </row>
    <row r="271" spans="1:3" x14ac:dyDescent="0.25">
      <c r="A271" s="38">
        <v>375</v>
      </c>
      <c r="B271" s="38" t="s">
        <v>2556</v>
      </c>
      <c r="C271" s="38" t="s">
        <v>1271</v>
      </c>
    </row>
    <row r="272" spans="1:3" x14ac:dyDescent="0.25">
      <c r="A272" s="38">
        <v>377</v>
      </c>
      <c r="B272" s="38" t="s">
        <v>2259</v>
      </c>
      <c r="C272" s="38" t="s">
        <v>1271</v>
      </c>
    </row>
    <row r="273" spans="1:3" s="69" customFormat="1" x14ac:dyDescent="0.25">
      <c r="A273" s="74">
        <v>378</v>
      </c>
      <c r="B273" s="74" t="s">
        <v>2222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2436</v>
      </c>
      <c r="C275" s="38" t="s">
        <v>1271</v>
      </c>
    </row>
    <row r="276" spans="1:3" x14ac:dyDescent="0.25">
      <c r="A276" s="38">
        <v>383</v>
      </c>
      <c r="B276" s="38" t="s">
        <v>2262</v>
      </c>
      <c r="C276" s="38" t="s">
        <v>1274</v>
      </c>
    </row>
    <row r="277" spans="1:3" x14ac:dyDescent="0.25">
      <c r="A277" s="38">
        <v>384</v>
      </c>
      <c r="B277" s="38" t="s">
        <v>2455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2307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2795</v>
      </c>
      <c r="C313" s="38" t="s">
        <v>1273</v>
      </c>
    </row>
    <row r="314" spans="1:3" x14ac:dyDescent="0.25">
      <c r="A314" s="38">
        <v>431</v>
      </c>
      <c r="B314" s="38" t="s">
        <v>2311</v>
      </c>
      <c r="C314" s="38" t="s">
        <v>1274</v>
      </c>
    </row>
    <row r="315" spans="1:3" x14ac:dyDescent="0.25">
      <c r="A315" s="38">
        <v>432</v>
      </c>
      <c r="B315" s="38" t="s">
        <v>1514</v>
      </c>
      <c r="C315" s="38" t="s">
        <v>1274</v>
      </c>
    </row>
    <row r="316" spans="1:3" x14ac:dyDescent="0.25">
      <c r="A316" s="38">
        <v>433</v>
      </c>
      <c r="B316" s="38" t="s">
        <v>1515</v>
      </c>
      <c r="C316" s="38" t="s">
        <v>1272</v>
      </c>
    </row>
    <row r="317" spans="1:3" x14ac:dyDescent="0.25">
      <c r="A317" s="38">
        <v>434</v>
      </c>
      <c r="B317" s="38" t="s">
        <v>1516</v>
      </c>
      <c r="C317" s="38" t="s">
        <v>1271</v>
      </c>
    </row>
    <row r="318" spans="1:3" x14ac:dyDescent="0.25">
      <c r="A318" s="38">
        <v>435</v>
      </c>
      <c r="B318" s="38" t="s">
        <v>1517</v>
      </c>
      <c r="C318" s="38" t="s">
        <v>1271</v>
      </c>
    </row>
    <row r="319" spans="1:3" x14ac:dyDescent="0.25">
      <c r="A319" s="38">
        <v>436</v>
      </c>
      <c r="B319" s="38" t="s">
        <v>1518</v>
      </c>
      <c r="C319" s="38" t="s">
        <v>1271</v>
      </c>
    </row>
    <row r="320" spans="1:3" x14ac:dyDescent="0.25">
      <c r="A320" s="38">
        <v>437</v>
      </c>
      <c r="B320" s="38" t="s">
        <v>1519</v>
      </c>
      <c r="C320" s="38" t="s">
        <v>1271</v>
      </c>
    </row>
    <row r="321" spans="1:3" x14ac:dyDescent="0.25">
      <c r="A321" s="38">
        <v>438</v>
      </c>
      <c r="B321" s="38" t="s">
        <v>1520</v>
      </c>
      <c r="C321" s="38" t="s">
        <v>1271</v>
      </c>
    </row>
    <row r="322" spans="1:3" x14ac:dyDescent="0.25">
      <c r="A322" s="38">
        <v>441</v>
      </c>
      <c r="B322" s="38" t="s">
        <v>1917</v>
      </c>
      <c r="C322" s="38" t="s">
        <v>1271</v>
      </c>
    </row>
    <row r="323" spans="1:3" x14ac:dyDescent="0.25">
      <c r="A323" s="38">
        <v>443</v>
      </c>
      <c r="B323" s="38" t="s">
        <v>1521</v>
      </c>
      <c r="C323" s="38" t="s">
        <v>1271</v>
      </c>
    </row>
    <row r="324" spans="1:3" x14ac:dyDescent="0.25">
      <c r="A324" s="38">
        <v>444</v>
      </c>
      <c r="B324" s="38" t="s">
        <v>2370</v>
      </c>
      <c r="C324" s="38" t="s">
        <v>1274</v>
      </c>
    </row>
    <row r="325" spans="1:3" x14ac:dyDescent="0.25">
      <c r="A325" s="38">
        <v>445</v>
      </c>
      <c r="B325" s="38" t="s">
        <v>1522</v>
      </c>
      <c r="C325" s="38" t="s">
        <v>1271</v>
      </c>
    </row>
    <row r="326" spans="1:3" x14ac:dyDescent="0.25">
      <c r="A326" s="38">
        <v>446</v>
      </c>
      <c r="B326" s="38" t="s">
        <v>1942</v>
      </c>
      <c r="C326" s="38" t="s">
        <v>1271</v>
      </c>
    </row>
    <row r="327" spans="1:3" x14ac:dyDescent="0.25">
      <c r="A327" s="38">
        <v>447</v>
      </c>
      <c r="B327" s="38" t="s">
        <v>1523</v>
      </c>
      <c r="C327" s="38" t="s">
        <v>1272</v>
      </c>
    </row>
    <row r="328" spans="1:3" x14ac:dyDescent="0.25">
      <c r="A328" s="38">
        <v>448</v>
      </c>
      <c r="B328" s="38" t="s">
        <v>1524</v>
      </c>
      <c r="C328" s="38" t="s">
        <v>1271</v>
      </c>
    </row>
    <row r="329" spans="1:3" x14ac:dyDescent="0.25">
      <c r="A329" s="38">
        <v>449</v>
      </c>
      <c r="B329" s="38" t="s">
        <v>1947</v>
      </c>
      <c r="C329" s="38" t="s">
        <v>1271</v>
      </c>
    </row>
    <row r="330" spans="1:3" x14ac:dyDescent="0.25">
      <c r="A330" s="38">
        <v>453</v>
      </c>
      <c r="B330" s="38" t="s">
        <v>1525</v>
      </c>
      <c r="C330" s="38" t="s">
        <v>1271</v>
      </c>
    </row>
    <row r="331" spans="1:3" x14ac:dyDescent="0.25">
      <c r="A331" s="38">
        <v>454</v>
      </c>
      <c r="B331" s="38" t="s">
        <v>2330</v>
      </c>
      <c r="C331" s="38" t="s">
        <v>1274</v>
      </c>
    </row>
    <row r="332" spans="1:3" x14ac:dyDescent="0.25">
      <c r="A332" s="38">
        <v>455</v>
      </c>
      <c r="B332" s="38" t="s">
        <v>1526</v>
      </c>
      <c r="C332" s="38" t="s">
        <v>1273</v>
      </c>
    </row>
    <row r="333" spans="1:3" x14ac:dyDescent="0.25">
      <c r="A333" s="38">
        <v>457</v>
      </c>
      <c r="B333" s="38" t="s">
        <v>2332</v>
      </c>
      <c r="C333" s="38" t="s">
        <v>1271</v>
      </c>
    </row>
    <row r="334" spans="1:3" x14ac:dyDescent="0.25">
      <c r="A334" s="38">
        <v>458</v>
      </c>
      <c r="B334" s="38" t="s">
        <v>2305</v>
      </c>
      <c r="C334" s="38" t="s">
        <v>1271</v>
      </c>
    </row>
    <row r="335" spans="1:3" x14ac:dyDescent="0.25">
      <c r="A335" s="38">
        <v>459</v>
      </c>
      <c r="B335" s="38" t="s">
        <v>2224</v>
      </c>
      <c r="C335" s="38" t="s">
        <v>1271</v>
      </c>
    </row>
    <row r="336" spans="1:3" x14ac:dyDescent="0.25">
      <c r="A336" s="38">
        <v>461</v>
      </c>
      <c r="B336" s="38" t="s">
        <v>1527</v>
      </c>
      <c r="C336" s="38" t="s">
        <v>1271</v>
      </c>
    </row>
    <row r="337" spans="1:3" x14ac:dyDescent="0.25">
      <c r="A337" s="38">
        <v>462</v>
      </c>
      <c r="B337" s="38" t="s">
        <v>1905</v>
      </c>
      <c r="C337" s="38" t="s">
        <v>1272</v>
      </c>
    </row>
    <row r="338" spans="1:3" x14ac:dyDescent="0.25">
      <c r="A338" s="38">
        <v>463</v>
      </c>
      <c r="B338" s="38" t="s">
        <v>1528</v>
      </c>
      <c r="C338" s="38" t="s">
        <v>1274</v>
      </c>
    </row>
    <row r="339" spans="1:3" x14ac:dyDescent="0.25">
      <c r="A339" s="38">
        <v>465</v>
      </c>
      <c r="B339" s="38" t="s">
        <v>2326</v>
      </c>
      <c r="C339" s="38" t="s">
        <v>1271</v>
      </c>
    </row>
    <row r="340" spans="1:3" x14ac:dyDescent="0.25">
      <c r="A340" s="38">
        <v>466</v>
      </c>
      <c r="B340" s="38" t="s">
        <v>1912</v>
      </c>
      <c r="C340" s="38" t="s">
        <v>1271</v>
      </c>
    </row>
    <row r="341" spans="1:3" x14ac:dyDescent="0.25">
      <c r="A341" s="38">
        <v>467</v>
      </c>
      <c r="B341" s="38" t="s">
        <v>1913</v>
      </c>
      <c r="C341" s="38" t="s">
        <v>1274</v>
      </c>
    </row>
    <row r="342" spans="1:3" x14ac:dyDescent="0.25">
      <c r="A342" s="38">
        <v>468</v>
      </c>
      <c r="B342" s="38" t="s">
        <v>2173</v>
      </c>
      <c r="C342" s="38" t="s">
        <v>1271</v>
      </c>
    </row>
    <row r="343" spans="1:3" x14ac:dyDescent="0.25">
      <c r="A343" s="38">
        <v>469</v>
      </c>
      <c r="B343" s="38" t="s">
        <v>2247</v>
      </c>
      <c r="C343" s="38" t="s">
        <v>1271</v>
      </c>
    </row>
    <row r="344" spans="1:3" x14ac:dyDescent="0.25">
      <c r="A344" s="38">
        <v>470</v>
      </c>
      <c r="B344" s="38" t="s">
        <v>1529</v>
      </c>
      <c r="C344" s="38" t="s">
        <v>1273</v>
      </c>
    </row>
    <row r="345" spans="1:3" s="69" customFormat="1" x14ac:dyDescent="0.25">
      <c r="A345" s="122">
        <v>471</v>
      </c>
      <c r="B345" s="122" t="s">
        <v>1927</v>
      </c>
      <c r="C345" s="122" t="s">
        <v>1271</v>
      </c>
    </row>
    <row r="346" spans="1:3" x14ac:dyDescent="0.25">
      <c r="A346" s="38">
        <v>472</v>
      </c>
      <c r="B346" s="38" t="s">
        <v>2578</v>
      </c>
      <c r="C346" s="38" t="s">
        <v>1272</v>
      </c>
    </row>
    <row r="347" spans="1:3" x14ac:dyDescent="0.25">
      <c r="A347" s="38">
        <v>473</v>
      </c>
      <c r="B347" s="38" t="s">
        <v>1530</v>
      </c>
      <c r="C347" s="38" t="s">
        <v>1271</v>
      </c>
    </row>
    <row r="348" spans="1:3" x14ac:dyDescent="0.25">
      <c r="A348" s="38">
        <v>476</v>
      </c>
      <c r="B348" s="38" t="s">
        <v>1531</v>
      </c>
      <c r="C348" s="38" t="s">
        <v>1271</v>
      </c>
    </row>
    <row r="349" spans="1:3" x14ac:dyDescent="0.25">
      <c r="A349" s="38">
        <v>479</v>
      </c>
      <c r="B349" s="38" t="s">
        <v>2586</v>
      </c>
      <c r="C349" s="38" t="s">
        <v>1274</v>
      </c>
    </row>
    <row r="350" spans="1:3" x14ac:dyDescent="0.25">
      <c r="A350" s="38">
        <v>480</v>
      </c>
      <c r="B350" s="38" t="s">
        <v>2183</v>
      </c>
      <c r="C350" s="38" t="s">
        <v>1272</v>
      </c>
    </row>
    <row r="351" spans="1:3" x14ac:dyDescent="0.25">
      <c r="A351" s="38">
        <v>482</v>
      </c>
      <c r="B351" s="38" t="s">
        <v>2365</v>
      </c>
      <c r="C351" s="38" t="s">
        <v>1274</v>
      </c>
    </row>
    <row r="352" spans="1:3" x14ac:dyDescent="0.25">
      <c r="A352" s="38">
        <v>483</v>
      </c>
      <c r="B352" s="38" t="s">
        <v>2349</v>
      </c>
      <c r="C352" s="38" t="s">
        <v>1274</v>
      </c>
    </row>
    <row r="353" spans="1:3" x14ac:dyDescent="0.25">
      <c r="A353" s="38">
        <v>485</v>
      </c>
      <c r="B353" s="38" t="s">
        <v>1532</v>
      </c>
      <c r="C353" s="38" t="s">
        <v>1271</v>
      </c>
    </row>
    <row r="354" spans="1:3" x14ac:dyDescent="0.25">
      <c r="A354" s="38">
        <v>486</v>
      </c>
      <c r="B354" s="38" t="s">
        <v>1533</v>
      </c>
      <c r="C354" s="38" t="s">
        <v>1271</v>
      </c>
    </row>
    <row r="355" spans="1:3" s="59" customFormat="1" x14ac:dyDescent="0.25">
      <c r="A355" s="66">
        <v>487</v>
      </c>
      <c r="B355" s="66" t="s">
        <v>1534</v>
      </c>
      <c r="C355" s="38" t="s">
        <v>1271</v>
      </c>
    </row>
    <row r="356" spans="1:3" x14ac:dyDescent="0.25">
      <c r="A356" s="38">
        <v>488</v>
      </c>
      <c r="B356" s="38" t="s">
        <v>1535</v>
      </c>
      <c r="C356" s="38" t="s">
        <v>1271</v>
      </c>
    </row>
    <row r="357" spans="1:3" x14ac:dyDescent="0.25">
      <c r="A357" s="38">
        <v>489</v>
      </c>
      <c r="B357" s="38" t="s">
        <v>1536</v>
      </c>
      <c r="C357" s="38" t="s">
        <v>1274</v>
      </c>
    </row>
    <row r="358" spans="1:3" x14ac:dyDescent="0.25">
      <c r="A358" s="38">
        <v>490</v>
      </c>
      <c r="B358" s="38" t="s">
        <v>1537</v>
      </c>
      <c r="C358" s="38" t="s">
        <v>1271</v>
      </c>
    </row>
    <row r="359" spans="1:3" x14ac:dyDescent="0.25">
      <c r="A359" s="38">
        <v>491</v>
      </c>
      <c r="B359" s="38" t="s">
        <v>2306</v>
      </c>
      <c r="C359" s="38" t="s">
        <v>1272</v>
      </c>
    </row>
    <row r="360" spans="1:3" x14ac:dyDescent="0.25">
      <c r="A360" s="38">
        <v>492</v>
      </c>
      <c r="B360" s="38" t="s">
        <v>2443</v>
      </c>
      <c r="C360" s="38" t="s">
        <v>1274</v>
      </c>
    </row>
    <row r="361" spans="1:3" x14ac:dyDescent="0.25">
      <c r="A361" s="38">
        <v>493</v>
      </c>
      <c r="B361" s="38" t="s">
        <v>1538</v>
      </c>
      <c r="C361" s="38" t="s">
        <v>1271</v>
      </c>
    </row>
    <row r="362" spans="1:3" x14ac:dyDescent="0.25">
      <c r="A362" s="38">
        <v>494</v>
      </c>
      <c r="B362" s="38" t="s">
        <v>1539</v>
      </c>
      <c r="C362" s="38" t="s">
        <v>1271</v>
      </c>
    </row>
    <row r="363" spans="1:3" x14ac:dyDescent="0.25">
      <c r="A363" s="38">
        <v>495</v>
      </c>
      <c r="B363" s="38" t="s">
        <v>2445</v>
      </c>
      <c r="C363" s="38" t="s">
        <v>1272</v>
      </c>
    </row>
    <row r="364" spans="1:3" x14ac:dyDescent="0.25">
      <c r="A364" s="38">
        <v>496</v>
      </c>
      <c r="B364" s="38" t="s">
        <v>1540</v>
      </c>
      <c r="C364" s="38" t="s">
        <v>1274</v>
      </c>
    </row>
    <row r="365" spans="1:3" x14ac:dyDescent="0.25">
      <c r="A365" s="38">
        <v>497</v>
      </c>
      <c r="B365" s="38" t="s">
        <v>2438</v>
      </c>
      <c r="C365" s="38" t="s">
        <v>1274</v>
      </c>
    </row>
    <row r="366" spans="1:3" x14ac:dyDescent="0.25">
      <c r="A366" s="38">
        <v>498</v>
      </c>
      <c r="B366" s="38" t="s">
        <v>2327</v>
      </c>
      <c r="C366" s="38" t="s">
        <v>1271</v>
      </c>
    </row>
    <row r="367" spans="1:3" x14ac:dyDescent="0.25">
      <c r="A367" s="38">
        <v>499</v>
      </c>
      <c r="B367" s="38" t="s">
        <v>1541</v>
      </c>
      <c r="C367" s="38" t="s">
        <v>1271</v>
      </c>
    </row>
    <row r="368" spans="1:3" x14ac:dyDescent="0.25">
      <c r="A368" s="38">
        <v>500</v>
      </c>
      <c r="B368" s="38" t="s">
        <v>1542</v>
      </c>
      <c r="C368" s="38" t="s">
        <v>1274</v>
      </c>
    </row>
    <row r="369" spans="1:3" x14ac:dyDescent="0.25">
      <c r="A369" s="38">
        <v>501</v>
      </c>
      <c r="B369" s="38" t="s">
        <v>1543</v>
      </c>
      <c r="C369" s="38" t="s">
        <v>1274</v>
      </c>
    </row>
    <row r="370" spans="1:3" x14ac:dyDescent="0.25">
      <c r="A370" s="38">
        <v>502</v>
      </c>
      <c r="B370" s="38" t="s">
        <v>2373</v>
      </c>
      <c r="C370" s="38" t="s">
        <v>1274</v>
      </c>
    </row>
    <row r="371" spans="1:3" x14ac:dyDescent="0.25">
      <c r="A371" s="38">
        <v>504</v>
      </c>
      <c r="B371" s="38" t="s">
        <v>2254</v>
      </c>
      <c r="C371" s="38" t="s">
        <v>1274</v>
      </c>
    </row>
    <row r="372" spans="1:3" x14ac:dyDescent="0.25">
      <c r="A372" s="38">
        <v>507</v>
      </c>
      <c r="B372" s="38" t="s">
        <v>1968</v>
      </c>
      <c r="C372" s="38" t="s">
        <v>1271</v>
      </c>
    </row>
    <row r="373" spans="1:3" x14ac:dyDescent="0.25">
      <c r="A373" s="38">
        <v>510</v>
      </c>
      <c r="B373" s="38" t="s">
        <v>1544</v>
      </c>
      <c r="C373" s="38" t="s">
        <v>1274</v>
      </c>
    </row>
    <row r="374" spans="1:3" x14ac:dyDescent="0.25">
      <c r="A374" s="38">
        <v>511</v>
      </c>
      <c r="B374" s="38" t="s">
        <v>1545</v>
      </c>
      <c r="C374" s="38" t="s">
        <v>1274</v>
      </c>
    </row>
    <row r="375" spans="1:3" x14ac:dyDescent="0.25">
      <c r="A375" s="38">
        <v>512</v>
      </c>
      <c r="B375" s="38" t="s">
        <v>2257</v>
      </c>
      <c r="C375" s="38" t="s">
        <v>1273</v>
      </c>
    </row>
    <row r="376" spans="1:3" x14ac:dyDescent="0.25">
      <c r="A376" s="38">
        <v>513</v>
      </c>
      <c r="B376" s="38" t="s">
        <v>1546</v>
      </c>
      <c r="C376" s="38" t="s">
        <v>1272</v>
      </c>
    </row>
    <row r="377" spans="1:3" x14ac:dyDescent="0.25">
      <c r="A377" s="38">
        <v>514</v>
      </c>
      <c r="B377" s="38" t="s">
        <v>2313</v>
      </c>
      <c r="C377" s="38" t="s">
        <v>1271</v>
      </c>
    </row>
    <row r="378" spans="1:3" x14ac:dyDescent="0.25">
      <c r="A378" s="38">
        <v>515</v>
      </c>
      <c r="B378" s="38" t="s">
        <v>1547</v>
      </c>
      <c r="C378" s="38" t="s">
        <v>1271</v>
      </c>
    </row>
    <row r="379" spans="1:3" x14ac:dyDescent="0.25">
      <c r="A379" s="38">
        <v>516</v>
      </c>
      <c r="B379" s="38" t="s">
        <v>1548</v>
      </c>
      <c r="C379" s="38" t="s">
        <v>1271</v>
      </c>
    </row>
    <row r="380" spans="1:3" x14ac:dyDescent="0.25">
      <c r="A380" s="38">
        <v>517</v>
      </c>
      <c r="B380" s="38" t="s">
        <v>1549</v>
      </c>
      <c r="C380" s="38" t="s">
        <v>1271</v>
      </c>
    </row>
    <row r="381" spans="1:3" x14ac:dyDescent="0.25">
      <c r="A381" s="38">
        <v>518</v>
      </c>
      <c r="B381" s="38" t="s">
        <v>1550</v>
      </c>
      <c r="C381" s="38" t="s">
        <v>1274</v>
      </c>
    </row>
    <row r="382" spans="1:3" x14ac:dyDescent="0.25">
      <c r="A382" s="38">
        <v>519</v>
      </c>
      <c r="B382" s="38" t="s">
        <v>1551</v>
      </c>
      <c r="C382" s="38" t="s">
        <v>1272</v>
      </c>
    </row>
    <row r="383" spans="1:3" x14ac:dyDescent="0.25">
      <c r="A383" s="38">
        <v>520</v>
      </c>
      <c r="B383" s="38" t="s">
        <v>1552</v>
      </c>
      <c r="C383" s="38" t="s">
        <v>1274</v>
      </c>
    </row>
    <row r="384" spans="1:3" x14ac:dyDescent="0.25">
      <c r="A384" s="38">
        <v>521</v>
      </c>
      <c r="B384" s="38" t="s">
        <v>1553</v>
      </c>
      <c r="C384" s="38" t="s">
        <v>1272</v>
      </c>
    </row>
    <row r="385" spans="1:3" x14ac:dyDescent="0.25">
      <c r="A385" s="38">
        <v>522</v>
      </c>
      <c r="B385" s="38" t="s">
        <v>1554</v>
      </c>
      <c r="C385" s="38" t="s">
        <v>1271</v>
      </c>
    </row>
    <row r="386" spans="1:3" x14ac:dyDescent="0.25">
      <c r="A386" s="38">
        <v>524</v>
      </c>
      <c r="B386" s="38" t="s">
        <v>1555</v>
      </c>
      <c r="C386" s="38" t="s">
        <v>1271</v>
      </c>
    </row>
    <row r="387" spans="1:3" x14ac:dyDescent="0.25">
      <c r="A387" s="38">
        <v>525</v>
      </c>
      <c r="B387" s="38" t="s">
        <v>2342</v>
      </c>
      <c r="C387" s="38" t="s">
        <v>1271</v>
      </c>
    </row>
    <row r="388" spans="1:3" x14ac:dyDescent="0.25">
      <c r="A388" s="38">
        <v>527</v>
      </c>
      <c r="B388" s="38" t="s">
        <v>1951</v>
      </c>
      <c r="C388" s="38" t="s">
        <v>1271</v>
      </c>
    </row>
    <row r="389" spans="1:3" x14ac:dyDescent="0.25">
      <c r="A389" s="38">
        <v>528</v>
      </c>
      <c r="B389" s="38" t="s">
        <v>1556</v>
      </c>
      <c r="C389" s="38" t="s">
        <v>1274</v>
      </c>
    </row>
    <row r="390" spans="1:3" x14ac:dyDescent="0.25">
      <c r="A390" s="38">
        <v>529</v>
      </c>
      <c r="B390" s="38" t="s">
        <v>1557</v>
      </c>
      <c r="C390" s="38" t="s">
        <v>1271</v>
      </c>
    </row>
    <row r="391" spans="1:3" x14ac:dyDescent="0.25">
      <c r="A391" s="38">
        <v>530</v>
      </c>
      <c r="B391" s="38" t="s">
        <v>1558</v>
      </c>
      <c r="C391" s="38" t="s">
        <v>1271</v>
      </c>
    </row>
    <row r="392" spans="1:3" x14ac:dyDescent="0.25">
      <c r="A392" s="38">
        <v>531</v>
      </c>
      <c r="B392" s="38" t="s">
        <v>1559</v>
      </c>
      <c r="C392" s="38" t="s">
        <v>1271</v>
      </c>
    </row>
    <row r="393" spans="1:3" x14ac:dyDescent="0.25">
      <c r="A393" s="38">
        <v>532</v>
      </c>
      <c r="B393" s="38" t="s">
        <v>1560</v>
      </c>
      <c r="C393" s="38" t="s">
        <v>1274</v>
      </c>
    </row>
    <row r="394" spans="1:3" x14ac:dyDescent="0.25">
      <c r="A394" s="38">
        <v>533</v>
      </c>
      <c r="B394" s="38" t="s">
        <v>1943</v>
      </c>
      <c r="C394" s="38" t="s">
        <v>1271</v>
      </c>
    </row>
    <row r="395" spans="1:3" x14ac:dyDescent="0.25">
      <c r="A395" s="38">
        <v>534</v>
      </c>
      <c r="B395" s="38" t="s">
        <v>1561</v>
      </c>
      <c r="C395" s="38" t="s">
        <v>1271</v>
      </c>
    </row>
    <row r="396" spans="1:3" x14ac:dyDescent="0.25">
      <c r="A396" s="38">
        <v>535</v>
      </c>
      <c r="B396" s="38" t="s">
        <v>2319</v>
      </c>
      <c r="C396" s="38" t="s">
        <v>1271</v>
      </c>
    </row>
    <row r="397" spans="1:3" x14ac:dyDescent="0.25">
      <c r="A397" s="38">
        <v>536</v>
      </c>
      <c r="B397" s="38" t="s">
        <v>1562</v>
      </c>
      <c r="C397" s="38" t="s">
        <v>1271</v>
      </c>
    </row>
    <row r="398" spans="1:3" x14ac:dyDescent="0.25">
      <c r="A398" s="38">
        <v>537</v>
      </c>
      <c r="B398" s="38" t="s">
        <v>1563</v>
      </c>
      <c r="C398" s="38" t="s">
        <v>1273</v>
      </c>
    </row>
    <row r="399" spans="1:3" x14ac:dyDescent="0.25">
      <c r="A399" s="38">
        <v>538</v>
      </c>
      <c r="B399" s="38" t="s">
        <v>2391</v>
      </c>
      <c r="C399" s="38" t="s">
        <v>1274</v>
      </c>
    </row>
    <row r="400" spans="1:3" x14ac:dyDescent="0.25">
      <c r="A400" s="38">
        <v>539</v>
      </c>
      <c r="B400" s="38" t="s">
        <v>2333</v>
      </c>
      <c r="C400" s="38" t="s">
        <v>1271</v>
      </c>
    </row>
    <row r="401" spans="1:3" x14ac:dyDescent="0.25">
      <c r="A401" s="38">
        <v>540</v>
      </c>
      <c r="B401" s="38" t="s">
        <v>2397</v>
      </c>
      <c r="C401" s="38" t="s">
        <v>1271</v>
      </c>
    </row>
    <row r="402" spans="1:3" x14ac:dyDescent="0.25">
      <c r="A402" s="38">
        <v>541</v>
      </c>
      <c r="B402" s="38" t="s">
        <v>1564</v>
      </c>
      <c r="C402" s="38" t="s">
        <v>1271</v>
      </c>
    </row>
    <row r="403" spans="1:3" x14ac:dyDescent="0.25">
      <c r="A403" s="38">
        <v>542</v>
      </c>
      <c r="B403" s="38" t="s">
        <v>2350</v>
      </c>
      <c r="C403" s="38" t="s">
        <v>1271</v>
      </c>
    </row>
    <row r="404" spans="1:3" x14ac:dyDescent="0.25">
      <c r="A404" s="38">
        <v>544</v>
      </c>
      <c r="B404" s="38" t="s">
        <v>1565</v>
      </c>
      <c r="C404" s="38" t="s">
        <v>1271</v>
      </c>
    </row>
    <row r="405" spans="1:3" x14ac:dyDescent="0.25">
      <c r="A405" s="38">
        <v>545</v>
      </c>
      <c r="B405" s="38" t="s">
        <v>1566</v>
      </c>
      <c r="C405" s="38" t="s">
        <v>1271</v>
      </c>
    </row>
    <row r="406" spans="1:3" x14ac:dyDescent="0.25">
      <c r="A406" s="38">
        <v>546</v>
      </c>
      <c r="B406" s="38" t="s">
        <v>1567</v>
      </c>
      <c r="C406" s="38" t="s">
        <v>1271</v>
      </c>
    </row>
    <row r="407" spans="1:3" x14ac:dyDescent="0.25">
      <c r="A407" s="38">
        <v>547</v>
      </c>
      <c r="B407" s="38" t="s">
        <v>1568</v>
      </c>
      <c r="C407" s="38" t="s">
        <v>1271</v>
      </c>
    </row>
    <row r="408" spans="1:3" x14ac:dyDescent="0.25">
      <c r="A408" s="38">
        <v>548</v>
      </c>
      <c r="B408" s="38" t="s">
        <v>1569</v>
      </c>
      <c r="C408" s="38" t="s">
        <v>1271</v>
      </c>
    </row>
    <row r="409" spans="1:3" x14ac:dyDescent="0.25">
      <c r="A409" s="38">
        <v>549</v>
      </c>
      <c r="B409" s="38" t="s">
        <v>1570</v>
      </c>
      <c r="C409" s="38" t="s">
        <v>1271</v>
      </c>
    </row>
    <row r="410" spans="1:3" x14ac:dyDescent="0.25">
      <c r="A410" s="38">
        <v>551</v>
      </c>
      <c r="B410" s="38" t="s">
        <v>1571</v>
      </c>
      <c r="C410" s="38" t="s">
        <v>1271</v>
      </c>
    </row>
    <row r="411" spans="1:3" x14ac:dyDescent="0.25">
      <c r="A411" s="38">
        <v>552</v>
      </c>
      <c r="B411" s="38" t="s">
        <v>1572</v>
      </c>
      <c r="C411" s="38" t="s">
        <v>1271</v>
      </c>
    </row>
    <row r="412" spans="1:3" x14ac:dyDescent="0.25">
      <c r="A412" s="38">
        <v>553</v>
      </c>
      <c r="B412" s="38" t="s">
        <v>2533</v>
      </c>
      <c r="C412" s="38" t="s">
        <v>1271</v>
      </c>
    </row>
    <row r="413" spans="1:3" x14ac:dyDescent="0.25">
      <c r="A413" s="38">
        <v>554</v>
      </c>
      <c r="B413" s="38" t="s">
        <v>1573</v>
      </c>
      <c r="C413" s="38" t="s">
        <v>1271</v>
      </c>
    </row>
    <row r="414" spans="1:3" x14ac:dyDescent="0.25">
      <c r="A414" s="38">
        <v>555</v>
      </c>
      <c r="B414" s="38" t="s">
        <v>1574</v>
      </c>
      <c r="C414" s="38" t="s">
        <v>1271</v>
      </c>
    </row>
    <row r="415" spans="1:3" x14ac:dyDescent="0.25">
      <c r="A415" s="38">
        <v>556</v>
      </c>
      <c r="B415" s="38" t="s">
        <v>1575</v>
      </c>
      <c r="C415" s="38" t="s">
        <v>1271</v>
      </c>
    </row>
    <row r="416" spans="1:3" x14ac:dyDescent="0.25">
      <c r="A416" s="38">
        <v>557</v>
      </c>
      <c r="B416" s="38" t="s">
        <v>1576</v>
      </c>
      <c r="C416" s="38" t="s">
        <v>1271</v>
      </c>
    </row>
    <row r="417" spans="1:3" x14ac:dyDescent="0.25">
      <c r="A417" s="38">
        <v>558</v>
      </c>
      <c r="B417" s="38" t="s">
        <v>2322</v>
      </c>
      <c r="C417" s="38" t="s">
        <v>1271</v>
      </c>
    </row>
    <row r="418" spans="1:3" x14ac:dyDescent="0.25">
      <c r="A418" s="38">
        <v>559</v>
      </c>
      <c r="B418" s="38" t="s">
        <v>1577</v>
      </c>
      <c r="C418" s="38" t="s">
        <v>1271</v>
      </c>
    </row>
    <row r="419" spans="1:3" x14ac:dyDescent="0.25">
      <c r="A419" s="38">
        <v>560</v>
      </c>
      <c r="B419" s="38" t="s">
        <v>1578</v>
      </c>
      <c r="C419" s="38" t="s">
        <v>1271</v>
      </c>
    </row>
    <row r="420" spans="1:3" x14ac:dyDescent="0.25">
      <c r="A420" s="38">
        <v>561</v>
      </c>
      <c r="B420" s="38" t="s">
        <v>1579</v>
      </c>
      <c r="C420" s="38" t="s">
        <v>1271</v>
      </c>
    </row>
    <row r="421" spans="1:3" x14ac:dyDescent="0.25">
      <c r="A421" s="38">
        <v>562</v>
      </c>
      <c r="B421" s="38" t="s">
        <v>1580</v>
      </c>
      <c r="C421" s="38" t="s">
        <v>1271</v>
      </c>
    </row>
    <row r="422" spans="1:3" x14ac:dyDescent="0.25">
      <c r="A422" s="38">
        <v>563</v>
      </c>
      <c r="B422" s="38" t="s">
        <v>1581</v>
      </c>
      <c r="C422" s="38" t="s">
        <v>1271</v>
      </c>
    </row>
    <row r="423" spans="1:3" x14ac:dyDescent="0.25">
      <c r="A423" s="38">
        <v>564</v>
      </c>
      <c r="B423" s="38" t="s">
        <v>1582</v>
      </c>
      <c r="C423" s="38" t="s">
        <v>1271</v>
      </c>
    </row>
    <row r="424" spans="1:3" x14ac:dyDescent="0.25">
      <c r="A424" s="38">
        <v>565</v>
      </c>
      <c r="B424" s="38" t="s">
        <v>1583</v>
      </c>
      <c r="C424" s="38" t="s">
        <v>1271</v>
      </c>
    </row>
    <row r="425" spans="1:3" x14ac:dyDescent="0.25">
      <c r="A425" s="38">
        <v>566</v>
      </c>
      <c r="B425" s="38" t="s">
        <v>1584</v>
      </c>
      <c r="C425" s="38" t="s">
        <v>1271</v>
      </c>
    </row>
    <row r="426" spans="1:3" x14ac:dyDescent="0.25">
      <c r="A426" s="38">
        <v>567</v>
      </c>
      <c r="B426" s="38" t="s">
        <v>1585</v>
      </c>
      <c r="C426" s="38" t="s">
        <v>1271</v>
      </c>
    </row>
    <row r="427" spans="1:3" x14ac:dyDescent="0.25">
      <c r="A427" s="38">
        <v>568</v>
      </c>
      <c r="B427" s="38" t="s">
        <v>1586</v>
      </c>
      <c r="C427" s="38" t="s">
        <v>1271</v>
      </c>
    </row>
    <row r="428" spans="1:3" x14ac:dyDescent="0.25">
      <c r="A428" s="38">
        <v>569</v>
      </c>
      <c r="B428" s="38" t="s">
        <v>1587</v>
      </c>
      <c r="C428" s="38" t="s">
        <v>1271</v>
      </c>
    </row>
    <row r="429" spans="1:3" x14ac:dyDescent="0.25">
      <c r="A429" s="38">
        <v>570</v>
      </c>
      <c r="B429" s="38" t="s">
        <v>1588</v>
      </c>
      <c r="C429" s="38" t="s">
        <v>1271</v>
      </c>
    </row>
    <row r="430" spans="1:3" x14ac:dyDescent="0.25">
      <c r="A430" s="38">
        <v>571</v>
      </c>
      <c r="B430" s="38" t="s">
        <v>1589</v>
      </c>
      <c r="C430" s="38" t="s">
        <v>1271</v>
      </c>
    </row>
    <row r="431" spans="1:3" x14ac:dyDescent="0.25">
      <c r="A431" s="38">
        <v>572</v>
      </c>
      <c r="B431" s="38" t="s">
        <v>1590</v>
      </c>
      <c r="C431" s="38" t="s">
        <v>1271</v>
      </c>
    </row>
    <row r="432" spans="1:3" x14ac:dyDescent="0.25">
      <c r="A432" s="38">
        <v>573</v>
      </c>
      <c r="B432" s="38" t="s">
        <v>1591</v>
      </c>
      <c r="C432" s="38" t="s">
        <v>1271</v>
      </c>
    </row>
    <row r="433" spans="1:3" x14ac:dyDescent="0.25">
      <c r="A433" s="38">
        <v>574</v>
      </c>
      <c r="B433" s="38" t="s">
        <v>1592</v>
      </c>
      <c r="C433" s="38" t="s">
        <v>1271</v>
      </c>
    </row>
    <row r="434" spans="1:3" x14ac:dyDescent="0.25">
      <c r="A434" s="38">
        <v>575</v>
      </c>
      <c r="B434" s="38" t="s">
        <v>1593</v>
      </c>
      <c r="C434" s="38" t="s">
        <v>1271</v>
      </c>
    </row>
    <row r="435" spans="1:3" x14ac:dyDescent="0.25">
      <c r="A435" s="38">
        <v>576</v>
      </c>
      <c r="B435" s="38" t="s">
        <v>2452</v>
      </c>
      <c r="C435" s="38" t="s">
        <v>1273</v>
      </c>
    </row>
    <row r="436" spans="1:3" s="69" customFormat="1" x14ac:dyDescent="0.25">
      <c r="A436" s="71">
        <v>577</v>
      </c>
      <c r="B436" s="71" t="s">
        <v>1594</v>
      </c>
      <c r="C436" s="71" t="s">
        <v>1271</v>
      </c>
    </row>
    <row r="437" spans="1:3" x14ac:dyDescent="0.25">
      <c r="A437" s="38">
        <v>578</v>
      </c>
      <c r="B437" s="38" t="s">
        <v>1595</v>
      </c>
      <c r="C437" s="38" t="s">
        <v>1271</v>
      </c>
    </row>
    <row r="438" spans="1:3" x14ac:dyDescent="0.25">
      <c r="A438" s="38">
        <v>579</v>
      </c>
      <c r="B438" s="38" t="s">
        <v>1596</v>
      </c>
      <c r="C438" s="38" t="s">
        <v>1272</v>
      </c>
    </row>
    <row r="439" spans="1:3" x14ac:dyDescent="0.25">
      <c r="A439" s="38">
        <v>580</v>
      </c>
      <c r="B439" s="38" t="s">
        <v>1597</v>
      </c>
      <c r="C439" s="38" t="s">
        <v>1271</v>
      </c>
    </row>
    <row r="440" spans="1:3" x14ac:dyDescent="0.25">
      <c r="A440" s="38">
        <v>581</v>
      </c>
      <c r="B440" s="38" t="s">
        <v>1598</v>
      </c>
      <c r="C440" s="38" t="s">
        <v>1271</v>
      </c>
    </row>
    <row r="441" spans="1:3" x14ac:dyDescent="0.25">
      <c r="A441" s="38">
        <v>582</v>
      </c>
      <c r="B441" s="38" t="s">
        <v>2451</v>
      </c>
      <c r="C441" s="38" t="s">
        <v>1273</v>
      </c>
    </row>
    <row r="442" spans="1:3" x14ac:dyDescent="0.25">
      <c r="A442" s="38">
        <v>583</v>
      </c>
      <c r="B442" s="38" t="s">
        <v>1599</v>
      </c>
      <c r="C442" s="38" t="s">
        <v>1271</v>
      </c>
    </row>
    <row r="443" spans="1:3" x14ac:dyDescent="0.25">
      <c r="A443" s="38">
        <v>584</v>
      </c>
      <c r="B443" s="38" t="s">
        <v>1600</v>
      </c>
      <c r="C443" s="38" t="s">
        <v>1273</v>
      </c>
    </row>
    <row r="444" spans="1:3" x14ac:dyDescent="0.25">
      <c r="A444" s="38">
        <v>585</v>
      </c>
      <c r="B444" s="38" t="s">
        <v>1601</v>
      </c>
      <c r="C444" s="38" t="s">
        <v>1271</v>
      </c>
    </row>
    <row r="445" spans="1:3" x14ac:dyDescent="0.25">
      <c r="A445" s="38">
        <v>586</v>
      </c>
      <c r="B445" s="38" t="s">
        <v>1602</v>
      </c>
      <c r="C445" s="38" t="s">
        <v>1271</v>
      </c>
    </row>
    <row r="446" spans="1:3" x14ac:dyDescent="0.25">
      <c r="A446" s="38">
        <v>587</v>
      </c>
      <c r="B446" s="38" t="s">
        <v>1603</v>
      </c>
      <c r="C446" s="38" t="s">
        <v>1271</v>
      </c>
    </row>
    <row r="447" spans="1:3" x14ac:dyDescent="0.25">
      <c r="A447" s="38">
        <v>588</v>
      </c>
      <c r="B447" s="38" t="s">
        <v>1604</v>
      </c>
      <c r="C447" s="38" t="s">
        <v>1271</v>
      </c>
    </row>
    <row r="448" spans="1:3" x14ac:dyDescent="0.25">
      <c r="A448" s="38">
        <v>589</v>
      </c>
      <c r="B448" s="38" t="s">
        <v>1605</v>
      </c>
      <c r="C448" s="38" t="s">
        <v>1271</v>
      </c>
    </row>
    <row r="449" spans="1:3" x14ac:dyDescent="0.25">
      <c r="A449" s="38">
        <v>590</v>
      </c>
      <c r="B449" s="38" t="s">
        <v>1606</v>
      </c>
      <c r="C449" s="38" t="s">
        <v>1271</v>
      </c>
    </row>
    <row r="450" spans="1:3" x14ac:dyDescent="0.25">
      <c r="A450" s="38">
        <v>591</v>
      </c>
      <c r="B450" s="38" t="s">
        <v>2532</v>
      </c>
      <c r="C450" s="38" t="s">
        <v>1271</v>
      </c>
    </row>
    <row r="451" spans="1:3" x14ac:dyDescent="0.25">
      <c r="A451" s="38">
        <v>592</v>
      </c>
      <c r="B451" s="38" t="s">
        <v>1607</v>
      </c>
      <c r="C451" s="38" t="s">
        <v>1273</v>
      </c>
    </row>
    <row r="452" spans="1:3" x14ac:dyDescent="0.25">
      <c r="A452" s="38">
        <v>593</v>
      </c>
      <c r="B452" s="38" t="s">
        <v>1608</v>
      </c>
      <c r="C452" s="38" t="s">
        <v>1271</v>
      </c>
    </row>
    <row r="453" spans="1:3" x14ac:dyDescent="0.25">
      <c r="A453" s="38">
        <v>594</v>
      </c>
      <c r="B453" s="38" t="s">
        <v>1609</v>
      </c>
      <c r="C453" s="38" t="s">
        <v>1274</v>
      </c>
    </row>
    <row r="454" spans="1:3" x14ac:dyDescent="0.25">
      <c r="A454" s="38">
        <v>595</v>
      </c>
      <c r="B454" s="38" t="s">
        <v>2280</v>
      </c>
      <c r="C454" s="38" t="s">
        <v>1274</v>
      </c>
    </row>
    <row r="455" spans="1:3" s="69" customFormat="1" x14ac:dyDescent="0.25">
      <c r="A455" s="76">
        <v>596</v>
      </c>
      <c r="B455" s="76" t="s">
        <v>2281</v>
      </c>
      <c r="C455" s="76" t="s">
        <v>1271</v>
      </c>
    </row>
    <row r="456" spans="1:3" x14ac:dyDescent="0.25">
      <c r="A456" s="38">
        <v>597</v>
      </c>
      <c r="B456" s="38" t="s">
        <v>2367</v>
      </c>
      <c r="C456" s="38" t="s">
        <v>1274</v>
      </c>
    </row>
    <row r="457" spans="1:3" x14ac:dyDescent="0.25">
      <c r="A457" s="38">
        <v>598</v>
      </c>
      <c r="B457" s="38" t="s">
        <v>2371</v>
      </c>
      <c r="C457" s="38" t="s">
        <v>1274</v>
      </c>
    </row>
    <row r="458" spans="1:3" x14ac:dyDescent="0.25">
      <c r="A458" s="38">
        <v>599</v>
      </c>
      <c r="B458" s="38" t="s">
        <v>1610</v>
      </c>
      <c r="C458" s="38" t="s">
        <v>1274</v>
      </c>
    </row>
    <row r="459" spans="1:3" x14ac:dyDescent="0.25">
      <c r="A459" s="38">
        <v>600</v>
      </c>
      <c r="B459" s="38" t="s">
        <v>2456</v>
      </c>
      <c r="C459" s="38" t="s">
        <v>1271</v>
      </c>
    </row>
    <row r="460" spans="1:3" x14ac:dyDescent="0.25">
      <c r="A460" s="38">
        <v>601</v>
      </c>
      <c r="B460" s="38" t="s">
        <v>2375</v>
      </c>
      <c r="C460" s="38" t="s">
        <v>1274</v>
      </c>
    </row>
    <row r="461" spans="1:3" x14ac:dyDescent="0.25">
      <c r="A461" s="38">
        <v>602</v>
      </c>
      <c r="B461" s="38" t="s">
        <v>2387</v>
      </c>
      <c r="C461" s="38" t="s">
        <v>1274</v>
      </c>
    </row>
    <row r="462" spans="1:3" x14ac:dyDescent="0.25">
      <c r="A462" s="38">
        <v>603</v>
      </c>
      <c r="B462" s="38" t="s">
        <v>2388</v>
      </c>
      <c r="C462" s="38" t="s">
        <v>1274</v>
      </c>
    </row>
    <row r="463" spans="1:3" x14ac:dyDescent="0.25">
      <c r="A463" s="38">
        <v>604</v>
      </c>
      <c r="B463" s="38" t="s">
        <v>1611</v>
      </c>
      <c r="C463" s="38" t="s">
        <v>1274</v>
      </c>
    </row>
    <row r="464" spans="1:3" x14ac:dyDescent="0.25">
      <c r="A464" s="38">
        <v>605</v>
      </c>
      <c r="B464" s="38" t="s">
        <v>1612</v>
      </c>
      <c r="C464" s="38" t="s">
        <v>1274</v>
      </c>
    </row>
    <row r="465" spans="1:3" x14ac:dyDescent="0.25">
      <c r="A465" s="38">
        <v>606</v>
      </c>
      <c r="B465" s="38" t="s">
        <v>1613</v>
      </c>
      <c r="C465" s="38" t="s">
        <v>1274</v>
      </c>
    </row>
    <row r="466" spans="1:3" x14ac:dyDescent="0.25">
      <c r="A466" s="38">
        <v>607</v>
      </c>
      <c r="B466" s="38" t="s">
        <v>1614</v>
      </c>
      <c r="C466" s="38" t="s">
        <v>1271</v>
      </c>
    </row>
    <row r="467" spans="1:3" x14ac:dyDescent="0.25">
      <c r="A467" s="38">
        <v>608</v>
      </c>
      <c r="B467" s="38" t="s">
        <v>1615</v>
      </c>
      <c r="C467" s="38" t="s">
        <v>1272</v>
      </c>
    </row>
    <row r="468" spans="1:3" x14ac:dyDescent="0.25">
      <c r="A468" s="38">
        <v>609</v>
      </c>
      <c r="B468" s="38" t="s">
        <v>1616</v>
      </c>
      <c r="C468" s="38" t="s">
        <v>1272</v>
      </c>
    </row>
    <row r="469" spans="1:3" s="69" customFormat="1" x14ac:dyDescent="0.25">
      <c r="A469" s="76">
        <v>610</v>
      </c>
      <c r="B469" s="76" t="s">
        <v>1617</v>
      </c>
      <c r="C469" s="76" t="s">
        <v>1271</v>
      </c>
    </row>
    <row r="470" spans="1:3" x14ac:dyDescent="0.25">
      <c r="A470" s="38">
        <v>611</v>
      </c>
      <c r="B470" s="38" t="s">
        <v>1618</v>
      </c>
      <c r="C470" s="38" t="s">
        <v>1271</v>
      </c>
    </row>
    <row r="471" spans="1:3" x14ac:dyDescent="0.25">
      <c r="A471" s="38">
        <v>612</v>
      </c>
      <c r="B471" s="38" t="s">
        <v>1619</v>
      </c>
      <c r="C471" s="38" t="s">
        <v>1272</v>
      </c>
    </row>
    <row r="472" spans="1:3" x14ac:dyDescent="0.25">
      <c r="A472" s="38">
        <v>613</v>
      </c>
      <c r="B472" s="38" t="s">
        <v>1620</v>
      </c>
      <c r="C472" s="38" t="s">
        <v>1272</v>
      </c>
    </row>
    <row r="473" spans="1:3" x14ac:dyDescent="0.25">
      <c r="A473" s="38">
        <v>614</v>
      </c>
      <c r="B473" s="38" t="s">
        <v>2459</v>
      </c>
      <c r="C473" s="38" t="s">
        <v>1271</v>
      </c>
    </row>
    <row r="474" spans="1:3" x14ac:dyDescent="0.25">
      <c r="A474" s="38">
        <v>615</v>
      </c>
      <c r="B474" s="38" t="s">
        <v>1621</v>
      </c>
      <c r="C474" s="38" t="s">
        <v>1273</v>
      </c>
    </row>
    <row r="475" spans="1:3" x14ac:dyDescent="0.25">
      <c r="A475" s="38">
        <v>616</v>
      </c>
      <c r="B475" s="38" t="s">
        <v>1622</v>
      </c>
      <c r="C475" s="38" t="s">
        <v>1273</v>
      </c>
    </row>
    <row r="476" spans="1:3" x14ac:dyDescent="0.25">
      <c r="A476" s="38">
        <v>617</v>
      </c>
      <c r="B476" s="38" t="s">
        <v>1623</v>
      </c>
      <c r="C476" s="38" t="s">
        <v>1271</v>
      </c>
    </row>
    <row r="477" spans="1:3" x14ac:dyDescent="0.25">
      <c r="A477" s="38">
        <v>618</v>
      </c>
      <c r="B477" s="38" t="s">
        <v>1624</v>
      </c>
      <c r="C477" s="38" t="s">
        <v>1271</v>
      </c>
    </row>
    <row r="478" spans="1:3" x14ac:dyDescent="0.25">
      <c r="A478" s="38">
        <v>619</v>
      </c>
      <c r="B478" s="38" t="s">
        <v>1625</v>
      </c>
      <c r="C478" s="38" t="s">
        <v>1273</v>
      </c>
    </row>
    <row r="479" spans="1:3" x14ac:dyDescent="0.25">
      <c r="A479" s="38">
        <v>620</v>
      </c>
      <c r="B479" s="38" t="s">
        <v>1626</v>
      </c>
      <c r="C479" s="38" t="s">
        <v>1271</v>
      </c>
    </row>
    <row r="480" spans="1:3" x14ac:dyDescent="0.25">
      <c r="A480" s="38">
        <v>621</v>
      </c>
      <c r="B480" s="38" t="s">
        <v>2253</v>
      </c>
      <c r="C480" s="38" t="s">
        <v>1271</v>
      </c>
    </row>
    <row r="481" spans="1:3" x14ac:dyDescent="0.25">
      <c r="A481" s="38">
        <v>622</v>
      </c>
      <c r="B481" s="38" t="s">
        <v>1627</v>
      </c>
      <c r="C481" s="38" t="s">
        <v>1271</v>
      </c>
    </row>
    <row r="482" spans="1:3" x14ac:dyDescent="0.25">
      <c r="A482" s="38">
        <v>623</v>
      </c>
      <c r="B482" s="38" t="s">
        <v>1628</v>
      </c>
      <c r="C482" s="38" t="s">
        <v>1271</v>
      </c>
    </row>
    <row r="483" spans="1:3" x14ac:dyDescent="0.25">
      <c r="A483" s="38">
        <v>624</v>
      </c>
      <c r="B483" s="38" t="s">
        <v>2277</v>
      </c>
      <c r="C483" s="38" t="s">
        <v>1271</v>
      </c>
    </row>
    <row r="484" spans="1:3" x14ac:dyDescent="0.25">
      <c r="A484" s="38">
        <v>625</v>
      </c>
      <c r="B484" s="38" t="s">
        <v>2278</v>
      </c>
      <c r="C484" s="38" t="s">
        <v>1271</v>
      </c>
    </row>
    <row r="485" spans="1:3" x14ac:dyDescent="0.25">
      <c r="A485" s="38">
        <v>626</v>
      </c>
      <c r="B485" s="38" t="s">
        <v>1629</v>
      </c>
      <c r="C485" s="38" t="s">
        <v>1271</v>
      </c>
    </row>
    <row r="486" spans="1:3" x14ac:dyDescent="0.25">
      <c r="A486" s="38">
        <v>627</v>
      </c>
      <c r="B486" s="38" t="s">
        <v>1630</v>
      </c>
      <c r="C486" s="38" t="s">
        <v>1271</v>
      </c>
    </row>
    <row r="487" spans="1:3" x14ac:dyDescent="0.25">
      <c r="A487" s="38">
        <v>628</v>
      </c>
      <c r="B487" s="38" t="s">
        <v>1631</v>
      </c>
      <c r="C487" s="38" t="s">
        <v>1271</v>
      </c>
    </row>
    <row r="488" spans="1:3" x14ac:dyDescent="0.25">
      <c r="A488" s="38">
        <v>629</v>
      </c>
      <c r="B488" s="38" t="s">
        <v>1632</v>
      </c>
      <c r="C488" s="38" t="s">
        <v>1271</v>
      </c>
    </row>
    <row r="489" spans="1:3" x14ac:dyDescent="0.25">
      <c r="A489" s="38">
        <v>630</v>
      </c>
      <c r="B489" s="38" t="s">
        <v>1633</v>
      </c>
      <c r="C489" s="38" t="s">
        <v>1272</v>
      </c>
    </row>
    <row r="490" spans="1:3" x14ac:dyDescent="0.25">
      <c r="A490" s="38">
        <v>631</v>
      </c>
      <c r="B490" s="38" t="s">
        <v>1634</v>
      </c>
      <c r="C490" s="38" t="s">
        <v>1272</v>
      </c>
    </row>
    <row r="491" spans="1:3" x14ac:dyDescent="0.25">
      <c r="A491" s="38">
        <v>632</v>
      </c>
      <c r="B491" s="38" t="s">
        <v>1635</v>
      </c>
      <c r="C491" s="38" t="s">
        <v>1274</v>
      </c>
    </row>
    <row r="492" spans="1:3" x14ac:dyDescent="0.25">
      <c r="A492" s="38">
        <v>633</v>
      </c>
      <c r="B492" s="38" t="s">
        <v>1636</v>
      </c>
      <c r="C492" s="38" t="s">
        <v>1274</v>
      </c>
    </row>
    <row r="493" spans="1:3" x14ac:dyDescent="0.25">
      <c r="A493" s="38">
        <v>634</v>
      </c>
      <c r="B493" s="38" t="s">
        <v>1637</v>
      </c>
      <c r="C493" s="38" t="s">
        <v>1272</v>
      </c>
    </row>
    <row r="494" spans="1:3" x14ac:dyDescent="0.25">
      <c r="A494" s="38">
        <v>635</v>
      </c>
      <c r="B494" s="38" t="s">
        <v>1638</v>
      </c>
      <c r="C494" s="38" t="s">
        <v>1274</v>
      </c>
    </row>
    <row r="495" spans="1:3" x14ac:dyDescent="0.25">
      <c r="A495" s="38">
        <v>636</v>
      </c>
      <c r="B495" s="38" t="s">
        <v>2276</v>
      </c>
      <c r="C495" s="38" t="s">
        <v>1274</v>
      </c>
    </row>
    <row r="496" spans="1:3" x14ac:dyDescent="0.25">
      <c r="A496" s="38">
        <v>637</v>
      </c>
      <c r="B496" s="38" t="s">
        <v>1639</v>
      </c>
      <c r="C496" s="38" t="s">
        <v>1274</v>
      </c>
    </row>
    <row r="497" spans="1:3" x14ac:dyDescent="0.25">
      <c r="A497" s="38">
        <v>638</v>
      </c>
      <c r="B497" s="38" t="s">
        <v>2361</v>
      </c>
      <c r="C497" s="38" t="s">
        <v>1274</v>
      </c>
    </row>
    <row r="498" spans="1:3" x14ac:dyDescent="0.25">
      <c r="A498" s="38">
        <v>639</v>
      </c>
      <c r="B498" s="38" t="s">
        <v>1640</v>
      </c>
      <c r="C498" s="38" t="s">
        <v>1271</v>
      </c>
    </row>
    <row r="499" spans="1:3" x14ac:dyDescent="0.25">
      <c r="A499" s="38">
        <v>640</v>
      </c>
      <c r="B499" s="38" t="s">
        <v>1641</v>
      </c>
      <c r="C499" s="38" t="s">
        <v>1271</v>
      </c>
    </row>
    <row r="500" spans="1:3" x14ac:dyDescent="0.25">
      <c r="A500" s="38">
        <v>641</v>
      </c>
      <c r="B500" s="38" t="s">
        <v>1642</v>
      </c>
      <c r="C500" s="38" t="s">
        <v>1271</v>
      </c>
    </row>
    <row r="501" spans="1:3" x14ac:dyDescent="0.25">
      <c r="A501" s="38">
        <v>642</v>
      </c>
      <c r="B501" s="38" t="s">
        <v>1643</v>
      </c>
      <c r="C501" s="38" t="s">
        <v>1271</v>
      </c>
    </row>
    <row r="502" spans="1:3" x14ac:dyDescent="0.25">
      <c r="A502" s="38">
        <v>643</v>
      </c>
      <c r="B502" s="38" t="s">
        <v>1644</v>
      </c>
      <c r="C502" s="38" t="s">
        <v>1274</v>
      </c>
    </row>
    <row r="503" spans="1:3" x14ac:dyDescent="0.25">
      <c r="A503" s="38">
        <v>644</v>
      </c>
      <c r="B503" s="38" t="s">
        <v>2386</v>
      </c>
      <c r="C503" s="38" t="s">
        <v>1274</v>
      </c>
    </row>
    <row r="504" spans="1:3" x14ac:dyDescent="0.25">
      <c r="A504" s="38">
        <v>645</v>
      </c>
      <c r="B504" s="38" t="s">
        <v>1645</v>
      </c>
      <c r="C504" s="38" t="s">
        <v>1274</v>
      </c>
    </row>
    <row r="505" spans="1:3" x14ac:dyDescent="0.25">
      <c r="A505" s="38">
        <v>646</v>
      </c>
      <c r="B505" s="38" t="s">
        <v>1646</v>
      </c>
      <c r="C505" s="38" t="s">
        <v>1274</v>
      </c>
    </row>
    <row r="506" spans="1:3" x14ac:dyDescent="0.25">
      <c r="A506" s="38">
        <v>647</v>
      </c>
      <c r="B506" s="38" t="s">
        <v>1647</v>
      </c>
      <c r="C506" s="38" t="s">
        <v>1274</v>
      </c>
    </row>
    <row r="507" spans="1:3" x14ac:dyDescent="0.25">
      <c r="A507" s="38">
        <v>648</v>
      </c>
      <c r="B507" s="38" t="s">
        <v>1648</v>
      </c>
      <c r="C507" s="38" t="s">
        <v>1271</v>
      </c>
    </row>
    <row r="508" spans="1:3" x14ac:dyDescent="0.25">
      <c r="A508" s="38">
        <v>649</v>
      </c>
      <c r="B508" s="38" t="s">
        <v>1649</v>
      </c>
      <c r="C508" s="38" t="s">
        <v>1274</v>
      </c>
    </row>
    <row r="509" spans="1:3" x14ac:dyDescent="0.25">
      <c r="A509" s="38">
        <v>650</v>
      </c>
      <c r="B509" s="38" t="s">
        <v>2369</v>
      </c>
      <c r="C509" s="38" t="s">
        <v>1274</v>
      </c>
    </row>
    <row r="510" spans="1:3" x14ac:dyDescent="0.25">
      <c r="A510" s="38">
        <v>651</v>
      </c>
      <c r="B510" s="38" t="s">
        <v>2270</v>
      </c>
      <c r="C510" s="38" t="s">
        <v>1272</v>
      </c>
    </row>
    <row r="511" spans="1:3" x14ac:dyDescent="0.25">
      <c r="A511" s="38">
        <v>653</v>
      </c>
      <c r="B511" s="38" t="s">
        <v>2275</v>
      </c>
      <c r="C511" s="38" t="s">
        <v>1274</v>
      </c>
    </row>
    <row r="512" spans="1:3" x14ac:dyDescent="0.25">
      <c r="A512" s="38">
        <v>654</v>
      </c>
      <c r="B512" s="38" t="s">
        <v>2392</v>
      </c>
      <c r="C512" s="38" t="s">
        <v>1274</v>
      </c>
    </row>
    <row r="513" spans="1:3" x14ac:dyDescent="0.25">
      <c r="A513" s="38">
        <v>655</v>
      </c>
      <c r="B513" s="38" t="s">
        <v>1981</v>
      </c>
      <c r="C513" s="38" t="s">
        <v>1271</v>
      </c>
    </row>
    <row r="514" spans="1:3" x14ac:dyDescent="0.25">
      <c r="A514" s="38">
        <v>658</v>
      </c>
      <c r="B514" s="38" t="s">
        <v>2274</v>
      </c>
      <c r="C514" s="38" t="s">
        <v>1271</v>
      </c>
    </row>
    <row r="515" spans="1:3" s="69" customFormat="1" x14ac:dyDescent="0.25">
      <c r="A515" s="89">
        <v>659</v>
      </c>
      <c r="B515" s="89" t="s">
        <v>1973</v>
      </c>
      <c r="C515" s="89" t="s">
        <v>1271</v>
      </c>
    </row>
    <row r="516" spans="1:3" x14ac:dyDescent="0.25">
      <c r="A516" s="38">
        <v>660</v>
      </c>
      <c r="B516" s="38" t="s">
        <v>2184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2384</v>
      </c>
      <c r="C518" s="38" t="s">
        <v>1274</v>
      </c>
    </row>
    <row r="519" spans="1:3" x14ac:dyDescent="0.25">
      <c r="A519" s="38">
        <v>663</v>
      </c>
      <c r="B519" s="38" t="s">
        <v>2534</v>
      </c>
      <c r="C519" s="38" t="s">
        <v>1271</v>
      </c>
    </row>
    <row r="520" spans="1:3" x14ac:dyDescent="0.25">
      <c r="A520" s="38">
        <v>664</v>
      </c>
      <c r="B520" s="38" t="s">
        <v>2338</v>
      </c>
      <c r="C520" s="38" t="s">
        <v>1274</v>
      </c>
    </row>
    <row r="521" spans="1:3" x14ac:dyDescent="0.25">
      <c r="A521" s="38">
        <v>665</v>
      </c>
      <c r="B521" s="38" t="s">
        <v>2372</v>
      </c>
      <c r="C521" s="38" t="s">
        <v>1274</v>
      </c>
    </row>
    <row r="522" spans="1:3" x14ac:dyDescent="0.25">
      <c r="A522" s="38">
        <v>666</v>
      </c>
      <c r="B522" s="38" t="s">
        <v>2346</v>
      </c>
      <c r="C522" s="38" t="s">
        <v>1274</v>
      </c>
    </row>
    <row r="523" spans="1:3" x14ac:dyDescent="0.25">
      <c r="A523" s="38">
        <v>667</v>
      </c>
      <c r="B523" s="38" t="s">
        <v>2385</v>
      </c>
      <c r="C523" s="38" t="s">
        <v>1274</v>
      </c>
    </row>
    <row r="524" spans="1:3" x14ac:dyDescent="0.25">
      <c r="A524" s="38">
        <v>668</v>
      </c>
      <c r="B524" s="38" t="s">
        <v>2289</v>
      </c>
      <c r="C524" s="38" t="s">
        <v>1274</v>
      </c>
    </row>
    <row r="525" spans="1:3" x14ac:dyDescent="0.25">
      <c r="A525" s="38">
        <v>669</v>
      </c>
      <c r="B525" s="38" t="s">
        <v>2252</v>
      </c>
      <c r="C525" s="38" t="s">
        <v>1271</v>
      </c>
    </row>
    <row r="526" spans="1:3" x14ac:dyDescent="0.25">
      <c r="A526" s="38">
        <v>670</v>
      </c>
      <c r="B526" s="38" t="s">
        <v>2273</v>
      </c>
      <c r="C526" s="38" t="s">
        <v>1271</v>
      </c>
    </row>
    <row r="527" spans="1:3" x14ac:dyDescent="0.25">
      <c r="A527" s="38">
        <v>671</v>
      </c>
      <c r="B527" s="38" t="s">
        <v>2252</v>
      </c>
      <c r="C527" s="38" t="s">
        <v>1271</v>
      </c>
    </row>
    <row r="528" spans="1:3" x14ac:dyDescent="0.25">
      <c r="A528" s="38">
        <v>672</v>
      </c>
      <c r="B528" s="38" t="s">
        <v>2324</v>
      </c>
      <c r="C528" s="38" t="s">
        <v>1271</v>
      </c>
    </row>
    <row r="529" spans="1:3" x14ac:dyDescent="0.25">
      <c r="A529" s="38">
        <v>673</v>
      </c>
      <c r="B529" s="38" t="s">
        <v>2271</v>
      </c>
      <c r="C529" s="38" t="s">
        <v>1272</v>
      </c>
    </row>
    <row r="530" spans="1:3" x14ac:dyDescent="0.25">
      <c r="A530" s="38">
        <v>676</v>
      </c>
      <c r="B530" s="38" t="s">
        <v>2341</v>
      </c>
      <c r="C530" s="38" t="s">
        <v>1271</v>
      </c>
    </row>
    <row r="531" spans="1:3" x14ac:dyDescent="0.25">
      <c r="A531" s="38">
        <v>677</v>
      </c>
      <c r="B531" s="38" t="s">
        <v>1972</v>
      </c>
      <c r="C531" s="38" t="s">
        <v>1273</v>
      </c>
    </row>
    <row r="532" spans="1:3" x14ac:dyDescent="0.25">
      <c r="A532" s="38">
        <v>678</v>
      </c>
      <c r="B532" s="38" t="s">
        <v>2399</v>
      </c>
      <c r="C532" s="38" t="s">
        <v>1271</v>
      </c>
    </row>
    <row r="533" spans="1:3" x14ac:dyDescent="0.25">
      <c r="A533" s="38">
        <v>679</v>
      </c>
      <c r="B533" s="38" t="s">
        <v>1979</v>
      </c>
      <c r="C533" s="38" t="s">
        <v>1274</v>
      </c>
    </row>
    <row r="534" spans="1:3" x14ac:dyDescent="0.25">
      <c r="A534" s="38">
        <v>680</v>
      </c>
      <c r="B534" s="38" t="s">
        <v>1987</v>
      </c>
      <c r="C534" s="38" t="s">
        <v>1272</v>
      </c>
    </row>
    <row r="535" spans="1:3" x14ac:dyDescent="0.25">
      <c r="A535" s="38">
        <v>681</v>
      </c>
      <c r="B535" s="38" t="s">
        <v>2002</v>
      </c>
      <c r="C535" s="38" t="s">
        <v>1272</v>
      </c>
    </row>
    <row r="536" spans="1:3" x14ac:dyDescent="0.25">
      <c r="A536" s="38">
        <v>682</v>
      </c>
      <c r="B536" s="38" t="s">
        <v>1989</v>
      </c>
      <c r="C536" s="38" t="s">
        <v>1272</v>
      </c>
    </row>
    <row r="537" spans="1:3" x14ac:dyDescent="0.25">
      <c r="A537" s="38">
        <v>683</v>
      </c>
      <c r="B537" s="38" t="s">
        <v>2272</v>
      </c>
      <c r="C537" s="38" t="s">
        <v>1274</v>
      </c>
    </row>
    <row r="538" spans="1:3" x14ac:dyDescent="0.25">
      <c r="A538" s="38">
        <v>684</v>
      </c>
      <c r="B538" s="38" t="s">
        <v>1988</v>
      </c>
      <c r="C538" s="38" t="s">
        <v>1271</v>
      </c>
    </row>
    <row r="539" spans="1:3" x14ac:dyDescent="0.25">
      <c r="A539" s="38">
        <v>685</v>
      </c>
      <c r="B539" s="38" t="s">
        <v>2251</v>
      </c>
      <c r="C539" s="38" t="s">
        <v>1271</v>
      </c>
    </row>
    <row r="540" spans="1:3" x14ac:dyDescent="0.25">
      <c r="A540" s="38">
        <v>686</v>
      </c>
      <c r="B540" s="38" t="s">
        <v>2310</v>
      </c>
      <c r="C540" s="38" t="s">
        <v>1271</v>
      </c>
    </row>
    <row r="541" spans="1:3" x14ac:dyDescent="0.25">
      <c r="A541" s="38">
        <v>687</v>
      </c>
      <c r="B541" s="38" t="s">
        <v>1991</v>
      </c>
      <c r="C541" s="38" t="s">
        <v>1274</v>
      </c>
    </row>
    <row r="542" spans="1:3" x14ac:dyDescent="0.25">
      <c r="A542" s="38">
        <v>688</v>
      </c>
      <c r="B542" s="38" t="s">
        <v>2001</v>
      </c>
      <c r="C542" s="38" t="s">
        <v>1271</v>
      </c>
    </row>
    <row r="543" spans="1:3" x14ac:dyDescent="0.25">
      <c r="A543" s="38">
        <v>689</v>
      </c>
      <c r="B543" s="38" t="s">
        <v>1986</v>
      </c>
      <c r="C543" s="38" t="s">
        <v>1274</v>
      </c>
    </row>
    <row r="544" spans="1:3" x14ac:dyDescent="0.25">
      <c r="A544" s="38">
        <v>690</v>
      </c>
      <c r="B544" s="38" t="s">
        <v>1985</v>
      </c>
      <c r="C544" s="38" t="s">
        <v>1271</v>
      </c>
    </row>
    <row r="545" spans="1:3" x14ac:dyDescent="0.25">
      <c r="A545" s="38">
        <v>691</v>
      </c>
      <c r="B545" s="38" t="s">
        <v>1990</v>
      </c>
      <c r="C545" s="38" t="s">
        <v>1274</v>
      </c>
    </row>
    <row r="546" spans="1:3" x14ac:dyDescent="0.25">
      <c r="A546" s="38">
        <v>693</v>
      </c>
      <c r="B546" s="38" t="s">
        <v>2004</v>
      </c>
      <c r="C546" s="38" t="s">
        <v>1272</v>
      </c>
    </row>
    <row r="547" spans="1:3" x14ac:dyDescent="0.25">
      <c r="A547" s="38">
        <v>694</v>
      </c>
      <c r="B547" s="38" t="s">
        <v>1992</v>
      </c>
      <c r="C547" s="38" t="s">
        <v>1271</v>
      </c>
    </row>
    <row r="548" spans="1:3" x14ac:dyDescent="0.25">
      <c r="A548" s="38">
        <v>695</v>
      </c>
      <c r="B548" s="38" t="s">
        <v>1997</v>
      </c>
      <c r="C548" s="38" t="s">
        <v>1271</v>
      </c>
    </row>
    <row r="549" spans="1:3" x14ac:dyDescent="0.25">
      <c r="A549" s="38">
        <v>696</v>
      </c>
      <c r="B549" s="38" t="s">
        <v>2003</v>
      </c>
      <c r="C549" s="38" t="s">
        <v>1271</v>
      </c>
    </row>
    <row r="550" spans="1:3" x14ac:dyDescent="0.25">
      <c r="A550" s="38">
        <v>697</v>
      </c>
      <c r="B550" s="38" t="s">
        <v>1996</v>
      </c>
      <c r="C550" s="38" t="s">
        <v>1271</v>
      </c>
    </row>
    <row r="551" spans="1:3" x14ac:dyDescent="0.25">
      <c r="A551" s="38">
        <v>698</v>
      </c>
      <c r="B551" s="38" t="s">
        <v>1994</v>
      </c>
      <c r="C551" s="38" t="s">
        <v>1271</v>
      </c>
    </row>
    <row r="552" spans="1:3" x14ac:dyDescent="0.25">
      <c r="A552" s="38">
        <v>699</v>
      </c>
      <c r="B552" s="38" t="s">
        <v>2340</v>
      </c>
      <c r="C552" s="38" t="s">
        <v>1273</v>
      </c>
    </row>
    <row r="553" spans="1:3" x14ac:dyDescent="0.25">
      <c r="A553" s="38">
        <v>701</v>
      </c>
      <c r="B553" s="38" t="s">
        <v>1995</v>
      </c>
      <c r="C553" s="38" t="s">
        <v>1271</v>
      </c>
    </row>
    <row r="554" spans="1:3" x14ac:dyDescent="0.25">
      <c r="A554" s="38">
        <v>703</v>
      </c>
      <c r="B554" s="38" t="s">
        <v>1650</v>
      </c>
      <c r="C554" s="38" t="s">
        <v>1274</v>
      </c>
    </row>
    <row r="555" spans="1:3" x14ac:dyDescent="0.25">
      <c r="A555" s="38">
        <v>705</v>
      </c>
      <c r="B555" s="38" t="s">
        <v>1651</v>
      </c>
      <c r="C555" s="38" t="s">
        <v>1274</v>
      </c>
    </row>
    <row r="556" spans="1:3" x14ac:dyDescent="0.25">
      <c r="A556" s="38">
        <v>706</v>
      </c>
      <c r="B556" s="38" t="s">
        <v>2358</v>
      </c>
      <c r="C556" s="38" t="s">
        <v>1271</v>
      </c>
    </row>
    <row r="557" spans="1:3" x14ac:dyDescent="0.25">
      <c r="A557" s="38">
        <v>707</v>
      </c>
      <c r="B557" s="38" t="s">
        <v>1652</v>
      </c>
      <c r="C557" s="38" t="s">
        <v>1271</v>
      </c>
    </row>
    <row r="558" spans="1:3" x14ac:dyDescent="0.25">
      <c r="A558" s="38">
        <v>708</v>
      </c>
      <c r="B558" s="38" t="s">
        <v>1653</v>
      </c>
      <c r="C558" s="38" t="s">
        <v>1271</v>
      </c>
    </row>
    <row r="559" spans="1:3" x14ac:dyDescent="0.25">
      <c r="A559" s="38">
        <v>709</v>
      </c>
      <c r="B559" s="38" t="s">
        <v>1654</v>
      </c>
      <c r="C559" s="38" t="s">
        <v>1271</v>
      </c>
    </row>
    <row r="560" spans="1:3" x14ac:dyDescent="0.25">
      <c r="A560" s="38">
        <v>710</v>
      </c>
      <c r="B560" s="38" t="s">
        <v>1655</v>
      </c>
      <c r="C560" s="38" t="s">
        <v>1271</v>
      </c>
    </row>
    <row r="561" spans="1:3" x14ac:dyDescent="0.25">
      <c r="A561" s="38">
        <v>712</v>
      </c>
      <c r="B561" s="38" t="s">
        <v>1656</v>
      </c>
      <c r="C561" s="38" t="s">
        <v>1274</v>
      </c>
    </row>
    <row r="562" spans="1:3" x14ac:dyDescent="0.25">
      <c r="A562" s="38">
        <v>713</v>
      </c>
      <c r="B562" s="38" t="s">
        <v>1657</v>
      </c>
      <c r="C562" s="38" t="s">
        <v>1271</v>
      </c>
    </row>
    <row r="563" spans="1:3" x14ac:dyDescent="0.25">
      <c r="A563" s="38">
        <v>714</v>
      </c>
      <c r="B563" s="38" t="s">
        <v>1658</v>
      </c>
      <c r="C563" s="38" t="s">
        <v>1271</v>
      </c>
    </row>
    <row r="564" spans="1:3" x14ac:dyDescent="0.25">
      <c r="A564" s="38">
        <v>715</v>
      </c>
      <c r="B564" s="38" t="s">
        <v>1659</v>
      </c>
      <c r="C564" s="38" t="s">
        <v>1271</v>
      </c>
    </row>
    <row r="565" spans="1:3" x14ac:dyDescent="0.25">
      <c r="A565" s="38">
        <v>716</v>
      </c>
      <c r="B565" s="38" t="s">
        <v>1660</v>
      </c>
      <c r="C565" s="38" t="s">
        <v>1274</v>
      </c>
    </row>
    <row r="566" spans="1:3" x14ac:dyDescent="0.25">
      <c r="A566" s="38">
        <v>717</v>
      </c>
      <c r="B566" s="38" t="s">
        <v>1661</v>
      </c>
      <c r="C566" s="38" t="s">
        <v>1271</v>
      </c>
    </row>
    <row r="567" spans="1:3" x14ac:dyDescent="0.25">
      <c r="A567" s="38">
        <v>718</v>
      </c>
      <c r="B567" s="38" t="s">
        <v>1662</v>
      </c>
      <c r="C567" s="38" t="s">
        <v>1271</v>
      </c>
    </row>
    <row r="568" spans="1:3" x14ac:dyDescent="0.25">
      <c r="A568" s="38">
        <v>719</v>
      </c>
      <c r="B568" s="38" t="s">
        <v>1663</v>
      </c>
      <c r="C568" s="38" t="s">
        <v>1271</v>
      </c>
    </row>
    <row r="569" spans="1:3" x14ac:dyDescent="0.25">
      <c r="A569" s="38">
        <v>720</v>
      </c>
      <c r="B569" s="38" t="s">
        <v>1664</v>
      </c>
      <c r="C569" s="38" t="s">
        <v>1274</v>
      </c>
    </row>
    <row r="570" spans="1:3" x14ac:dyDescent="0.25">
      <c r="A570" s="38">
        <v>721</v>
      </c>
      <c r="B570" s="38" t="s">
        <v>1665</v>
      </c>
      <c r="C570" s="38" t="s">
        <v>1271</v>
      </c>
    </row>
    <row r="571" spans="1:3" x14ac:dyDescent="0.25">
      <c r="A571" s="38">
        <v>722</v>
      </c>
      <c r="B571" s="38" t="s">
        <v>1666</v>
      </c>
      <c r="C571" s="38" t="s">
        <v>1271</v>
      </c>
    </row>
    <row r="572" spans="1:3" x14ac:dyDescent="0.25">
      <c r="A572" s="38">
        <v>723</v>
      </c>
      <c r="B572" s="38" t="s">
        <v>1667</v>
      </c>
      <c r="C572" s="38" t="s">
        <v>1271</v>
      </c>
    </row>
    <row r="573" spans="1:3" x14ac:dyDescent="0.25">
      <c r="A573" s="38">
        <v>724</v>
      </c>
      <c r="B573" s="38" t="s">
        <v>1668</v>
      </c>
      <c r="C573" s="38" t="s">
        <v>1271</v>
      </c>
    </row>
    <row r="574" spans="1:3" x14ac:dyDescent="0.25">
      <c r="A574" s="38">
        <v>725</v>
      </c>
      <c r="B574" s="38" t="s">
        <v>1669</v>
      </c>
      <c r="C574" s="38" t="s">
        <v>1271</v>
      </c>
    </row>
    <row r="575" spans="1:3" x14ac:dyDescent="0.25">
      <c r="A575" s="38">
        <v>726</v>
      </c>
      <c r="B575" s="38" t="s">
        <v>1670</v>
      </c>
      <c r="C575" s="38" t="s">
        <v>1271</v>
      </c>
    </row>
    <row r="576" spans="1:3" x14ac:dyDescent="0.25">
      <c r="A576" s="38">
        <v>727</v>
      </c>
      <c r="B576" s="38" t="s">
        <v>1671</v>
      </c>
      <c r="C576" s="38" t="s">
        <v>1274</v>
      </c>
    </row>
    <row r="577" spans="1:3" x14ac:dyDescent="0.25">
      <c r="A577" s="38">
        <v>728</v>
      </c>
      <c r="B577" s="38" t="s">
        <v>1672</v>
      </c>
      <c r="C577" s="38" t="s">
        <v>1274</v>
      </c>
    </row>
    <row r="578" spans="1:3" x14ac:dyDescent="0.25">
      <c r="A578" s="38">
        <v>729</v>
      </c>
      <c r="B578" s="38" t="s">
        <v>1673</v>
      </c>
      <c r="C578" s="38" t="s">
        <v>1274</v>
      </c>
    </row>
    <row r="579" spans="1:3" x14ac:dyDescent="0.25">
      <c r="A579" s="38">
        <v>730</v>
      </c>
      <c r="B579" s="38" t="s">
        <v>1674</v>
      </c>
      <c r="C579" s="38" t="s">
        <v>1273</v>
      </c>
    </row>
    <row r="580" spans="1:3" x14ac:dyDescent="0.25">
      <c r="A580" s="38">
        <v>731</v>
      </c>
      <c r="B580" s="38" t="s">
        <v>1675</v>
      </c>
      <c r="C580" s="38" t="s">
        <v>1274</v>
      </c>
    </row>
    <row r="581" spans="1:3" x14ac:dyDescent="0.25">
      <c r="A581" s="38">
        <v>732</v>
      </c>
      <c r="B581" s="38" t="s">
        <v>1676</v>
      </c>
      <c r="C581" s="38" t="s">
        <v>1274</v>
      </c>
    </row>
    <row r="582" spans="1:3" x14ac:dyDescent="0.25">
      <c r="A582" s="38">
        <v>733</v>
      </c>
      <c r="B582" s="38" t="s">
        <v>1677</v>
      </c>
      <c r="C582" s="38" t="s">
        <v>1273</v>
      </c>
    </row>
    <row r="583" spans="1:3" x14ac:dyDescent="0.25">
      <c r="A583" s="38">
        <v>734</v>
      </c>
      <c r="B583" s="38" t="s">
        <v>1678</v>
      </c>
      <c r="C583" s="38" t="s">
        <v>1271</v>
      </c>
    </row>
    <row r="584" spans="1:3" x14ac:dyDescent="0.25">
      <c r="A584" s="38">
        <v>735</v>
      </c>
      <c r="B584" s="38" t="s">
        <v>1679</v>
      </c>
      <c r="C584" s="38" t="s">
        <v>1271</v>
      </c>
    </row>
    <row r="585" spans="1:3" x14ac:dyDescent="0.25">
      <c r="A585" s="38">
        <v>736</v>
      </c>
      <c r="B585" s="38" t="s">
        <v>1680</v>
      </c>
      <c r="C585" s="38" t="s">
        <v>1274</v>
      </c>
    </row>
    <row r="586" spans="1:3" x14ac:dyDescent="0.25">
      <c r="A586" s="38">
        <v>737</v>
      </c>
      <c r="B586" s="38" t="s">
        <v>1681</v>
      </c>
      <c r="C586" s="38" t="s">
        <v>1274</v>
      </c>
    </row>
    <row r="587" spans="1:3" x14ac:dyDescent="0.25">
      <c r="A587" s="38">
        <v>738</v>
      </c>
      <c r="B587" s="38" t="s">
        <v>1682</v>
      </c>
      <c r="C587" s="38" t="s">
        <v>1271</v>
      </c>
    </row>
    <row r="588" spans="1:3" x14ac:dyDescent="0.25">
      <c r="A588" s="38">
        <v>739</v>
      </c>
      <c r="B588" s="38" t="s">
        <v>1683</v>
      </c>
      <c r="C588" s="38" t="s">
        <v>1271</v>
      </c>
    </row>
    <row r="589" spans="1:3" x14ac:dyDescent="0.25">
      <c r="A589" s="38">
        <v>740</v>
      </c>
      <c r="B589" s="38" t="s">
        <v>1684</v>
      </c>
      <c r="C589" s="38" t="s">
        <v>1274</v>
      </c>
    </row>
    <row r="590" spans="1:3" x14ac:dyDescent="0.25">
      <c r="A590" s="38">
        <v>741</v>
      </c>
      <c r="B590" s="38" t="s">
        <v>2250</v>
      </c>
      <c r="C590" s="38" t="s">
        <v>1274</v>
      </c>
    </row>
    <row r="591" spans="1:3" x14ac:dyDescent="0.25">
      <c r="A591" s="38">
        <v>742</v>
      </c>
      <c r="B591" s="38" t="s">
        <v>1685</v>
      </c>
      <c r="C591" s="38" t="s">
        <v>1272</v>
      </c>
    </row>
    <row r="592" spans="1:3" x14ac:dyDescent="0.25">
      <c r="A592" s="38">
        <v>743</v>
      </c>
      <c r="B592" s="38" t="s">
        <v>1686</v>
      </c>
      <c r="C592" s="38" t="s">
        <v>1271</v>
      </c>
    </row>
    <row r="593" spans="1:3" x14ac:dyDescent="0.25">
      <c r="A593" s="38">
        <v>744</v>
      </c>
      <c r="B593" s="38" t="s">
        <v>1687</v>
      </c>
      <c r="C593" s="38" t="s">
        <v>1271</v>
      </c>
    </row>
    <row r="594" spans="1:3" x14ac:dyDescent="0.25">
      <c r="A594" s="38">
        <v>745</v>
      </c>
      <c r="B594" s="38" t="s">
        <v>1688</v>
      </c>
      <c r="C594" s="38" t="s">
        <v>1271</v>
      </c>
    </row>
    <row r="595" spans="1:3" x14ac:dyDescent="0.25">
      <c r="A595" s="38">
        <v>746</v>
      </c>
      <c r="B595" s="38" t="s">
        <v>1689</v>
      </c>
      <c r="C595" s="38" t="s">
        <v>1274</v>
      </c>
    </row>
    <row r="596" spans="1:3" x14ac:dyDescent="0.25">
      <c r="A596" s="38">
        <v>747</v>
      </c>
      <c r="B596" s="38" t="s">
        <v>1690</v>
      </c>
      <c r="C596" s="38" t="s">
        <v>1274</v>
      </c>
    </row>
    <row r="597" spans="1:3" x14ac:dyDescent="0.25">
      <c r="A597" s="38">
        <v>748</v>
      </c>
      <c r="B597" s="38" t="s">
        <v>2366</v>
      </c>
      <c r="C597" s="38" t="s">
        <v>1274</v>
      </c>
    </row>
    <row r="598" spans="1:3" x14ac:dyDescent="0.25">
      <c r="A598" s="38">
        <v>749</v>
      </c>
      <c r="B598" s="38" t="s">
        <v>1691</v>
      </c>
      <c r="C598" s="38" t="s">
        <v>1274</v>
      </c>
    </row>
    <row r="599" spans="1:3" x14ac:dyDescent="0.25">
      <c r="A599" s="38">
        <v>750</v>
      </c>
      <c r="B599" s="38" t="s">
        <v>1692</v>
      </c>
      <c r="C599" s="38" t="s">
        <v>1273</v>
      </c>
    </row>
    <row r="600" spans="1:3" x14ac:dyDescent="0.25">
      <c r="A600" s="38">
        <v>751</v>
      </c>
      <c r="B600" s="38" t="s">
        <v>2249</v>
      </c>
      <c r="C600" s="38" t="s">
        <v>1273</v>
      </c>
    </row>
    <row r="601" spans="1:3" x14ac:dyDescent="0.25">
      <c r="A601" s="38">
        <v>752</v>
      </c>
      <c r="B601" s="38" t="s">
        <v>1693</v>
      </c>
      <c r="C601" s="38" t="s">
        <v>1274</v>
      </c>
    </row>
    <row r="602" spans="1:3" x14ac:dyDescent="0.25">
      <c r="A602" s="38">
        <v>753</v>
      </c>
      <c r="B602" s="38" t="s">
        <v>1694</v>
      </c>
      <c r="C602" s="38" t="s">
        <v>1271</v>
      </c>
    </row>
    <row r="603" spans="1:3" x14ac:dyDescent="0.25">
      <c r="A603" s="38">
        <v>754</v>
      </c>
      <c r="B603" s="38" t="s">
        <v>1695</v>
      </c>
      <c r="C603" s="38" t="s">
        <v>1274</v>
      </c>
    </row>
    <row r="604" spans="1:3" x14ac:dyDescent="0.25">
      <c r="A604" s="38">
        <v>755</v>
      </c>
      <c r="B604" s="38" t="s">
        <v>1696</v>
      </c>
      <c r="C604" s="38" t="s">
        <v>1271</v>
      </c>
    </row>
    <row r="605" spans="1:3" x14ac:dyDescent="0.25">
      <c r="A605" s="38">
        <v>756</v>
      </c>
      <c r="B605" s="38" t="s">
        <v>1697</v>
      </c>
      <c r="C605" s="38" t="s">
        <v>1274</v>
      </c>
    </row>
    <row r="606" spans="1:3" x14ac:dyDescent="0.25">
      <c r="A606" s="38">
        <v>757</v>
      </c>
      <c r="B606" s="38" t="s">
        <v>1698</v>
      </c>
      <c r="C606" s="38" t="s">
        <v>1274</v>
      </c>
    </row>
    <row r="607" spans="1:3" x14ac:dyDescent="0.25">
      <c r="A607" s="38">
        <v>758</v>
      </c>
      <c r="B607" s="38" t="s">
        <v>2401</v>
      </c>
      <c r="C607" s="38" t="s">
        <v>1274</v>
      </c>
    </row>
    <row r="608" spans="1:3" x14ac:dyDescent="0.25">
      <c r="A608" s="38">
        <v>759</v>
      </c>
      <c r="B608" s="38" t="s">
        <v>1699</v>
      </c>
      <c r="C608" s="38" t="s">
        <v>1271</v>
      </c>
    </row>
    <row r="609" spans="1:3" x14ac:dyDescent="0.25">
      <c r="A609" s="38">
        <v>760</v>
      </c>
      <c r="B609" s="38" t="s">
        <v>1700</v>
      </c>
      <c r="C609" s="38" t="s">
        <v>1274</v>
      </c>
    </row>
    <row r="610" spans="1:3" x14ac:dyDescent="0.25">
      <c r="A610" s="38">
        <v>761</v>
      </c>
      <c r="B610" s="38" t="s">
        <v>1701</v>
      </c>
      <c r="C610" s="38" t="s">
        <v>1271</v>
      </c>
    </row>
    <row r="611" spans="1:3" x14ac:dyDescent="0.25">
      <c r="A611" s="38">
        <v>763</v>
      </c>
      <c r="B611" s="38" t="s">
        <v>1702</v>
      </c>
      <c r="C611" s="38" t="s">
        <v>1274</v>
      </c>
    </row>
    <row r="612" spans="1:3" x14ac:dyDescent="0.25">
      <c r="A612" s="38">
        <v>764</v>
      </c>
      <c r="B612" s="38" t="s">
        <v>1703</v>
      </c>
      <c r="C612" s="38" t="s">
        <v>1273</v>
      </c>
    </row>
    <row r="613" spans="1:3" x14ac:dyDescent="0.25">
      <c r="A613" s="38">
        <v>765</v>
      </c>
      <c r="B613" s="38" t="s">
        <v>1704</v>
      </c>
      <c r="C613" s="38" t="s">
        <v>1273</v>
      </c>
    </row>
    <row r="614" spans="1:3" x14ac:dyDescent="0.25">
      <c r="A614" s="38">
        <v>766</v>
      </c>
      <c r="B614" s="38" t="s">
        <v>1705</v>
      </c>
      <c r="C614" s="38" t="s">
        <v>1273</v>
      </c>
    </row>
    <row r="615" spans="1:3" x14ac:dyDescent="0.25">
      <c r="A615" s="38">
        <v>767</v>
      </c>
      <c r="B615" s="38" t="s">
        <v>2344</v>
      </c>
      <c r="C615" s="38" t="s">
        <v>1273</v>
      </c>
    </row>
    <row r="616" spans="1:3" x14ac:dyDescent="0.25">
      <c r="A616" s="38">
        <v>768</v>
      </c>
      <c r="B616" s="38" t="s">
        <v>2318</v>
      </c>
      <c r="C616" s="38" t="s">
        <v>1271</v>
      </c>
    </row>
    <row r="617" spans="1:3" x14ac:dyDescent="0.25">
      <c r="A617" s="38">
        <v>769</v>
      </c>
      <c r="B617" s="38" t="s">
        <v>2186</v>
      </c>
      <c r="C617" s="38" t="s">
        <v>1271</v>
      </c>
    </row>
    <row r="618" spans="1:3" x14ac:dyDescent="0.25">
      <c r="A618" s="38">
        <v>770</v>
      </c>
      <c r="B618" s="38" t="s">
        <v>1706</v>
      </c>
      <c r="C618" s="38" t="s">
        <v>1274</v>
      </c>
    </row>
    <row r="619" spans="1:3" x14ac:dyDescent="0.25">
      <c r="A619" s="38">
        <v>771</v>
      </c>
      <c r="B619" s="38" t="s">
        <v>1707</v>
      </c>
      <c r="C619" s="38" t="s">
        <v>1274</v>
      </c>
    </row>
    <row r="620" spans="1:3" x14ac:dyDescent="0.25">
      <c r="A620" s="38">
        <v>772</v>
      </c>
      <c r="B620" s="38" t="s">
        <v>1708</v>
      </c>
      <c r="C620" s="38" t="s">
        <v>1272</v>
      </c>
    </row>
    <row r="621" spans="1:3" x14ac:dyDescent="0.25">
      <c r="A621" s="38">
        <v>773</v>
      </c>
      <c r="B621" s="38" t="s">
        <v>1709</v>
      </c>
      <c r="C621" s="38" t="s">
        <v>1272</v>
      </c>
    </row>
    <row r="622" spans="1:3" x14ac:dyDescent="0.25">
      <c r="A622" s="38">
        <v>774</v>
      </c>
      <c r="B622" s="38" t="s">
        <v>1710</v>
      </c>
      <c r="C622" s="38" t="s">
        <v>1274</v>
      </c>
    </row>
    <row r="623" spans="1:3" x14ac:dyDescent="0.25">
      <c r="A623" s="38">
        <v>775</v>
      </c>
      <c r="B623" s="38" t="s">
        <v>2352</v>
      </c>
      <c r="C623" s="38" t="s">
        <v>1274</v>
      </c>
    </row>
    <row r="624" spans="1:3" x14ac:dyDescent="0.25">
      <c r="A624" s="38">
        <v>776</v>
      </c>
      <c r="B624" s="38" t="s">
        <v>1711</v>
      </c>
      <c r="C624" s="38" t="s">
        <v>1272</v>
      </c>
    </row>
    <row r="625" spans="1:3" x14ac:dyDescent="0.25">
      <c r="A625" s="38">
        <v>777</v>
      </c>
      <c r="B625" s="38" t="s">
        <v>1712</v>
      </c>
      <c r="C625" s="38" t="s">
        <v>1272</v>
      </c>
    </row>
    <row r="626" spans="1:3" x14ac:dyDescent="0.25">
      <c r="A626" s="38">
        <v>778</v>
      </c>
      <c r="B626" s="38" t="s">
        <v>1713</v>
      </c>
      <c r="C626" s="38" t="s">
        <v>1274</v>
      </c>
    </row>
    <row r="627" spans="1:3" x14ac:dyDescent="0.25">
      <c r="A627" s="38">
        <v>779</v>
      </c>
      <c r="B627" s="38" t="s">
        <v>1714</v>
      </c>
      <c r="C627" s="38" t="s">
        <v>1274</v>
      </c>
    </row>
    <row r="628" spans="1:3" x14ac:dyDescent="0.25">
      <c r="A628" s="38">
        <v>780</v>
      </c>
      <c r="B628" s="38" t="s">
        <v>1715</v>
      </c>
      <c r="C628" s="38" t="s">
        <v>1273</v>
      </c>
    </row>
    <row r="629" spans="1:3" x14ac:dyDescent="0.25">
      <c r="A629" s="38">
        <v>781</v>
      </c>
      <c r="B629" s="38" t="s">
        <v>1716</v>
      </c>
      <c r="C629" s="38" t="s">
        <v>1273</v>
      </c>
    </row>
    <row r="630" spans="1:3" x14ac:dyDescent="0.25">
      <c r="A630" s="38">
        <v>782</v>
      </c>
      <c r="B630" s="38" t="s">
        <v>2321</v>
      </c>
      <c r="C630" s="38" t="s">
        <v>1274</v>
      </c>
    </row>
    <row r="631" spans="1:3" x14ac:dyDescent="0.25">
      <c r="A631" s="38">
        <v>783</v>
      </c>
      <c r="B631" s="38" t="s">
        <v>1717</v>
      </c>
      <c r="C631" s="38" t="s">
        <v>1273</v>
      </c>
    </row>
    <row r="632" spans="1:3" x14ac:dyDescent="0.25">
      <c r="A632" s="38">
        <v>784</v>
      </c>
      <c r="B632" s="38" t="s">
        <v>1718</v>
      </c>
      <c r="C632" s="38" t="s">
        <v>1271</v>
      </c>
    </row>
    <row r="633" spans="1:3" x14ac:dyDescent="0.25">
      <c r="A633" s="38">
        <v>785</v>
      </c>
      <c r="B633" s="38" t="s">
        <v>2362</v>
      </c>
      <c r="C633" s="38" t="s">
        <v>1271</v>
      </c>
    </row>
    <row r="634" spans="1:3" x14ac:dyDescent="0.25">
      <c r="A634" s="38">
        <v>786</v>
      </c>
      <c r="B634" s="38" t="s">
        <v>1719</v>
      </c>
      <c r="C634" s="38" t="s">
        <v>1271</v>
      </c>
    </row>
    <row r="635" spans="1:3" x14ac:dyDescent="0.25">
      <c r="A635" s="38">
        <v>787</v>
      </c>
      <c r="B635" s="38" t="s">
        <v>1720</v>
      </c>
      <c r="C635" s="38" t="s">
        <v>1271</v>
      </c>
    </row>
    <row r="636" spans="1:3" x14ac:dyDescent="0.25">
      <c r="A636" s="38">
        <v>788</v>
      </c>
      <c r="B636" s="38" t="s">
        <v>1721</v>
      </c>
      <c r="C636" s="38" t="s">
        <v>1271</v>
      </c>
    </row>
    <row r="637" spans="1:3" x14ac:dyDescent="0.25">
      <c r="A637" s="38">
        <v>789</v>
      </c>
      <c r="B637" s="38" t="s">
        <v>2187</v>
      </c>
      <c r="C637" s="38" t="s">
        <v>1272</v>
      </c>
    </row>
    <row r="638" spans="1:3" x14ac:dyDescent="0.25">
      <c r="A638" s="38">
        <v>790</v>
      </c>
      <c r="B638" s="38" t="s">
        <v>1722</v>
      </c>
      <c r="C638" s="38" t="s">
        <v>1271</v>
      </c>
    </row>
    <row r="639" spans="1:3" x14ac:dyDescent="0.25">
      <c r="A639" s="38">
        <v>791</v>
      </c>
      <c r="B639" s="38" t="s">
        <v>1723</v>
      </c>
      <c r="C639" s="38" t="s">
        <v>1271</v>
      </c>
    </row>
    <row r="640" spans="1:3" x14ac:dyDescent="0.25">
      <c r="A640" s="38">
        <v>792</v>
      </c>
      <c r="B640" s="38" t="s">
        <v>2188</v>
      </c>
      <c r="C640" s="38" t="s">
        <v>1271</v>
      </c>
    </row>
    <row r="641" spans="1:3" s="69" customFormat="1" x14ac:dyDescent="0.25">
      <c r="A641" s="76">
        <v>793</v>
      </c>
      <c r="B641" s="76" t="s">
        <v>2169</v>
      </c>
      <c r="C641" s="76" t="s">
        <v>1271</v>
      </c>
    </row>
    <row r="642" spans="1:3" x14ac:dyDescent="0.25">
      <c r="A642" s="38">
        <v>794</v>
      </c>
      <c r="B642" s="38" t="s">
        <v>1724</v>
      </c>
      <c r="C642" s="38" t="s">
        <v>1271</v>
      </c>
    </row>
    <row r="643" spans="1:3" x14ac:dyDescent="0.25">
      <c r="A643" s="38">
        <v>795</v>
      </c>
      <c r="B643" s="38" t="s">
        <v>1725</v>
      </c>
      <c r="C643" s="38" t="s">
        <v>1272</v>
      </c>
    </row>
    <row r="644" spans="1:3" x14ac:dyDescent="0.25">
      <c r="A644" s="38">
        <v>796</v>
      </c>
      <c r="B644" s="38" t="s">
        <v>1726</v>
      </c>
      <c r="C644" s="38" t="s">
        <v>1274</v>
      </c>
    </row>
    <row r="645" spans="1:3" x14ac:dyDescent="0.25">
      <c r="A645" s="38">
        <v>797</v>
      </c>
      <c r="B645" s="38" t="s">
        <v>2457</v>
      </c>
      <c r="C645" s="38" t="s">
        <v>1271</v>
      </c>
    </row>
    <row r="646" spans="1:3" x14ac:dyDescent="0.25">
      <c r="A646" s="38">
        <v>798</v>
      </c>
      <c r="B646" s="38" t="s">
        <v>2267</v>
      </c>
      <c r="C646" s="38" t="s">
        <v>1272</v>
      </c>
    </row>
    <row r="647" spans="1:3" x14ac:dyDescent="0.25">
      <c r="A647" s="38">
        <v>799</v>
      </c>
      <c r="B647" s="38" t="s">
        <v>1727</v>
      </c>
      <c r="C647" s="38" t="s">
        <v>1274</v>
      </c>
    </row>
    <row r="648" spans="1:3" x14ac:dyDescent="0.25">
      <c r="A648" s="38">
        <v>800</v>
      </c>
      <c r="B648" s="38" t="s">
        <v>1728</v>
      </c>
      <c r="C648" s="38" t="s">
        <v>1271</v>
      </c>
    </row>
    <row r="649" spans="1:3" x14ac:dyDescent="0.25">
      <c r="A649" s="38">
        <v>801</v>
      </c>
      <c r="B649" s="38" t="s">
        <v>1729</v>
      </c>
      <c r="C649" s="38" t="s">
        <v>1271</v>
      </c>
    </row>
    <row r="650" spans="1:3" x14ac:dyDescent="0.25">
      <c r="A650" s="38">
        <v>802</v>
      </c>
      <c r="B650" s="38" t="s">
        <v>2389</v>
      </c>
      <c r="C650" s="38" t="s">
        <v>1272</v>
      </c>
    </row>
    <row r="651" spans="1:3" x14ac:dyDescent="0.25">
      <c r="A651" s="38">
        <v>803</v>
      </c>
      <c r="B651" s="38" t="s">
        <v>1730</v>
      </c>
      <c r="C651" s="38" t="s">
        <v>1272</v>
      </c>
    </row>
    <row r="652" spans="1:3" x14ac:dyDescent="0.25">
      <c r="A652" s="38">
        <v>804</v>
      </c>
      <c r="B652" s="38" t="s">
        <v>2328</v>
      </c>
      <c r="C652" s="38" t="s">
        <v>1272</v>
      </c>
    </row>
    <row r="653" spans="1:3" x14ac:dyDescent="0.25">
      <c r="A653" s="38">
        <v>805</v>
      </c>
      <c r="B653" s="38" t="s">
        <v>1731</v>
      </c>
      <c r="C653" s="38" t="s">
        <v>1274</v>
      </c>
    </row>
    <row r="654" spans="1:3" x14ac:dyDescent="0.25">
      <c r="A654" s="38">
        <v>806</v>
      </c>
      <c r="B654" s="38" t="s">
        <v>2382</v>
      </c>
      <c r="C654" s="38" t="s">
        <v>1274</v>
      </c>
    </row>
    <row r="655" spans="1:3" x14ac:dyDescent="0.25">
      <c r="A655" s="38">
        <v>807</v>
      </c>
      <c r="B655" s="38" t="s">
        <v>2354</v>
      </c>
      <c r="C655" s="38" t="s">
        <v>1274</v>
      </c>
    </row>
    <row r="656" spans="1:3" x14ac:dyDescent="0.25">
      <c r="A656" s="38">
        <v>808</v>
      </c>
      <c r="B656" s="38" t="s">
        <v>1732</v>
      </c>
      <c r="C656" s="38" t="s">
        <v>1274</v>
      </c>
    </row>
    <row r="657" spans="1:3" x14ac:dyDescent="0.25">
      <c r="A657" s="38">
        <v>809</v>
      </c>
      <c r="B657" s="38" t="s">
        <v>2246</v>
      </c>
      <c r="C657" s="38" t="s">
        <v>1274</v>
      </c>
    </row>
    <row r="658" spans="1:3" x14ac:dyDescent="0.25">
      <c r="A658" s="38">
        <v>810</v>
      </c>
      <c r="B658" s="38" t="s">
        <v>1733</v>
      </c>
      <c r="C658" s="38" t="s">
        <v>1271</v>
      </c>
    </row>
    <row r="659" spans="1:3" x14ac:dyDescent="0.25">
      <c r="A659" s="38">
        <v>811</v>
      </c>
      <c r="B659" s="38" t="s">
        <v>1734</v>
      </c>
      <c r="C659" s="38" t="s">
        <v>1271</v>
      </c>
    </row>
    <row r="660" spans="1:3" x14ac:dyDescent="0.25">
      <c r="A660" s="38">
        <v>812</v>
      </c>
      <c r="B660" s="38" t="s">
        <v>1735</v>
      </c>
      <c r="C660" s="38" t="s">
        <v>1271</v>
      </c>
    </row>
    <row r="661" spans="1:3" x14ac:dyDescent="0.25">
      <c r="A661" s="38">
        <v>813</v>
      </c>
      <c r="B661" s="38" t="s">
        <v>2159</v>
      </c>
      <c r="C661" s="38" t="s">
        <v>1271</v>
      </c>
    </row>
    <row r="662" spans="1:3" x14ac:dyDescent="0.25">
      <c r="A662" s="38">
        <v>815</v>
      </c>
      <c r="B662" s="38" t="s">
        <v>1736</v>
      </c>
      <c r="C662" s="38" t="s">
        <v>1271</v>
      </c>
    </row>
    <row r="663" spans="1:3" x14ac:dyDescent="0.25">
      <c r="A663" s="38">
        <v>816</v>
      </c>
      <c r="B663" s="38" t="s">
        <v>1737</v>
      </c>
      <c r="C663" s="38" t="s">
        <v>1271</v>
      </c>
    </row>
    <row r="664" spans="1:3" x14ac:dyDescent="0.25">
      <c r="A664" s="38">
        <v>817</v>
      </c>
      <c r="B664" s="38" t="s">
        <v>1738</v>
      </c>
      <c r="C664" s="38" t="s">
        <v>1273</v>
      </c>
    </row>
    <row r="665" spans="1:3" x14ac:dyDescent="0.25">
      <c r="A665" s="38">
        <v>818</v>
      </c>
      <c r="B665" s="38" t="s">
        <v>1739</v>
      </c>
      <c r="C665" s="38" t="s">
        <v>1271</v>
      </c>
    </row>
    <row r="666" spans="1:3" x14ac:dyDescent="0.25">
      <c r="A666" s="38">
        <v>819</v>
      </c>
      <c r="B666" s="38" t="s">
        <v>1740</v>
      </c>
      <c r="C666" s="38" t="s">
        <v>1274</v>
      </c>
    </row>
    <row r="667" spans="1:3" x14ac:dyDescent="0.25">
      <c r="A667" s="38">
        <v>821</v>
      </c>
      <c r="B667" s="38" t="s">
        <v>1741</v>
      </c>
      <c r="C667" s="38" t="s">
        <v>1271</v>
      </c>
    </row>
    <row r="668" spans="1:3" x14ac:dyDescent="0.25">
      <c r="A668" s="38">
        <v>822</v>
      </c>
      <c r="B668" s="38" t="s">
        <v>1742</v>
      </c>
      <c r="C668" s="38" t="s">
        <v>1272</v>
      </c>
    </row>
    <row r="669" spans="1:3" x14ac:dyDescent="0.25">
      <c r="A669" s="38">
        <v>823</v>
      </c>
      <c r="B669" s="38" t="s">
        <v>1743</v>
      </c>
      <c r="C669" s="38" t="s">
        <v>1271</v>
      </c>
    </row>
    <row r="670" spans="1:3" x14ac:dyDescent="0.25">
      <c r="A670" s="38">
        <v>824</v>
      </c>
      <c r="B670" s="38" t="s">
        <v>1744</v>
      </c>
      <c r="C670" s="38" t="s">
        <v>1272</v>
      </c>
    </row>
    <row r="671" spans="1:3" x14ac:dyDescent="0.25">
      <c r="A671" s="38">
        <v>825</v>
      </c>
      <c r="B671" s="38" t="s">
        <v>1745</v>
      </c>
      <c r="C671" s="38" t="s">
        <v>1273</v>
      </c>
    </row>
    <row r="672" spans="1:3" x14ac:dyDescent="0.25">
      <c r="A672" s="38">
        <v>826</v>
      </c>
      <c r="B672" s="38" t="s">
        <v>1746</v>
      </c>
      <c r="C672" s="38" t="s">
        <v>1271</v>
      </c>
    </row>
    <row r="673" spans="1:3" x14ac:dyDescent="0.25">
      <c r="A673" s="38">
        <v>827</v>
      </c>
      <c r="B673" s="38" t="s">
        <v>1747</v>
      </c>
      <c r="C673" s="38" t="s">
        <v>1271</v>
      </c>
    </row>
    <row r="674" spans="1:3" x14ac:dyDescent="0.25">
      <c r="A674" s="38">
        <v>828</v>
      </c>
      <c r="B674" s="38" t="s">
        <v>1748</v>
      </c>
      <c r="C674" s="38" t="s">
        <v>1271</v>
      </c>
    </row>
    <row r="675" spans="1:3" x14ac:dyDescent="0.25">
      <c r="A675" s="38">
        <v>829</v>
      </c>
      <c r="B675" s="38" t="s">
        <v>1749</v>
      </c>
      <c r="C675" s="38" t="s">
        <v>1273</v>
      </c>
    </row>
    <row r="676" spans="1:3" x14ac:dyDescent="0.25">
      <c r="A676" s="38">
        <v>830</v>
      </c>
      <c r="B676" s="38" t="s">
        <v>1750</v>
      </c>
      <c r="C676" s="38" t="s">
        <v>1272</v>
      </c>
    </row>
    <row r="677" spans="1:3" x14ac:dyDescent="0.25">
      <c r="A677" s="38">
        <v>831</v>
      </c>
      <c r="B677" s="38" t="s">
        <v>1751</v>
      </c>
      <c r="C677" s="38" t="s">
        <v>1273</v>
      </c>
    </row>
    <row r="678" spans="1:3" x14ac:dyDescent="0.25">
      <c r="A678" s="38">
        <v>832</v>
      </c>
      <c r="B678" s="38" t="s">
        <v>1752</v>
      </c>
      <c r="C678" s="38" t="s">
        <v>1274</v>
      </c>
    </row>
    <row r="679" spans="1:3" x14ac:dyDescent="0.25">
      <c r="A679" s="38">
        <v>833</v>
      </c>
      <c r="B679" s="38" t="s">
        <v>1753</v>
      </c>
      <c r="C679" s="38" t="s">
        <v>1271</v>
      </c>
    </row>
    <row r="680" spans="1:3" x14ac:dyDescent="0.25">
      <c r="A680" s="38">
        <v>834</v>
      </c>
      <c r="B680" s="38" t="s">
        <v>1754</v>
      </c>
      <c r="C680" s="38" t="s">
        <v>1271</v>
      </c>
    </row>
    <row r="681" spans="1:3" x14ac:dyDescent="0.25">
      <c r="A681" s="38">
        <v>835</v>
      </c>
      <c r="B681" s="38" t="s">
        <v>1755</v>
      </c>
      <c r="C681" s="38" t="s">
        <v>1271</v>
      </c>
    </row>
    <row r="682" spans="1:3" x14ac:dyDescent="0.25">
      <c r="A682" s="38">
        <v>836</v>
      </c>
      <c r="B682" s="38" t="s">
        <v>1756</v>
      </c>
      <c r="C682" s="38" t="s">
        <v>1271</v>
      </c>
    </row>
    <row r="683" spans="1:3" x14ac:dyDescent="0.25">
      <c r="A683" s="38">
        <v>837</v>
      </c>
      <c r="B683" s="38" t="s">
        <v>2245</v>
      </c>
      <c r="C683" s="38" t="s">
        <v>1274</v>
      </c>
    </row>
    <row r="684" spans="1:3" x14ac:dyDescent="0.25">
      <c r="A684" s="38">
        <v>838</v>
      </c>
      <c r="B684" s="38" t="s">
        <v>1757</v>
      </c>
      <c r="C684" s="38" t="s">
        <v>1272</v>
      </c>
    </row>
    <row r="685" spans="1:3" x14ac:dyDescent="0.25">
      <c r="A685" s="38">
        <v>839</v>
      </c>
      <c r="B685" s="38" t="s">
        <v>1758</v>
      </c>
      <c r="C685" s="38" t="s">
        <v>1271</v>
      </c>
    </row>
    <row r="686" spans="1:3" x14ac:dyDescent="0.25">
      <c r="A686" s="38">
        <v>840</v>
      </c>
      <c r="B686" s="38" t="s">
        <v>2376</v>
      </c>
      <c r="C686" s="38" t="s">
        <v>1274</v>
      </c>
    </row>
    <row r="687" spans="1:3" x14ac:dyDescent="0.25">
      <c r="A687" s="38">
        <v>841</v>
      </c>
      <c r="B687" s="38" t="s">
        <v>1759</v>
      </c>
      <c r="C687" s="38" t="s">
        <v>1271</v>
      </c>
    </row>
    <row r="688" spans="1:3" x14ac:dyDescent="0.25">
      <c r="A688" s="38">
        <v>842</v>
      </c>
      <c r="B688" s="38" t="s">
        <v>1760</v>
      </c>
      <c r="C688" s="38" t="s">
        <v>1272</v>
      </c>
    </row>
    <row r="689" spans="1:3" x14ac:dyDescent="0.25">
      <c r="A689" s="38">
        <v>843</v>
      </c>
      <c r="B689" s="38" t="s">
        <v>1761</v>
      </c>
      <c r="C689" s="38" t="s">
        <v>1272</v>
      </c>
    </row>
    <row r="690" spans="1:3" x14ac:dyDescent="0.25">
      <c r="A690" s="38">
        <v>844</v>
      </c>
      <c r="B690" s="38" t="s">
        <v>1762</v>
      </c>
      <c r="C690" s="38" t="s">
        <v>1272</v>
      </c>
    </row>
    <row r="691" spans="1:3" x14ac:dyDescent="0.25">
      <c r="A691" s="38">
        <v>845</v>
      </c>
      <c r="B691" s="38" t="s">
        <v>1763</v>
      </c>
      <c r="C691" s="38" t="s">
        <v>1271</v>
      </c>
    </row>
    <row r="692" spans="1:3" x14ac:dyDescent="0.25">
      <c r="A692" s="38">
        <v>849</v>
      </c>
      <c r="B692" s="38" t="s">
        <v>1764</v>
      </c>
      <c r="C692" s="38" t="s">
        <v>1271</v>
      </c>
    </row>
    <row r="693" spans="1:3" x14ac:dyDescent="0.25">
      <c r="A693" s="38">
        <v>850</v>
      </c>
      <c r="B693" s="38" t="s">
        <v>1765</v>
      </c>
      <c r="C693" s="38" t="s">
        <v>1271</v>
      </c>
    </row>
    <row r="694" spans="1:3" x14ac:dyDescent="0.25">
      <c r="A694" s="38">
        <v>851</v>
      </c>
      <c r="B694" s="38" t="s">
        <v>1766</v>
      </c>
      <c r="C694" s="38" t="s">
        <v>1274</v>
      </c>
    </row>
    <row r="695" spans="1:3" x14ac:dyDescent="0.25">
      <c r="A695" s="38">
        <v>852</v>
      </c>
      <c r="B695" s="38" t="s">
        <v>1767</v>
      </c>
      <c r="C695" s="38" t="s">
        <v>1274</v>
      </c>
    </row>
    <row r="696" spans="1:3" x14ac:dyDescent="0.25">
      <c r="A696" s="38">
        <v>853</v>
      </c>
      <c r="B696" s="38" t="s">
        <v>2329</v>
      </c>
      <c r="C696" s="38" t="s">
        <v>1274</v>
      </c>
    </row>
    <row r="697" spans="1:3" x14ac:dyDescent="0.25">
      <c r="A697" s="38">
        <v>854</v>
      </c>
      <c r="B697" s="38" t="s">
        <v>1768</v>
      </c>
      <c r="C697" s="38" t="s">
        <v>1274</v>
      </c>
    </row>
    <row r="698" spans="1:3" x14ac:dyDescent="0.25">
      <c r="A698" s="38">
        <v>855</v>
      </c>
      <c r="B698" s="38" t="s">
        <v>1769</v>
      </c>
      <c r="C698" s="38" t="s">
        <v>1274</v>
      </c>
    </row>
    <row r="699" spans="1:3" x14ac:dyDescent="0.25">
      <c r="A699" s="38">
        <v>856</v>
      </c>
      <c r="B699" s="38" t="s">
        <v>1770</v>
      </c>
      <c r="C699" s="38" t="s">
        <v>1274</v>
      </c>
    </row>
    <row r="700" spans="1:3" x14ac:dyDescent="0.25">
      <c r="A700" s="38">
        <v>857</v>
      </c>
      <c r="B700" s="38" t="s">
        <v>1771</v>
      </c>
      <c r="C700" s="38" t="s">
        <v>1274</v>
      </c>
    </row>
    <row r="701" spans="1:3" x14ac:dyDescent="0.25">
      <c r="A701" s="38">
        <v>858</v>
      </c>
      <c r="B701" s="38" t="s">
        <v>1772</v>
      </c>
      <c r="C701" s="38" t="s">
        <v>1271</v>
      </c>
    </row>
    <row r="702" spans="1:3" x14ac:dyDescent="0.25">
      <c r="A702" s="38">
        <v>859</v>
      </c>
      <c r="B702" s="38" t="s">
        <v>1773</v>
      </c>
      <c r="C702" s="38" t="s">
        <v>1272</v>
      </c>
    </row>
    <row r="703" spans="1:3" x14ac:dyDescent="0.25">
      <c r="A703" s="38">
        <v>860</v>
      </c>
      <c r="B703" s="38" t="s">
        <v>1774</v>
      </c>
      <c r="C703" s="38" t="s">
        <v>1271</v>
      </c>
    </row>
    <row r="704" spans="1:3" x14ac:dyDescent="0.25">
      <c r="A704" s="38">
        <v>861</v>
      </c>
      <c r="B704" s="38" t="s">
        <v>1775</v>
      </c>
      <c r="C704" s="38" t="s">
        <v>1271</v>
      </c>
    </row>
    <row r="705" spans="1:3" x14ac:dyDescent="0.25">
      <c r="A705" s="38">
        <v>862</v>
      </c>
      <c r="B705" s="38" t="s">
        <v>2345</v>
      </c>
      <c r="C705" s="38" t="s">
        <v>1274</v>
      </c>
    </row>
    <row r="706" spans="1:3" x14ac:dyDescent="0.25">
      <c r="A706" s="38">
        <v>863</v>
      </c>
      <c r="B706" s="38" t="s">
        <v>1776</v>
      </c>
      <c r="C706" s="38" t="s">
        <v>1271</v>
      </c>
    </row>
    <row r="707" spans="1:3" x14ac:dyDescent="0.25">
      <c r="A707" s="38">
        <v>864</v>
      </c>
      <c r="B707" s="38" t="s">
        <v>1777</v>
      </c>
      <c r="C707" s="38" t="s">
        <v>1274</v>
      </c>
    </row>
    <row r="708" spans="1:3" x14ac:dyDescent="0.25">
      <c r="A708" s="38">
        <v>865</v>
      </c>
      <c r="B708" s="38" t="s">
        <v>1778</v>
      </c>
      <c r="C708" s="38" t="s">
        <v>1271</v>
      </c>
    </row>
    <row r="709" spans="1:3" x14ac:dyDescent="0.25">
      <c r="A709" s="38">
        <v>866</v>
      </c>
      <c r="B709" s="38" t="s">
        <v>1779</v>
      </c>
      <c r="C709" s="38" t="s">
        <v>1271</v>
      </c>
    </row>
    <row r="710" spans="1:3" x14ac:dyDescent="0.25">
      <c r="A710" s="38">
        <v>867</v>
      </c>
      <c r="B710" s="38" t="s">
        <v>1780</v>
      </c>
      <c r="C710" s="38" t="s">
        <v>1272</v>
      </c>
    </row>
    <row r="711" spans="1:3" x14ac:dyDescent="0.25">
      <c r="A711" s="38">
        <v>868</v>
      </c>
      <c r="B711" s="38" t="s">
        <v>1781</v>
      </c>
      <c r="C711" s="38" t="s">
        <v>1271</v>
      </c>
    </row>
    <row r="712" spans="1:3" x14ac:dyDescent="0.25">
      <c r="A712" s="38">
        <v>869</v>
      </c>
      <c r="B712" s="38" t="s">
        <v>1782</v>
      </c>
      <c r="C712" s="38" t="s">
        <v>1274</v>
      </c>
    </row>
    <row r="713" spans="1:3" x14ac:dyDescent="0.25">
      <c r="A713" s="38">
        <v>870</v>
      </c>
      <c r="B713" s="38" t="s">
        <v>1783</v>
      </c>
      <c r="C713" s="38" t="s">
        <v>1273</v>
      </c>
    </row>
    <row r="714" spans="1:3" x14ac:dyDescent="0.25">
      <c r="A714" s="38">
        <v>871</v>
      </c>
      <c r="B714" s="38" t="s">
        <v>2189</v>
      </c>
      <c r="C714" s="38" t="s">
        <v>1273</v>
      </c>
    </row>
    <row r="715" spans="1:3" x14ac:dyDescent="0.25">
      <c r="A715" s="38">
        <v>872</v>
      </c>
      <c r="B715" s="38" t="s">
        <v>1784</v>
      </c>
      <c r="C715" s="38" t="s">
        <v>1274</v>
      </c>
    </row>
    <row r="716" spans="1:3" x14ac:dyDescent="0.25">
      <c r="A716" s="38">
        <v>873</v>
      </c>
      <c r="B716" s="38" t="s">
        <v>1785</v>
      </c>
      <c r="C716" s="38" t="s">
        <v>1273</v>
      </c>
    </row>
    <row r="717" spans="1:3" x14ac:dyDescent="0.25">
      <c r="A717" s="38">
        <v>874</v>
      </c>
      <c r="B717" s="38" t="s">
        <v>1786</v>
      </c>
      <c r="C717" s="38" t="s">
        <v>1274</v>
      </c>
    </row>
    <row r="718" spans="1:3" x14ac:dyDescent="0.25">
      <c r="A718" s="38">
        <v>875</v>
      </c>
      <c r="B718" s="38" t="s">
        <v>2266</v>
      </c>
      <c r="C718" s="38" t="s">
        <v>1271</v>
      </c>
    </row>
    <row r="719" spans="1:3" x14ac:dyDescent="0.25">
      <c r="A719" s="38">
        <v>876</v>
      </c>
      <c r="B719" s="38" t="s">
        <v>1787</v>
      </c>
      <c r="C719" s="38" t="s">
        <v>1271</v>
      </c>
    </row>
    <row r="720" spans="1:3" x14ac:dyDescent="0.25">
      <c r="A720" s="38">
        <v>877</v>
      </c>
      <c r="B720" s="38" t="s">
        <v>1788</v>
      </c>
      <c r="C720" s="38" t="s">
        <v>1274</v>
      </c>
    </row>
    <row r="721" spans="1:3" x14ac:dyDescent="0.25">
      <c r="A721" s="38">
        <v>878</v>
      </c>
      <c r="B721" s="38" t="s">
        <v>2154</v>
      </c>
      <c r="C721" s="38" t="s">
        <v>1274</v>
      </c>
    </row>
    <row r="722" spans="1:3" x14ac:dyDescent="0.25">
      <c r="A722" s="38">
        <v>879</v>
      </c>
      <c r="B722" s="38" t="s">
        <v>1789</v>
      </c>
      <c r="C722" s="38" t="s">
        <v>1271</v>
      </c>
    </row>
    <row r="723" spans="1:3" x14ac:dyDescent="0.25">
      <c r="A723" s="38">
        <v>880</v>
      </c>
      <c r="B723" s="38" t="s">
        <v>2394</v>
      </c>
      <c r="C723" s="38" t="s">
        <v>1273</v>
      </c>
    </row>
    <row r="724" spans="1:3" x14ac:dyDescent="0.25">
      <c r="A724" s="38">
        <v>881</v>
      </c>
      <c r="B724" s="38" t="s">
        <v>1790</v>
      </c>
      <c r="C724" s="38" t="s">
        <v>1273</v>
      </c>
    </row>
    <row r="725" spans="1:3" x14ac:dyDescent="0.25">
      <c r="A725" s="38">
        <v>882</v>
      </c>
      <c r="B725" s="38" t="s">
        <v>1791</v>
      </c>
      <c r="C725" s="38" t="s">
        <v>1274</v>
      </c>
    </row>
    <row r="726" spans="1:3" x14ac:dyDescent="0.25">
      <c r="A726" s="38">
        <v>883</v>
      </c>
      <c r="B726" s="38" t="s">
        <v>1792</v>
      </c>
      <c r="C726" s="38" t="s">
        <v>1271</v>
      </c>
    </row>
    <row r="727" spans="1:3" x14ac:dyDescent="0.25">
      <c r="A727" s="38">
        <v>884</v>
      </c>
      <c r="B727" s="38" t="s">
        <v>1793</v>
      </c>
      <c r="C727" s="38" t="s">
        <v>1271</v>
      </c>
    </row>
    <row r="728" spans="1:3" x14ac:dyDescent="0.25">
      <c r="A728" s="38">
        <v>885</v>
      </c>
      <c r="B728" s="38" t="s">
        <v>1794</v>
      </c>
      <c r="C728" s="38" t="s">
        <v>1273</v>
      </c>
    </row>
    <row r="729" spans="1:3" x14ac:dyDescent="0.25">
      <c r="A729" s="38">
        <v>886</v>
      </c>
      <c r="B729" s="38" t="s">
        <v>1795</v>
      </c>
      <c r="C729" s="38" t="s">
        <v>1274</v>
      </c>
    </row>
    <row r="730" spans="1:3" x14ac:dyDescent="0.25">
      <c r="A730" s="38">
        <v>887</v>
      </c>
      <c r="B730" s="38" t="s">
        <v>2364</v>
      </c>
      <c r="C730" s="38" t="s">
        <v>1271</v>
      </c>
    </row>
    <row r="731" spans="1:3" x14ac:dyDescent="0.25">
      <c r="A731" s="38">
        <v>888</v>
      </c>
      <c r="B731" s="38" t="s">
        <v>2263</v>
      </c>
      <c r="C731" s="38" t="s">
        <v>1274</v>
      </c>
    </row>
    <row r="732" spans="1:3" x14ac:dyDescent="0.25">
      <c r="A732" s="38">
        <v>889</v>
      </c>
      <c r="B732" s="38" t="s">
        <v>2244</v>
      </c>
      <c r="C732" s="38" t="s">
        <v>1271</v>
      </c>
    </row>
    <row r="733" spans="1:3" x14ac:dyDescent="0.25">
      <c r="A733" s="38">
        <v>890</v>
      </c>
      <c r="B733" s="38" t="s">
        <v>1796</v>
      </c>
      <c r="C733" s="38" t="s">
        <v>1273</v>
      </c>
    </row>
    <row r="734" spans="1:3" x14ac:dyDescent="0.25">
      <c r="A734" s="38">
        <v>891</v>
      </c>
      <c r="B734" s="38" t="s">
        <v>1797</v>
      </c>
      <c r="C734" s="38" t="s">
        <v>1273</v>
      </c>
    </row>
    <row r="735" spans="1:3" x14ac:dyDescent="0.25">
      <c r="A735" s="38">
        <v>892</v>
      </c>
      <c r="B735" s="38" t="s">
        <v>1798</v>
      </c>
      <c r="C735" s="38" t="s">
        <v>1271</v>
      </c>
    </row>
    <row r="736" spans="1:3" x14ac:dyDescent="0.25">
      <c r="A736" s="38">
        <v>893</v>
      </c>
      <c r="B736" s="38" t="s">
        <v>1799</v>
      </c>
      <c r="C736" s="38" t="s">
        <v>1272</v>
      </c>
    </row>
    <row r="737" spans="1:3" x14ac:dyDescent="0.25">
      <c r="A737" s="38">
        <v>894</v>
      </c>
      <c r="B737" s="38" t="s">
        <v>2143</v>
      </c>
      <c r="C737" s="38" t="s">
        <v>1274</v>
      </c>
    </row>
    <row r="738" spans="1:3" x14ac:dyDescent="0.25">
      <c r="A738" s="38">
        <v>895</v>
      </c>
      <c r="B738" s="38" t="s">
        <v>2377</v>
      </c>
      <c r="C738" s="38" t="s">
        <v>1274</v>
      </c>
    </row>
    <row r="739" spans="1:3" x14ac:dyDescent="0.25">
      <c r="A739" s="38">
        <v>896</v>
      </c>
      <c r="B739" s="38" t="s">
        <v>1800</v>
      </c>
      <c r="C739" s="38" t="s">
        <v>1271</v>
      </c>
    </row>
    <row r="740" spans="1:3" x14ac:dyDescent="0.25">
      <c r="A740" s="38">
        <v>897</v>
      </c>
      <c r="B740" s="38" t="s">
        <v>1801</v>
      </c>
      <c r="C740" s="38" t="s">
        <v>1271</v>
      </c>
    </row>
    <row r="741" spans="1:3" x14ac:dyDescent="0.25">
      <c r="A741" s="38">
        <v>899</v>
      </c>
      <c r="B741" s="38" t="s">
        <v>1802</v>
      </c>
      <c r="C741" s="38" t="s">
        <v>1272</v>
      </c>
    </row>
    <row r="742" spans="1:3" x14ac:dyDescent="0.25">
      <c r="A742" s="38">
        <v>900</v>
      </c>
      <c r="B742" s="38" t="s">
        <v>1803</v>
      </c>
      <c r="C742" s="38" t="s">
        <v>1271</v>
      </c>
    </row>
    <row r="743" spans="1:3" x14ac:dyDescent="0.25">
      <c r="A743" s="38">
        <v>901</v>
      </c>
      <c r="B743" s="38" t="s">
        <v>1804</v>
      </c>
      <c r="C743" s="38" t="s">
        <v>1271</v>
      </c>
    </row>
    <row r="744" spans="1:3" x14ac:dyDescent="0.25">
      <c r="A744" s="38">
        <v>902</v>
      </c>
      <c r="B744" s="38" t="s">
        <v>1805</v>
      </c>
      <c r="C744" s="38" t="s">
        <v>1271</v>
      </c>
    </row>
    <row r="745" spans="1:3" x14ac:dyDescent="0.25">
      <c r="A745" s="38">
        <v>903</v>
      </c>
      <c r="B745" s="38" t="s">
        <v>1806</v>
      </c>
      <c r="C745" s="38" t="s">
        <v>1274</v>
      </c>
    </row>
    <row r="746" spans="1:3" x14ac:dyDescent="0.25">
      <c r="A746" s="38">
        <v>904</v>
      </c>
      <c r="B746" s="38" t="s">
        <v>1807</v>
      </c>
      <c r="C746" s="38" t="s">
        <v>1271</v>
      </c>
    </row>
    <row r="747" spans="1:3" x14ac:dyDescent="0.25">
      <c r="A747" s="38">
        <v>905</v>
      </c>
      <c r="B747" s="38" t="s">
        <v>1808</v>
      </c>
      <c r="C747" s="38" t="s">
        <v>1274</v>
      </c>
    </row>
    <row r="748" spans="1:3" x14ac:dyDescent="0.25">
      <c r="A748" s="38">
        <v>906</v>
      </c>
      <c r="B748" s="38" t="s">
        <v>1809</v>
      </c>
      <c r="C748" s="38" t="s">
        <v>1271</v>
      </c>
    </row>
    <row r="749" spans="1:3" x14ac:dyDescent="0.25">
      <c r="A749" s="38">
        <v>907</v>
      </c>
      <c r="B749" s="38" t="s">
        <v>1810</v>
      </c>
      <c r="C749" s="38" t="s">
        <v>1271</v>
      </c>
    </row>
    <row r="750" spans="1:3" x14ac:dyDescent="0.25">
      <c r="A750" s="38">
        <v>908</v>
      </c>
      <c r="B750" s="38" t="s">
        <v>1811</v>
      </c>
      <c r="C750" s="38" t="s">
        <v>1271</v>
      </c>
    </row>
    <row r="751" spans="1:3" x14ac:dyDescent="0.25">
      <c r="A751" s="38">
        <v>909</v>
      </c>
      <c r="B751" s="38" t="s">
        <v>1812</v>
      </c>
      <c r="C751" s="38" t="s">
        <v>1271</v>
      </c>
    </row>
    <row r="752" spans="1:3" x14ac:dyDescent="0.25">
      <c r="A752" s="38">
        <v>910</v>
      </c>
      <c r="B752" s="38" t="s">
        <v>1813</v>
      </c>
      <c r="C752" s="38" t="s">
        <v>1274</v>
      </c>
    </row>
    <row r="753" spans="1:3" x14ac:dyDescent="0.25">
      <c r="A753" s="38">
        <v>911</v>
      </c>
      <c r="B753" s="38" t="s">
        <v>1814</v>
      </c>
      <c r="C753" s="38" t="s">
        <v>1271</v>
      </c>
    </row>
    <row r="754" spans="1:3" x14ac:dyDescent="0.25">
      <c r="A754" s="38">
        <v>912</v>
      </c>
      <c r="B754" s="38" t="s">
        <v>1815</v>
      </c>
      <c r="C754" s="38" t="s">
        <v>1272</v>
      </c>
    </row>
    <row r="755" spans="1:3" x14ac:dyDescent="0.25">
      <c r="A755" s="38">
        <v>913</v>
      </c>
      <c r="B755" s="38" t="s">
        <v>1816</v>
      </c>
      <c r="C755" s="38" t="s">
        <v>1271</v>
      </c>
    </row>
    <row r="756" spans="1:3" x14ac:dyDescent="0.25">
      <c r="A756" s="38">
        <v>914</v>
      </c>
      <c r="B756" s="38" t="s">
        <v>1817</v>
      </c>
      <c r="C756" s="38" t="s">
        <v>1271</v>
      </c>
    </row>
    <row r="757" spans="1:3" x14ac:dyDescent="0.25">
      <c r="A757" s="38">
        <v>915</v>
      </c>
      <c r="B757" s="38" t="s">
        <v>1818</v>
      </c>
      <c r="C757" s="38" t="s">
        <v>1271</v>
      </c>
    </row>
    <row r="758" spans="1:3" x14ac:dyDescent="0.25">
      <c r="A758" s="38">
        <v>916</v>
      </c>
      <c r="B758" s="38" t="s">
        <v>1819</v>
      </c>
      <c r="C758" s="38" t="s">
        <v>1271</v>
      </c>
    </row>
    <row r="759" spans="1:3" x14ac:dyDescent="0.25">
      <c r="A759" s="38">
        <v>917</v>
      </c>
      <c r="B759" s="38" t="s">
        <v>1820</v>
      </c>
      <c r="C759" s="38" t="s">
        <v>1271</v>
      </c>
    </row>
    <row r="760" spans="1:3" x14ac:dyDescent="0.25">
      <c r="A760" s="38">
        <v>918</v>
      </c>
      <c r="B760" s="38" t="s">
        <v>1821</v>
      </c>
      <c r="C760" s="38" t="s">
        <v>1271</v>
      </c>
    </row>
    <row r="761" spans="1:3" x14ac:dyDescent="0.25">
      <c r="A761" s="38">
        <v>919</v>
      </c>
      <c r="B761" s="38" t="s">
        <v>2351</v>
      </c>
      <c r="C761" s="38" t="s">
        <v>1271</v>
      </c>
    </row>
    <row r="762" spans="1:3" x14ac:dyDescent="0.25">
      <c r="A762" s="38">
        <v>921</v>
      </c>
      <c r="B762" s="38" t="s">
        <v>1822</v>
      </c>
      <c r="C762" s="38" t="s">
        <v>1274</v>
      </c>
    </row>
    <row r="763" spans="1:3" x14ac:dyDescent="0.25">
      <c r="A763" s="38">
        <v>923</v>
      </c>
      <c r="B763" s="38" t="s">
        <v>1823</v>
      </c>
      <c r="C763" s="38" t="s">
        <v>1272</v>
      </c>
    </row>
    <row r="764" spans="1:3" x14ac:dyDescent="0.25">
      <c r="A764" s="38">
        <v>924</v>
      </c>
      <c r="B764" s="38" t="s">
        <v>2353</v>
      </c>
      <c r="C764" s="38" t="s">
        <v>1274</v>
      </c>
    </row>
    <row r="765" spans="1:3" x14ac:dyDescent="0.25">
      <c r="A765" s="38">
        <v>925</v>
      </c>
      <c r="B765" s="38" t="s">
        <v>1824</v>
      </c>
      <c r="C765" s="38" t="s">
        <v>1271</v>
      </c>
    </row>
    <row r="766" spans="1:3" x14ac:dyDescent="0.25">
      <c r="A766" s="38">
        <v>926</v>
      </c>
      <c r="B766" s="38" t="s">
        <v>2347</v>
      </c>
      <c r="C766" s="38" t="s">
        <v>1274</v>
      </c>
    </row>
    <row r="767" spans="1:3" x14ac:dyDescent="0.25">
      <c r="A767" s="38">
        <v>927</v>
      </c>
      <c r="B767" s="38" t="s">
        <v>2265</v>
      </c>
      <c r="C767" s="38" t="s">
        <v>1271</v>
      </c>
    </row>
    <row r="768" spans="1:3" x14ac:dyDescent="0.25">
      <c r="A768" s="38">
        <v>928</v>
      </c>
      <c r="B768" s="38" t="s">
        <v>1914</v>
      </c>
      <c r="C768" s="38" t="s">
        <v>1274</v>
      </c>
    </row>
    <row r="769" spans="1:3" x14ac:dyDescent="0.25">
      <c r="A769" s="38">
        <v>929</v>
      </c>
      <c r="B769" s="38" t="s">
        <v>1925</v>
      </c>
      <c r="C769" s="38" t="s">
        <v>1271</v>
      </c>
    </row>
    <row r="770" spans="1:3" x14ac:dyDescent="0.25">
      <c r="A770" s="38">
        <v>930</v>
      </c>
      <c r="B770" s="38" t="s">
        <v>1920</v>
      </c>
      <c r="C770" s="38" t="s">
        <v>1271</v>
      </c>
    </row>
    <row r="771" spans="1:3" x14ac:dyDescent="0.25">
      <c r="A771" s="38">
        <v>931</v>
      </c>
      <c r="B771" s="38" t="s">
        <v>1825</v>
      </c>
      <c r="C771" s="38" t="s">
        <v>1271</v>
      </c>
    </row>
    <row r="772" spans="1:3" x14ac:dyDescent="0.25">
      <c r="A772" s="38">
        <v>932</v>
      </c>
      <c r="B772" s="38" t="s">
        <v>1826</v>
      </c>
      <c r="C772" s="38" t="s">
        <v>1271</v>
      </c>
    </row>
    <row r="773" spans="1:3" x14ac:dyDescent="0.25">
      <c r="A773" s="38">
        <v>933</v>
      </c>
      <c r="B773" s="38" t="s">
        <v>1944</v>
      </c>
      <c r="C773" s="38" t="s">
        <v>1272</v>
      </c>
    </row>
    <row r="774" spans="1:3" x14ac:dyDescent="0.25">
      <c r="A774" s="38">
        <v>934</v>
      </c>
      <c r="B774" s="38" t="s">
        <v>1904</v>
      </c>
      <c r="C774" s="38" t="s">
        <v>1272</v>
      </c>
    </row>
    <row r="775" spans="1:3" x14ac:dyDescent="0.25">
      <c r="A775" s="38">
        <v>935</v>
      </c>
      <c r="B775" s="38" t="s">
        <v>1827</v>
      </c>
      <c r="C775" s="38" t="s">
        <v>1271</v>
      </c>
    </row>
    <row r="776" spans="1:3" x14ac:dyDescent="0.25">
      <c r="A776" s="38">
        <v>936</v>
      </c>
      <c r="B776" s="38" t="s">
        <v>1828</v>
      </c>
      <c r="C776" s="38" t="s">
        <v>1274</v>
      </c>
    </row>
    <row r="777" spans="1:3" x14ac:dyDescent="0.25">
      <c r="A777" s="38">
        <v>937</v>
      </c>
      <c r="B777" s="38" t="s">
        <v>1829</v>
      </c>
      <c r="C777" s="38" t="s">
        <v>1274</v>
      </c>
    </row>
    <row r="778" spans="1:3" x14ac:dyDescent="0.25">
      <c r="A778" s="38">
        <v>938</v>
      </c>
      <c r="B778" s="38" t="s">
        <v>1830</v>
      </c>
      <c r="C778" s="38" t="s">
        <v>1271</v>
      </c>
    </row>
    <row r="779" spans="1:3" x14ac:dyDescent="0.25">
      <c r="A779" s="38">
        <v>939</v>
      </c>
      <c r="B779" s="38" t="s">
        <v>1831</v>
      </c>
      <c r="C779" s="38" t="s">
        <v>1271</v>
      </c>
    </row>
    <row r="780" spans="1:3" x14ac:dyDescent="0.25">
      <c r="A780" s="38">
        <v>940</v>
      </c>
      <c r="B780" s="38" t="s">
        <v>2374</v>
      </c>
      <c r="C780" s="38" t="s">
        <v>1274</v>
      </c>
    </row>
    <row r="781" spans="1:3" x14ac:dyDescent="0.25">
      <c r="A781" s="38">
        <v>941</v>
      </c>
      <c r="B781" s="38" t="s">
        <v>1832</v>
      </c>
      <c r="C781" s="38" t="s">
        <v>1274</v>
      </c>
    </row>
    <row r="782" spans="1:3" x14ac:dyDescent="0.25">
      <c r="A782" s="38">
        <v>942</v>
      </c>
      <c r="B782" s="38" t="s">
        <v>1833</v>
      </c>
      <c r="C782" s="38" t="s">
        <v>1274</v>
      </c>
    </row>
    <row r="783" spans="1:3" x14ac:dyDescent="0.25">
      <c r="A783" s="38">
        <v>943</v>
      </c>
      <c r="B783" s="38" t="s">
        <v>1834</v>
      </c>
      <c r="C783" s="38" t="s">
        <v>1271</v>
      </c>
    </row>
    <row r="784" spans="1:3" x14ac:dyDescent="0.25">
      <c r="A784" s="38">
        <v>944</v>
      </c>
      <c r="B784" s="38" t="s">
        <v>1835</v>
      </c>
      <c r="C784" s="38" t="s">
        <v>1274</v>
      </c>
    </row>
    <row r="785" spans="1:3" x14ac:dyDescent="0.25">
      <c r="A785" s="38">
        <v>945</v>
      </c>
      <c r="B785" s="38" t="s">
        <v>1836</v>
      </c>
      <c r="C785" s="38" t="s">
        <v>1272</v>
      </c>
    </row>
    <row r="786" spans="1:3" x14ac:dyDescent="0.25">
      <c r="A786" s="38">
        <v>946</v>
      </c>
      <c r="B786" s="38" t="s">
        <v>1837</v>
      </c>
      <c r="C786" s="38" t="s">
        <v>1271</v>
      </c>
    </row>
    <row r="787" spans="1:3" x14ac:dyDescent="0.25">
      <c r="A787" s="38">
        <v>947</v>
      </c>
      <c r="B787" s="38" t="s">
        <v>1838</v>
      </c>
      <c r="C787" s="38" t="s">
        <v>1271</v>
      </c>
    </row>
    <row r="788" spans="1:3" x14ac:dyDescent="0.25">
      <c r="A788" s="38">
        <v>948</v>
      </c>
      <c r="B788" s="38" t="s">
        <v>1839</v>
      </c>
      <c r="C788" s="38" t="s">
        <v>1274</v>
      </c>
    </row>
    <row r="789" spans="1:3" x14ac:dyDescent="0.25">
      <c r="A789" s="38">
        <v>949</v>
      </c>
      <c r="B789" s="38" t="s">
        <v>1840</v>
      </c>
      <c r="C789" s="38" t="s">
        <v>1271</v>
      </c>
    </row>
    <row r="790" spans="1:3" x14ac:dyDescent="0.25">
      <c r="A790" s="38">
        <v>950</v>
      </c>
      <c r="B790" s="38" t="s">
        <v>1841</v>
      </c>
      <c r="C790" s="38" t="s">
        <v>1274</v>
      </c>
    </row>
    <row r="791" spans="1:3" x14ac:dyDescent="0.25">
      <c r="A791" s="38">
        <v>951</v>
      </c>
      <c r="B791" s="38" t="s">
        <v>1842</v>
      </c>
      <c r="C791" s="38" t="s">
        <v>1271</v>
      </c>
    </row>
    <row r="792" spans="1:3" x14ac:dyDescent="0.25">
      <c r="A792" s="38">
        <v>952</v>
      </c>
      <c r="B792" s="38" t="s">
        <v>1843</v>
      </c>
      <c r="C792" s="38" t="s">
        <v>1271</v>
      </c>
    </row>
    <row r="793" spans="1:3" x14ac:dyDescent="0.25">
      <c r="A793" s="38">
        <v>953</v>
      </c>
      <c r="B793" s="38" t="s">
        <v>1844</v>
      </c>
      <c r="C793" s="38" t="s">
        <v>1271</v>
      </c>
    </row>
    <row r="794" spans="1:3" x14ac:dyDescent="0.25">
      <c r="A794" s="38">
        <v>954</v>
      </c>
      <c r="B794" s="38" t="s">
        <v>1845</v>
      </c>
      <c r="C794" s="38" t="s">
        <v>1274</v>
      </c>
    </row>
    <row r="795" spans="1:3" x14ac:dyDescent="0.25">
      <c r="A795" s="38">
        <v>955</v>
      </c>
      <c r="B795" s="38" t="s">
        <v>1846</v>
      </c>
      <c r="C795" s="38" t="s">
        <v>1271</v>
      </c>
    </row>
    <row r="796" spans="1:3" x14ac:dyDescent="0.25">
      <c r="A796" s="38">
        <v>956</v>
      </c>
      <c r="B796" s="38" t="s">
        <v>2395</v>
      </c>
      <c r="C796" s="38" t="s">
        <v>1274</v>
      </c>
    </row>
    <row r="797" spans="1:3" x14ac:dyDescent="0.25">
      <c r="A797" s="38">
        <v>957</v>
      </c>
      <c r="B797" s="38" t="s">
        <v>1847</v>
      </c>
      <c r="C797" s="38" t="s">
        <v>1271</v>
      </c>
    </row>
    <row r="798" spans="1:3" x14ac:dyDescent="0.25">
      <c r="A798" s="38">
        <v>958</v>
      </c>
      <c r="B798" s="38" t="s">
        <v>1848</v>
      </c>
      <c r="C798" s="38" t="s">
        <v>1271</v>
      </c>
    </row>
    <row r="799" spans="1:3" x14ac:dyDescent="0.25">
      <c r="A799" s="38">
        <v>959</v>
      </c>
      <c r="B799" s="38" t="s">
        <v>2264</v>
      </c>
      <c r="C799" s="38" t="s">
        <v>1272</v>
      </c>
    </row>
    <row r="800" spans="1:3" x14ac:dyDescent="0.25">
      <c r="A800" s="38">
        <v>960</v>
      </c>
      <c r="B800" s="38" t="s">
        <v>1849</v>
      </c>
      <c r="C800" s="38" t="s">
        <v>1273</v>
      </c>
    </row>
    <row r="801" spans="1:3" x14ac:dyDescent="0.25">
      <c r="A801" s="38">
        <v>961</v>
      </c>
      <c r="B801" s="38" t="s">
        <v>1850</v>
      </c>
      <c r="C801" s="38" t="s">
        <v>1271</v>
      </c>
    </row>
    <row r="802" spans="1:3" x14ac:dyDescent="0.25">
      <c r="A802" s="38">
        <v>962</v>
      </c>
      <c r="B802" s="38" t="s">
        <v>1851</v>
      </c>
      <c r="C802" s="38" t="s">
        <v>1273</v>
      </c>
    </row>
    <row r="803" spans="1:3" x14ac:dyDescent="0.25">
      <c r="A803" s="38">
        <v>963</v>
      </c>
      <c r="B803" s="38" t="s">
        <v>1852</v>
      </c>
      <c r="C803" s="38" t="s">
        <v>1272</v>
      </c>
    </row>
    <row r="804" spans="1:3" x14ac:dyDescent="0.25">
      <c r="A804" s="38">
        <v>964</v>
      </c>
      <c r="B804" s="38" t="s">
        <v>1853</v>
      </c>
      <c r="C804" s="38" t="s">
        <v>1274</v>
      </c>
    </row>
    <row r="805" spans="1:3" x14ac:dyDescent="0.25">
      <c r="A805" s="38">
        <v>965</v>
      </c>
      <c r="B805" s="38" t="s">
        <v>2279</v>
      </c>
      <c r="C805" s="38" t="s">
        <v>1274</v>
      </c>
    </row>
    <row r="806" spans="1:3" x14ac:dyDescent="0.25">
      <c r="A806" s="38">
        <v>966</v>
      </c>
      <c r="B806" s="38" t="s">
        <v>2140</v>
      </c>
      <c r="C806" s="38" t="s">
        <v>1271</v>
      </c>
    </row>
    <row r="807" spans="1:3" x14ac:dyDescent="0.25">
      <c r="A807" s="38">
        <v>967</v>
      </c>
      <c r="B807" s="38" t="s">
        <v>1854</v>
      </c>
      <c r="C807" s="38" t="s">
        <v>1271</v>
      </c>
    </row>
    <row r="808" spans="1:3" x14ac:dyDescent="0.25">
      <c r="A808" s="38">
        <v>968</v>
      </c>
      <c r="B808" s="38" t="s">
        <v>1855</v>
      </c>
      <c r="C808" s="38" t="s">
        <v>1273</v>
      </c>
    </row>
    <row r="809" spans="1:3" x14ac:dyDescent="0.25">
      <c r="A809" s="38">
        <v>969</v>
      </c>
      <c r="B809" s="38" t="s">
        <v>1856</v>
      </c>
      <c r="C809" s="38" t="s">
        <v>1274</v>
      </c>
    </row>
    <row r="810" spans="1:3" x14ac:dyDescent="0.25">
      <c r="A810" s="38">
        <v>970</v>
      </c>
      <c r="B810" s="38" t="s">
        <v>2363</v>
      </c>
      <c r="C810" s="38" t="s">
        <v>1271</v>
      </c>
    </row>
    <row r="811" spans="1:3" x14ac:dyDescent="0.25">
      <c r="A811" s="38">
        <v>971</v>
      </c>
      <c r="B811" s="38" t="s">
        <v>1857</v>
      </c>
      <c r="C811" s="38" t="s">
        <v>1271</v>
      </c>
    </row>
    <row r="812" spans="1:3" x14ac:dyDescent="0.25">
      <c r="A812" s="38">
        <v>972</v>
      </c>
      <c r="B812" s="38" t="s">
        <v>1858</v>
      </c>
      <c r="C812" s="38" t="s">
        <v>1271</v>
      </c>
    </row>
    <row r="813" spans="1:3" x14ac:dyDescent="0.25">
      <c r="A813" s="38">
        <v>973</v>
      </c>
      <c r="B813" s="38" t="s">
        <v>1859</v>
      </c>
      <c r="C813" s="38" t="s">
        <v>1271</v>
      </c>
    </row>
    <row r="814" spans="1:3" x14ac:dyDescent="0.25">
      <c r="A814" s="38">
        <v>974</v>
      </c>
      <c r="B814" s="38" t="s">
        <v>1860</v>
      </c>
      <c r="C814" s="38" t="s">
        <v>1271</v>
      </c>
    </row>
    <row r="815" spans="1:3" x14ac:dyDescent="0.25">
      <c r="A815" s="38">
        <v>976</v>
      </c>
      <c r="B815" s="38" t="s">
        <v>1861</v>
      </c>
      <c r="C815" s="38" t="s">
        <v>1271</v>
      </c>
    </row>
    <row r="816" spans="1:3" x14ac:dyDescent="0.25">
      <c r="A816" s="38">
        <v>977</v>
      </c>
      <c r="B816" s="38" t="s">
        <v>1895</v>
      </c>
      <c r="C816" s="38" t="s">
        <v>1271</v>
      </c>
    </row>
    <row r="817" spans="1:3" x14ac:dyDescent="0.25">
      <c r="A817" s="38">
        <v>978</v>
      </c>
      <c r="B817" s="38" t="s">
        <v>1862</v>
      </c>
      <c r="C817" s="38" t="s">
        <v>1271</v>
      </c>
    </row>
    <row r="818" spans="1:3" x14ac:dyDescent="0.25">
      <c r="A818" s="38">
        <v>979</v>
      </c>
      <c r="B818" s="38" t="s">
        <v>1863</v>
      </c>
      <c r="C818" s="38" t="s">
        <v>1271</v>
      </c>
    </row>
    <row r="819" spans="1:3" x14ac:dyDescent="0.25">
      <c r="A819" s="38">
        <v>980</v>
      </c>
      <c r="B819" s="38" t="s">
        <v>1864</v>
      </c>
      <c r="C819" s="38" t="s">
        <v>1271</v>
      </c>
    </row>
    <row r="820" spans="1:3" x14ac:dyDescent="0.25">
      <c r="A820" s="38">
        <v>981</v>
      </c>
      <c r="B820" s="38" t="s">
        <v>1865</v>
      </c>
      <c r="C820" s="38" t="s">
        <v>1271</v>
      </c>
    </row>
    <row r="821" spans="1:3" x14ac:dyDescent="0.25">
      <c r="A821" s="38">
        <v>982</v>
      </c>
      <c r="B821" s="38" t="s">
        <v>1866</v>
      </c>
      <c r="C821" s="38" t="s">
        <v>1271</v>
      </c>
    </row>
    <row r="822" spans="1:3" x14ac:dyDescent="0.25">
      <c r="A822" s="38">
        <v>983</v>
      </c>
      <c r="B822" s="38" t="s">
        <v>1867</v>
      </c>
      <c r="C822" s="38" t="s">
        <v>1271</v>
      </c>
    </row>
    <row r="823" spans="1:3" x14ac:dyDescent="0.25">
      <c r="A823" s="38">
        <v>984</v>
      </c>
      <c r="B823" s="38" t="s">
        <v>1868</v>
      </c>
      <c r="C823" s="38" t="s">
        <v>1273</v>
      </c>
    </row>
    <row r="824" spans="1:3" x14ac:dyDescent="0.25">
      <c r="A824" s="38">
        <v>985</v>
      </c>
      <c r="B824" s="38" t="s">
        <v>1869</v>
      </c>
      <c r="C824" s="38" t="s">
        <v>1274</v>
      </c>
    </row>
    <row r="825" spans="1:3" x14ac:dyDescent="0.25">
      <c r="A825" s="38">
        <v>986</v>
      </c>
      <c r="B825" s="38" t="s">
        <v>1870</v>
      </c>
      <c r="C825" s="38" t="s">
        <v>1274</v>
      </c>
    </row>
    <row r="826" spans="1:3" s="59" customFormat="1" x14ac:dyDescent="0.25">
      <c r="A826" s="38">
        <v>987</v>
      </c>
      <c r="B826" s="38" t="s">
        <v>1871</v>
      </c>
      <c r="C826" s="38" t="s">
        <v>1274</v>
      </c>
    </row>
    <row r="827" spans="1:3" s="59" customFormat="1" x14ac:dyDescent="0.25">
      <c r="A827" s="38">
        <v>988</v>
      </c>
      <c r="B827" s="38" t="s">
        <v>1872</v>
      </c>
      <c r="C827" s="38" t="s">
        <v>1271</v>
      </c>
    </row>
    <row r="828" spans="1:3" s="59" customFormat="1" x14ac:dyDescent="0.25">
      <c r="A828" s="38">
        <v>989</v>
      </c>
      <c r="B828" s="38" t="s">
        <v>1873</v>
      </c>
      <c r="C828" s="38" t="s">
        <v>1271</v>
      </c>
    </row>
    <row r="829" spans="1:3" s="69" customFormat="1" x14ac:dyDescent="0.25">
      <c r="A829" s="38">
        <v>990</v>
      </c>
      <c r="B829" s="38" t="s">
        <v>2396</v>
      </c>
      <c r="C829" s="38" t="s">
        <v>1274</v>
      </c>
    </row>
    <row r="830" spans="1:3" s="69" customFormat="1" x14ac:dyDescent="0.25">
      <c r="A830" s="38">
        <v>991</v>
      </c>
      <c r="B830" s="38" t="s">
        <v>1874</v>
      </c>
      <c r="C830" s="38" t="s">
        <v>1274</v>
      </c>
    </row>
    <row r="831" spans="1:3" s="69" customFormat="1" x14ac:dyDescent="0.25">
      <c r="A831" s="38">
        <v>993</v>
      </c>
      <c r="B831" s="38" t="s">
        <v>1875</v>
      </c>
      <c r="C831" s="38" t="s">
        <v>1271</v>
      </c>
    </row>
    <row r="832" spans="1:3" s="69" customFormat="1" x14ac:dyDescent="0.25">
      <c r="A832" s="38">
        <v>994</v>
      </c>
      <c r="B832" s="38" t="s">
        <v>2248</v>
      </c>
      <c r="C832" s="38" t="s">
        <v>1271</v>
      </c>
    </row>
    <row r="833" spans="1:3" s="69" customFormat="1" x14ac:dyDescent="0.25">
      <c r="A833" s="38">
        <v>995</v>
      </c>
      <c r="B833" s="38" t="s">
        <v>1876</v>
      </c>
      <c r="C833" s="38" t="s">
        <v>1273</v>
      </c>
    </row>
    <row r="834" spans="1:3" x14ac:dyDescent="0.25">
      <c r="A834" s="38">
        <v>996</v>
      </c>
      <c r="B834" s="38" t="s">
        <v>1877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98" priority="6"/>
  </conditionalFormatting>
  <conditionalFormatting sqref="A831">
    <cfRule type="duplicateValues" dxfId="97" priority="5"/>
  </conditionalFormatting>
  <conditionalFormatting sqref="A832">
    <cfRule type="duplicateValues" dxfId="96" priority="4"/>
  </conditionalFormatting>
  <conditionalFormatting sqref="A833">
    <cfRule type="duplicateValues" dxfId="95" priority="3"/>
  </conditionalFormatting>
  <conditionalFormatting sqref="A834">
    <cfRule type="duplicateValues" dxfId="94" priority="2"/>
  </conditionalFormatting>
  <conditionalFormatting sqref="A1:A1048576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8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8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8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8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2021-08-03T04:35:05Z</dcterms:modified>
</cp:coreProperties>
</file>