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0\"/>
    </mc:Choice>
  </mc:AlternateContent>
  <bookViews>
    <workbookView xWindow="0" yWindow="0" windowWidth="16824" windowHeight="775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ATM'!$A$1:$C$830</definedName>
    <definedName name="_xlnm._FilterDatabase" localSheetId="7" hidden="1">REPORTE!$A$4:$Q$4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73" i="1" l="1"/>
  <c r="G73" i="1"/>
  <c r="H73" i="1"/>
  <c r="I73" i="1"/>
  <c r="J73" i="1"/>
  <c r="K73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A69" i="1"/>
  <c r="A70" i="1"/>
  <c r="A71" i="1"/>
  <c r="A72" i="1"/>
  <c r="A73" i="1"/>
  <c r="A17" i="1" l="1"/>
  <c r="F17" i="1"/>
  <c r="G17" i="1"/>
  <c r="H17" i="1"/>
  <c r="I17" i="1"/>
  <c r="J17" i="1"/>
  <c r="K17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 l="1"/>
  <c r="A41" i="1"/>
  <c r="A40" i="1"/>
  <c r="A39" i="1"/>
  <c r="A38" i="1"/>
  <c r="A37" i="1"/>
  <c r="A3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5" i="1"/>
  <c r="A34" i="1"/>
  <c r="A33" i="1"/>
  <c r="A32" i="1"/>
  <c r="A31" i="1"/>
  <c r="A30" i="1"/>
  <c r="A29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6" i="1"/>
  <c r="A25" i="1"/>
  <c r="A24" i="1"/>
  <c r="A23" i="1"/>
  <c r="A22" i="1"/>
  <c r="A21" i="1"/>
  <c r="B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A110" i="16" s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6" i="1"/>
  <c r="G16" i="1"/>
  <c r="H16" i="1"/>
  <c r="I16" i="1"/>
  <c r="J16" i="1"/>
  <c r="K16" i="1"/>
  <c r="A20" i="1"/>
  <c r="A19" i="1"/>
  <c r="A18" i="1"/>
  <c r="A16" i="1"/>
  <c r="F15" i="1" l="1"/>
  <c r="G15" i="1"/>
  <c r="H15" i="1"/>
  <c r="I15" i="1"/>
  <c r="J15" i="1"/>
  <c r="K15" i="1"/>
  <c r="A15" i="1"/>
  <c r="A14" i="1" l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F12" i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8" i="1" l="1"/>
  <c r="A9" i="1"/>
  <c r="F8" i="1"/>
  <c r="G8" i="1"/>
  <c r="H8" i="1"/>
  <c r="I8" i="1"/>
  <c r="J8" i="1"/>
  <c r="K8" i="1"/>
  <c r="F9" i="1"/>
  <c r="G9" i="1"/>
  <c r="H9" i="1"/>
  <c r="I9" i="1"/>
  <c r="J9" i="1"/>
  <c r="K9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<sst xmlns="http://schemas.openxmlformats.org/spreadsheetml/2006/main" count="13714" uniqueCount="2735">
  <si>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</si>
  <si>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</si>
  <si>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</si>
  <si>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</si>
  <si>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</si>
  <si>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</si>
  <si>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</si>
  <si>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</si>
  <si>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</si>
  <si>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</si>
  <si>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</si>
  <si>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</si>
  <si>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</si>
  <si>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</si>
  <si>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</si>
  <si>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</si>
  <si>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</si>
  <si>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</si>
  <si>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</si>
  <si>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</si>
  <si>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</si>
  <si>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</si>
  <si>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</si>
  <si>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</si>
  <si>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</si>
  <si>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</si>
  <si>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</si>
  <si>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</si>
  <si>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</si>
  <si>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</si>
  <si>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</si>
  <si>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</si>
  <si>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</si>
  <si>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</si>
  <si>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</si>
  <si>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</si>
  <si>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</si>
  <si>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</si>
  <si>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</si>
  <si>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</si>
  <si>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</si>
  <si>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</si>
  <si>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</si>
  <si>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</si>
  <si>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</si>
  <si>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</si>
  <si>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</si>
  <si>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</si>
  <si>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</si>
  <si>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</si>
  <si>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</si>
  <si>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</si>
  <si>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</si>
  <si>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</si>
  <si>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</si>
  <si>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</si>
  <si>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</si>
  <si>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</si>
  <si>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</si>
  <si>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</si>
  <si>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</si>
  <si>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</si>
  <si>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</si>
  <si>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</si>
  <si>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</si>
  <si>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</si>
  <si>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</si>
  <si>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</si>
  <si>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</si>
  <si>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</si>
  <si>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</si>
  <si>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</si>
  <si>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</si>
  <si>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</si>
  <si>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</si>
  <si>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</si>
  <si>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</si>
  <si>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</si>
  <si>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</si>
  <si>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</si>
  <si>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</si>
  <si>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</si>
  <si>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</si>
  <si>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</si>
  <si>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</si>
  <si>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</si>
  <si>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</si>
  <si>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</si>
  <si>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</si>
  <si>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</si>
  <si>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</si>
  <si>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</si>
  <si>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</si>
  <si>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</si>
  <si>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</si>
  <si>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</si>
  <si>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</si>
  <si>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</si>
  <si>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</si>
  <si>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</si>
  <si>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</si>
  <si>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</si>
  <si>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</si>
  <si>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</si>
  <si>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</si>
  <si>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</si>
  <si>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</si>
  <si>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</si>
  <si>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</si>
  <si>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</si>
  <si>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</si>
  <si>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</si>
  <si>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</si>
  <si>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</si>
  <si>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</si>
  <si>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</si>
  <si>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</si>
  <si>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</si>
  <si>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</si>
  <si>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</si>
  <si>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</si>
  <si>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</si>
  <si>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</si>
  <si>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</si>
  <si>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</si>
  <si>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</si>
  <si>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</si>
  <si>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</si>
  <si>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</si>
  <si>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</si>
  <si>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</si>
  <si>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</si>
  <si>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</si>
  <si>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</si>
  <si>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</si>
  <si>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</si>
  <si>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</si>
  <si>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</si>
  <si>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</si>
  <si>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</si>
  <si>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</si>
  <si>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</si>
  <si>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</si>
  <si>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</si>
  <si>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</si>
  <si>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</si>
  <si>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</si>
  <si>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</si>
  <si>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</si>
  <si>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</si>
  <si>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</si>
  <si>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</si>
  <si>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</si>
  <si>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</si>
  <si>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</si>
  <si>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</si>
  <si>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</si>
  <si>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</si>
  <si>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</si>
  <si>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</si>
  <si>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</si>
  <si>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</si>
  <si>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</si>
  <si>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</si>
  <si>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</si>
  <si>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</si>
  <si>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</si>
  <si>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</si>
  <si>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</si>
  <si>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</si>
  <si>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</si>
  <si>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</si>
  <si>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</si>
  <si>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</si>
  <si>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</si>
  <si>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</si>
  <si>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</si>
  <si>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</si>
  <si>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</si>
  <si>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</si>
  <si>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</si>
  <si>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</si>
  <si>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</si>
  <si>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</si>
  <si>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</si>
  <si>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</si>
  <si>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</si>
  <si>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</si>
  <si>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</si>
  <si>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</si>
  <si>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</si>
  <si>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</si>
  <si>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</si>
  <si>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</si>
  <si>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</si>
  <si>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</si>
  <si>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</si>
  <si>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</si>
  <si>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</si>
  <si>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</si>
  <si>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</si>
  <si>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</si>
  <si>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</si>
  <si>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</si>
  <si>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</si>
  <si>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</si>
  <si>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</si>
  <si>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</si>
  <si>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</si>
  <si>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</si>
  <si>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</si>
  <si>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</si>
  <si>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</si>
  <si>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</si>
  <si>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</si>
  <si>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</si>
  <si>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</si>
  <si>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</si>
  <si>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</si>
  <si>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</si>
  <si>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</si>
  <si>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</si>
  <si>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</si>
  <si>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</si>
  <si>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</si>
  <si>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</si>
  <si>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</si>
  <si>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</si>
  <si>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</si>
  <si>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</si>
  <si>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</si>
  <si>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</si>
  <si>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</si>
  <si>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</si>
  <si>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</si>
  <si>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</si>
  <si>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</si>
  <si>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</si>
  <si>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</si>
  <si>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</si>
  <si>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</si>
  <si>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</si>
  <si>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</si>
  <si>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</si>
  <si>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</si>
  <si>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</si>
  <si>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</si>
  <si>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</si>
  <si>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</si>
  <si>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</si>
  <si>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</si>
  <si>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</si>
  <si>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</si>
  <si>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</si>
  <si>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</si>
  <si>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</si>
  <si>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</si>
  <si>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</si>
  <si>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</si>
  <si>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</si>
  <si>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</si>
  <si>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</si>
  <si>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</si>
  <si>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</si>
  <si>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</si>
  <si>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</si>
  <si>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</si>
  <si>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</si>
  <si>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</si>
  <si>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</si>
  <si>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</si>
  <si>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</si>
  <si>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</si>
  <si>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</si>
  <si>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</si>
  <si>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</si>
  <si>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</si>
  <si>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</si>
  <si>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</si>
  <si>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</si>
  <si>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</si>
  <si>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</si>
  <si>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</si>
  <si>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</si>
  <si>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</si>
  <si>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</si>
  <si>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</si>
  <si>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</si>
  <si>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</si>
  <si>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</si>
  <si>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</si>
  <si>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</si>
  <si>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</si>
  <si>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</si>
  <si>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</si>
  <si>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</si>
  <si>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</si>
  <si>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</si>
  <si>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</si>
  <si>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</si>
  <si>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</si>
  <si>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</si>
  <si>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</si>
  <si>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</si>
  <si>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</si>
  <si>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</si>
  <si>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</si>
  <si>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</si>
  <si>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</si>
  <si>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</si>
  <si>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</si>
  <si>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</si>
  <si>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</si>
  <si>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</si>
  <si>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</si>
  <si>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</si>
  <si>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</si>
  <si>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</si>
  <si>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</si>
  <si>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</si>
  <si>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</si>
  <si>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</si>
  <si>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</si>
  <si>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</si>
  <si>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</si>
  <si>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</si>
  <si>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</si>
  <si>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</si>
  <si>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</si>
  <si>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</si>
  <si>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</si>
  <si>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</si>
  <si>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</si>
  <si>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</si>
  <si>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</si>
  <si>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</si>
  <si>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</si>
  <si>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</si>
  <si>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</si>
  <si>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</si>
  <si>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</si>
  <si>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</si>
  <si>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</si>
  <si>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</si>
  <si>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</si>
  <si>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</si>
  <si>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</si>
  <si>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</si>
  <si>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</si>
  <si>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</si>
  <si>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</si>
  <si>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</si>
  <si>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</si>
  <si>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</si>
  <si>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</si>
  <si>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</si>
  <si>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</si>
  <si>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</si>
  <si>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</si>
  <si>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</si>
  <si>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</si>
  <si>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</si>
  <si>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</si>
  <si>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</si>
  <si>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</si>
  <si>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</si>
  <si>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</si>
  <si>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</si>
  <si>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</si>
  <si>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</si>
  <si>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</si>
  <si>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</si>
  <si>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</si>
  <si>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</si>
  <si>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</si>
  <si>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</si>
  <si>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</si>
  <si>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</si>
  <si>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</si>
  <si>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</si>
  <si>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</si>
  <si>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</si>
  <si>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</si>
  <si>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</si>
  <si>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</si>
  <si>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</si>
  <si>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</si>
  <si>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</si>
  <si>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</si>
  <si>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</si>
  <si>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</si>
  <si>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</si>
  <si>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</si>
  <si>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</si>
  <si>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</si>
  <si>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</si>
  <si>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</si>
  <si>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</si>
  <si>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</si>
  <si>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</si>
  <si>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</si>
  <si>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</si>
  <si>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</si>
  <si>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</si>
  <si>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</si>
  <si>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</si>
  <si>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</si>
  <si>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</si>
  <si>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</si>
  <si>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</si>
  <si>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</si>
  <si>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</si>
  <si>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</si>
  <si>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</si>
  <si>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</si>
  <si>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</si>
  <si>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</si>
  <si>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</si>
  <si>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</si>
  <si>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</si>
  <si>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</si>
  <si>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</si>
  <si>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</si>
  <si>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</si>
  <si>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</si>
  <si>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</si>
  <si>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</si>
  <si>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</si>
  <si>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</si>
  <si>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</si>
  <si>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</si>
  <si>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</si>
  <si>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</si>
  <si>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</si>
  <si>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</si>
  <si>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</si>
  <si>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</si>
  <si>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</si>
  <si>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</si>
  <si>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</si>
  <si>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</si>
  <si>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</si>
  <si>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</si>
  <si>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</si>
  <si>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</si>
  <si>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</si>
  <si>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</si>
  <si>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</si>
  <si>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</si>
  <si>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</si>
  <si>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</si>
  <si>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</si>
  <si>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</si>
  <si>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</si>
  <si>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</si>
  <si>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</si>
  <si>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</si>
  <si>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</si>
  <si>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</si>
  <si>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</si>
  <si>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</si>
  <si>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</si>
  <si>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</si>
  <si>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</si>
  <si>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</si>
  <si>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</si>
  <si>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</si>
  <si>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</si>
  <si>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</si>
  <si>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</si>
  <si>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</si>
  <si>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</si>
  <si>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</si>
  <si>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</si>
  <si>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</si>
  <si>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</si>
  <si>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</si>
  <si>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</si>
  <si>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</si>
  <si>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</si>
  <si>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</si>
  <si>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</si>
  <si>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</si>
  <si>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</si>
  <si>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</si>
  <si>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</si>
  <si>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</si>
  <si>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</si>
  <si>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</si>
  <si>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</si>
  <si>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</si>
  <si>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</si>
  <si>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</si>
  <si>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</si>
  <si>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</si>
  <si>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</si>
  <si>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</si>
  <si>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</si>
  <si>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</si>
  <si>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</si>
  <si>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</si>
  <si>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</si>
  <si>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</si>
  <si>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</si>
  <si>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</si>
  <si>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</si>
  <si>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</si>
  <si>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</si>
  <si>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</si>
  <si>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</si>
  <si>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</si>
  <si>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</si>
  <si>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</si>
  <si>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</si>
  <si>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</si>
  <si>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</si>
  <si>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</si>
  <si>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</si>
  <si>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</si>
  <si>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</si>
  <si>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</si>
  <si>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</si>
  <si>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</si>
  <si>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</si>
  <si>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</si>
  <si>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</si>
  <si>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</si>
  <si>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</si>
  <si>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</si>
  <si>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</si>
  <si>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</si>
  <si>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</si>
  <si>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</si>
  <si>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</si>
  <si>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</si>
  <si>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</si>
  <si>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</si>
  <si>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</si>
  <si>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</si>
  <si>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</si>
  <si>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</si>
  <si>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</si>
  <si>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</si>
  <si>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</si>
  <si>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</si>
  <si>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</si>
  <si>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</si>
  <si>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</si>
  <si>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</si>
  <si>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</si>
  <si>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</si>
  <si>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</si>
  <si>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</si>
  <si>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</si>
  <si>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</si>
  <si>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</si>
  <si>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</si>
  <si>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</si>
  <si>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</si>
  <si>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</si>
  <si>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</si>
  <si>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</si>
  <si>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</si>
  <si>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</si>
  <si>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</si>
  <si>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</si>
  <si>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</si>
  <si>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</si>
  <si>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</si>
  <si>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</si>
  <si>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</si>
  <si>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</si>
  <si>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</si>
  <si>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</si>
  <si>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</si>
  <si>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</si>
  <si>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</si>
  <si>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</si>
  <si>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</si>
  <si>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</si>
  <si>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</si>
  <si>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</si>
  <si>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</si>
  <si>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</si>
  <si>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</si>
  <si>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</si>
  <si>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</si>
  <si>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</si>
  <si>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</si>
  <si>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</si>
  <si>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</si>
  <si>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</si>
  <si>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</si>
  <si>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</si>
  <si>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</si>
  <si>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</si>
  <si>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</si>
  <si>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</si>
  <si>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</si>
  <si>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</si>
  <si>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</si>
  <si>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</si>
  <si>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</si>
  <si>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</si>
  <si>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</si>
  <si>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</si>
  <si>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</si>
  <si>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</si>
  <si>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</si>
  <si>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</si>
  <si>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</si>
  <si>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</si>
  <si>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</si>
  <si>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</si>
  <si>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</si>
  <si>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</si>
  <si>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</si>
  <si>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</si>
  <si>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</si>
  <si>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</si>
  <si>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</si>
  <si>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</si>
  <si>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</si>
  <si>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</si>
  <si>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</si>
  <si>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</si>
  <si>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</si>
  <si>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</si>
  <si>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</si>
  <si>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</si>
  <si>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</si>
  <si>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</si>
  <si>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</si>
  <si>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</si>
  <si>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</si>
  <si>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</si>
  <si>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</si>
  <si>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</si>
  <si>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</si>
  <si>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</si>
  <si>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</si>
  <si>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</si>
  <si>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</si>
  <si>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</si>
  <si>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</si>
  <si>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</si>
  <si>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</si>
  <si>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</si>
  <si>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</si>
  <si>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</si>
  <si>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</si>
  <si>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</si>
  <si>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</si>
  <si>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</si>
  <si>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</si>
  <si>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</si>
  <si>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</si>
  <si>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</si>
  <si>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</si>
  <si>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</si>
  <si>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</si>
  <si>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</si>
  <si>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</si>
  <si>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</si>
  <si>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</si>
  <si>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</si>
  <si>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</si>
  <si>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</si>
  <si>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</si>
  <si>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</si>
  <si>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</si>
  <si>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</si>
  <si>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</si>
  <si>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</si>
  <si>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</si>
  <si>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</si>
  <si>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</si>
  <si>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</si>
  <si>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</si>
  <si>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</si>
  <si>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</si>
  <si>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</si>
  <si>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</si>
  <si>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</si>
  <si>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</si>
  <si>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</si>
  <si>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</si>
  <si>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</si>
  <si>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</si>
  <si>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</si>
  <si>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</si>
  <si>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</si>
  <si>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</si>
  <si>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</si>
  <si>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</si>
  <si>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</si>
  <si>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</si>
  <si>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</si>
  <si>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</si>
  <si>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</si>
  <si>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</si>
  <si>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</si>
  <si>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</si>
  <si>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</si>
  <si>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</si>
  <si>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</si>
  <si>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</si>
  <si>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</si>
  <si>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</si>
  <si>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</si>
  <si>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</si>
  <si>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</si>
  <si>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</si>
  <si>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</si>
  <si>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</si>
  <si>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</si>
  <si>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</si>
  <si>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</si>
  <si>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</si>
  <si>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</si>
  <si>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</si>
  <si>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</si>
  <si>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</si>
  <si>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</si>
  <si>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</si>
  <si>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</si>
  <si>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</si>
  <si>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</si>
  <si>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</si>
  <si>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</si>
  <si>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</si>
  <si>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</si>
  <si>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</si>
  <si>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</si>
  <si>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</si>
  <si>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</si>
  <si>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</si>
  <si>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</si>
  <si>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</si>
  <si>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</si>
  <si>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</si>
  <si>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</si>
  <si>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</si>
  <si>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</si>
  <si>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</si>
  <si>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</si>
  <si>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</si>
  <si>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</si>
  <si>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</si>
  <si>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</si>
  <si>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</si>
  <si>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</si>
  <si>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</si>
  <si>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</si>
  <si>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</si>
  <si>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</si>
  <si>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</si>
  <si>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</si>
  <si>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</si>
  <si>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</si>
  <si>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</si>
  <si>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</si>
  <si>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</si>
  <si>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</si>
  <si>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</si>
  <si>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</si>
  <si>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</si>
  <si>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</si>
  <si>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</si>
  <si>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</si>
  <si>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</si>
  <si>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</si>
  <si>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</si>
  <si>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</si>
  <si>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</si>
  <si>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</si>
  <si>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</si>
  <si>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</si>
  <si>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</si>
  <si>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</si>
  <si>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</si>
  <si>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</si>
  <si>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</si>
  <si>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</si>
  <si>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</si>
  <si>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</si>
  <si>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</si>
  <si>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</si>
  <si>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</si>
  <si>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</si>
  <si>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</si>
  <si>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</si>
  <si>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</si>
  <si>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</si>
  <si>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</si>
  <si>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</si>
  <si>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</si>
  <si>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</si>
  <si>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</si>
  <si>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</si>
  <si>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</si>
  <si>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</si>
  <si>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</si>
  <si>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</si>
  <si>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</si>
  <si>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</si>
  <si>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</si>
  <si>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</si>
  <si>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</si>
  <si>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</si>
  <si>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</si>
  <si>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</si>
  <si>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</si>
  <si>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</si>
  <si>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</si>
  <si>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</si>
  <si>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</si>
  <si>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</si>
  <si>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</si>
  <si>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</si>
  <si>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</si>
  <si>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</si>
  <si>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</si>
  <si>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</si>
  <si>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</si>
  <si>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</si>
  <si>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</si>
  <si>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</si>
  <si>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</si>
  <si>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</si>
  <si>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</si>
  <si>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</si>
  <si>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</si>
  <si>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</si>
  <si>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</si>
  <si>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</si>
  <si>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</si>
  <si>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</si>
  <si>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</si>
  <si>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</si>
  <si>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</si>
  <si>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</si>
  <si>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</si>
  <si>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</si>
  <si>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</si>
  <si>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</si>
  <si>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</si>
  <si>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</si>
  <si>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</si>
  <si>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</si>
  <si>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</si>
  <si>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</si>
  <si>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</si>
  <si>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</si>
  <si>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</si>
  <si>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</si>
  <si>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</si>
  <si>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</si>
  <si>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</si>
  <si>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</si>
  <si>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</si>
  <si>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</si>
  <si>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</si>
  <si>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</si>
  <si>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</si>
  <si>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</si>
  <si>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</si>
  <si>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</si>
  <si>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</si>
  <si>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</si>
  <si>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</si>
  <si>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</si>
  <si>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</si>
  <si>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</si>
  <si>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</si>
  <si>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</si>
  <si>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</si>
  <si>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</si>
  <si>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</si>
  <si>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</si>
  <si>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</si>
  <si>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</si>
  <si>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</si>
  <si>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</si>
  <si>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</si>
  <si>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</si>
  <si>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</si>
  <si>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</si>
  <si>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</si>
  <si>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</si>
  <si>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</si>
  <si>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</si>
  <si>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</si>
  <si>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</si>
  <si>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</si>
  <si>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</si>
  <si>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</si>
  <si>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</si>
  <si>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</si>
  <si>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</si>
  <si>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</si>
  <si>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</si>
  <si>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</si>
  <si>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</si>
  <si>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</si>
  <si>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</si>
  <si>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</si>
  <si>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</si>
  <si>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</si>
  <si>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</si>
  <si>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</si>
  <si>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</si>
  <si>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</si>
  <si>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</si>
  <si>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</si>
  <si>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</si>
  <si>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</si>
  <si>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</si>
  <si>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</si>
  <si>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</si>
  <si>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</si>
  <si>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</si>
  <si>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</si>
  <si>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</si>
  <si>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</si>
  <si>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</si>
  <si>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</si>
  <si>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</si>
  <si>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</si>
  <si>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</si>
  <si>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</si>
  <si>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</si>
  <si>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</si>
  <si>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</si>
  <si>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</si>
  <si>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</si>
  <si>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</si>
  <si>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</si>
  <si>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</si>
  <si>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</si>
  <si>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</si>
  <si>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</si>
  <si>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</si>
  <si>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</si>
  <si>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</si>
  <si>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</si>
  <si>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</si>
  <si>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</si>
  <si>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</si>
  <si>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</si>
  <si>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</si>
  <si>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</si>
  <si>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</si>
  <si>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</si>
  <si>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</si>
  <si>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</si>
  <si>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</si>
  <si>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</si>
  <si>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</si>
  <si>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</si>
  <si>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</si>
  <si>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</si>
  <si>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</si>
  <si>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</si>
  <si>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</si>
  <si>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</si>
  <si>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</si>
  <si>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</si>
  <si>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</si>
  <si>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</si>
  <si>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</si>
  <si>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</si>
  <si>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</si>
  <si>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</si>
  <si>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</si>
  <si>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</si>
  <si>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</si>
  <si>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</si>
  <si>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</si>
  <si>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</si>
  <si>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</si>
  <si>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</si>
  <si>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</si>
  <si>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</si>
  <si>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</si>
  <si>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</si>
  <si>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</si>
  <si>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</si>
  <si>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</si>
  <si>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</si>
  <si>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</si>
  <si>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</si>
  <si>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</si>
  <si>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</si>
  <si>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</si>
  <si>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</si>
  <si>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</si>
  <si>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</si>
  <si>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</si>
  <si>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</si>
  <si>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</si>
  <si>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</si>
  <si>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</si>
  <si>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</si>
  <si>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</si>
  <si>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</si>
  <si>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</si>
  <si>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</si>
  <si>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</si>
  <si>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</si>
  <si>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</si>
  <si>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</si>
  <si>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</si>
  <si>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</si>
  <si>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</si>
  <si>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</si>
  <si>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</si>
  <si>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</si>
  <si>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</si>
  <si>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</si>
  <si>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</si>
  <si>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</si>
  <si>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</si>
  <si>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</si>
  <si>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</si>
  <si>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</si>
  <si>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</si>
  <si>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</si>
  <si>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</si>
  <si>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</si>
  <si>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</si>
  <si>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</si>
  <si>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</si>
  <si>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</si>
  <si>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</si>
  <si>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</si>
  <si>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</si>
  <si>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</si>
  <si>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</si>
  <si>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</si>
  <si>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</si>
  <si>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</si>
  <si>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</si>
  <si>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</si>
  <si>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</si>
  <si>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</si>
  <si>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</si>
  <si>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</si>
  <si>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</si>
  <si>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</si>
  <si>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</si>
  <si>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</si>
  <si>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</si>
  <si>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</si>
  <si>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</si>
  <si>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</si>
  <si>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</si>
  <si>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</si>
  <si>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</si>
  <si>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</si>
  <si>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</si>
  <si>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</si>
  <si>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</si>
  <si>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</si>
  <si>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</si>
  <si>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</si>
  <si>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</si>
  <si>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</si>
  <si>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</si>
  <si>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</si>
  <si>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</si>
  <si>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</si>
  <si>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</si>
  <si>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</si>
  <si>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</si>
  <si>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</si>
  <si>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</si>
  <si>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</si>
  <si>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</si>
  <si>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</si>
  <si>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</si>
  <si>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</si>
  <si>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</si>
  <si>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</si>
  <si>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</si>
  <si>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</si>
  <si>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</si>
  <si>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</si>
  <si>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</si>
  <si>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</si>
  <si>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</si>
  <si>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</si>
  <si>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</si>
  <si>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</si>
  <si>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</si>
  <si>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</si>
  <si>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</si>
  <si>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</si>
  <si>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</si>
  <si>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</si>
  <si>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</si>
  <si>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</si>
  <si>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</si>
  <si>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</si>
  <si>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</si>
  <si>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</si>
  <si>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</si>
  <si>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</si>
  <si>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</si>
  <si>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</si>
  <si>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</si>
  <si>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</si>
  <si>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</si>
  <si>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</si>
  <si>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</si>
  <si>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</si>
  <si>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</si>
  <si>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</si>
  <si>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</si>
  <si>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</si>
  <si>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</si>
  <si>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</si>
  <si>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</si>
  <si>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</si>
  <si>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</si>
  <si>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</si>
  <si>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</si>
  <si>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</si>
  <si>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</si>
  <si>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</si>
  <si>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</si>
  <si>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</si>
  <si>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</si>
  <si>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</si>
  <si>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</si>
  <si>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</si>
  <si>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</si>
  <si>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</si>
  <si>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</si>
  <si>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</si>
  <si>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</si>
  <si>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</si>
  <si>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</si>
  <si>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</si>
  <si>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</si>
  <si>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</si>
  <si>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</si>
  <si>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</si>
  <si>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</si>
  <si>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</si>
  <si>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</si>
  <si>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</si>
  <si>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</si>
  <si>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</si>
  <si>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</si>
  <si>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</si>
  <si>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</si>
  <si>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</si>
  <si>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</si>
  <si>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</si>
  <si>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</si>
  <si>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</si>
  <si>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</si>
  <si>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</si>
  <si>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</si>
  <si>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</si>
  <si>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</si>
  <si>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</si>
  <si>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</si>
  <si>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</si>
  <si>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</si>
  <si>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</si>
  <si>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</si>
  <si>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</si>
  <si>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</si>
  <si>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</si>
  <si>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</si>
  <si>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</si>
  <si>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</si>
  <si>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</si>
  <si>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</si>
  <si>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</si>
  <si>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</si>
  <si>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</si>
  <si>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</si>
  <si>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</si>
  <si>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</si>
  <si>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</si>
  <si>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</si>
  <si>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</si>
  <si>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</si>
  <si>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</si>
  <si>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</si>
  <si>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</si>
  <si>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</si>
  <si>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</si>
  <si>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</si>
  <si>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</si>
  <si>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</si>
  <si>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</si>
  <si>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</si>
  <si>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</si>
  <si>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</si>
  <si>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</si>
  <si>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</si>
  <si>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</si>
  <si>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</si>
  <si>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</si>
  <si>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</si>
  <si>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</si>
  <si>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</si>
  <si>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</si>
  <si>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</si>
  <si>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</si>
  <si>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</si>
  <si>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</si>
  <si>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</si>
  <si>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</si>
  <si>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</si>
  <si>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</si>
  <si>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</si>
  <si>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</si>
  <si>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</si>
  <si>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</si>
  <si>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</si>
  <si>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</si>
  <si>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</si>
  <si>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</si>
  <si>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</si>
  <si>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</si>
  <si>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</si>
  <si>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</si>
  <si>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</si>
  <si>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</si>
  <si>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</si>
  <si>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</si>
  <si>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</si>
  <si>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</si>
  <si>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</si>
  <si>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</si>
  <si>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</si>
  <si>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</si>
  <si>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</si>
  <si>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</si>
  <si>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</si>
  <si>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</si>
  <si>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</si>
  <si>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</si>
  <si>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</si>
  <si>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</si>
  <si>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</si>
  <si>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</si>
  <si>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</si>
  <si>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</si>
  <si>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</si>
  <si>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</si>
  <si>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</si>
  <si>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</si>
  <si>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</si>
  <si>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</si>
  <si>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</si>
  <si>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</si>
  <si>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</si>
  <si>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</si>
  <si>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</si>
  <si>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</si>
  <si>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</si>
  <si>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</si>
  <si>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</si>
  <si>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</si>
  <si>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</si>
  <si>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</si>
  <si>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</si>
  <si>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</si>
  <si>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</si>
  <si>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</si>
  <si>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</si>
  <si>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</si>
  <si>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</si>
  <si>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</si>
  <si>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</si>
  <si>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</si>
  <si>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</si>
  <si>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</si>
  <si>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</si>
  <si>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</si>
  <si>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</si>
  <si>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</si>
  <si>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</si>
  <si>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</si>
  <si>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</si>
  <si>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</si>
  <si>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</si>
  <si>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</si>
  <si>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</si>
  <si>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</si>
  <si>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</si>
  <si>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</si>
  <si>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</si>
  <si>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</si>
  <si>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</si>
  <si>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</si>
  <si>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</si>
  <si>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</si>
  <si>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</si>
  <si>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</si>
  <si>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</si>
  <si>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</si>
  <si>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</si>
  <si>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</si>
  <si>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</si>
  <si>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</si>
  <si>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</si>
  <si>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</si>
  <si>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</si>
  <si>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</si>
  <si>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</si>
  <si>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</si>
  <si>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</si>
  <si>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</si>
  <si>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</si>
  <si>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</si>
  <si>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</si>
  <si>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</si>
  <si>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</si>
  <si>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</si>
  <si>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</si>
  <si>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</si>
  <si>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</si>
  <si>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</si>
  <si>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</si>
  <si>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</si>
  <si>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</si>
  <si>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</si>
  <si>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</si>
  <si>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</si>
  <si>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</si>
  <si>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</si>
  <si>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</si>
  <si>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</si>
  <si>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</si>
  <si>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</si>
  <si>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</si>
  <si>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</si>
  <si>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</si>
  <si>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</si>
  <si>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</si>
  <si>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</si>
  <si>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</si>
  <si>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</si>
  <si>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</si>
  <si>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</si>
  <si>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</si>
  <si>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</si>
  <si>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</si>
  <si>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</si>
  <si>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</si>
  <si>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</si>
  <si>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</si>
  <si>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</si>
  <si>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</si>
  <si>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</si>
  <si>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</si>
  <si>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</si>
  <si>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</si>
  <si>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</si>
  <si>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</si>
  <si>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</si>
  <si>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</si>
  <si>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</si>
  <si>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</si>
  <si>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</si>
  <si>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</si>
  <si>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</si>
  <si>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</si>
  <si>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</si>
  <si>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</si>
  <si>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</si>
  <si>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</si>
  <si>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</si>
  <si>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</si>
  <si>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</si>
  <si>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</si>
  <si>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</si>
  <si>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</si>
  <si>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</si>
  <si>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</si>
  <si>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</si>
  <si>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</si>
  <si>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</si>
  <si>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</si>
  <si>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</si>
  <si>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</si>
  <si>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</si>
  <si>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</si>
  <si>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</si>
  <si>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</si>
  <si>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</si>
  <si>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</si>
  <si>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</si>
  <si>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</si>
  <si>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</si>
  <si>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</si>
  <si>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</si>
  <si>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</si>
  <si>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</si>
  <si>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</si>
  <si>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</si>
  <si>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</si>
  <si>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</si>
  <si>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</si>
  <si>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</si>
  <si>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</si>
  <si>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</si>
  <si>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</si>
  <si>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</si>
  <si>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</si>
  <si>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</si>
  <si>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</si>
  <si>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</si>
  <si>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</si>
  <si>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</si>
  <si>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</si>
  <si>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</si>
  <si>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</si>
  <si>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</si>
  <si>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</si>
  <si>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</si>
  <si>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</si>
  <si>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</si>
  <si>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</si>
  <si>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</si>
  <si>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</si>
  <si>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</si>
  <si>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</si>
  <si>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</si>
  <si>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</si>
  <si>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</si>
  <si>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</si>
  <si>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</si>
  <si>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</si>
  <si>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</si>
  <si>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</si>
  <si>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</si>
  <si>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</si>
  <si>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</si>
  <si>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</si>
  <si>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</si>
  <si>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</si>
  <si>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</si>
  <si>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</si>
  <si>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</si>
  <si>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</si>
  <si>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</si>
  <si>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</si>
  <si>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</si>
  <si>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</si>
  <si>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</si>
  <si>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</si>
  <si>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</si>
  <si>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</si>
  <si>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</si>
  <si>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</si>
  <si>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</si>
  <si>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</si>
  <si>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</si>
  <si>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</si>
  <si>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</si>
  <si>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</si>
  <si>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</si>
  <si>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</si>
  <si>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</si>
  <si>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</si>
  <si>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</si>
  <si>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</si>
  <si>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</si>
  <si>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</si>
  <si>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</si>
  <si>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</si>
  <si>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</si>
  <si>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</si>
  <si>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</si>
  <si>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</si>
  <si>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</si>
  <si>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</si>
  <si>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</si>
  <si>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</si>
  <si>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</si>
  <si>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</si>
  <si>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</si>
  <si>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</si>
  <si>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</si>
  <si>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</si>
  <si>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</si>
  <si>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</si>
  <si>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</si>
  <si>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</si>
  <si>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</si>
  <si>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</si>
  <si>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</si>
  <si>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</si>
  <si>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</si>
  <si>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</si>
  <si>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</si>
  <si>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</si>
  <si>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</si>
  <si>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</si>
  <si>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</si>
  <si>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</si>
  <si>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</si>
  <si>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</si>
  <si>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</si>
  <si>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</si>
  <si>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</si>
  <si>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</si>
  <si>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</si>
  <si>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</si>
  <si>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</si>
  <si>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</si>
  <si>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</si>
  <si>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</si>
  <si>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</si>
  <si>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</si>
  <si>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</si>
  <si>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</si>
  <si>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</si>
  <si>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</si>
  <si>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</si>
  <si>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</si>
  <si>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</si>
  <si>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</si>
  <si>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</si>
  <si>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</si>
  <si>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</si>
  <si>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</si>
  <si>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</si>
  <si>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</si>
  <si>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</si>
  <si>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</si>
  <si>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</si>
  <si>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</si>
  <si>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</si>
  <si>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</si>
  <si>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</si>
  <si>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</si>
  <si>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</si>
  <si>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</si>
  <si>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</si>
  <si>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</si>
  <si>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</si>
  <si>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</si>
  <si>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</si>
  <si>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</si>
  <si>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</si>
  <si>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</si>
  <si>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</si>
  <si>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</si>
  <si>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</si>
  <si>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</si>
  <si>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</si>
  <si>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</si>
  <si>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</si>
  <si>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</si>
  <si>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</si>
  <si>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</si>
  <si>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</si>
  <si>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</si>
  <si>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</si>
  <si>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</si>
  <si>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</si>
  <si>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</si>
  <si>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</si>
  <si>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</si>
  <si>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</si>
  <si>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</si>
  <si>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</si>
  <si>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</si>
  <si>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</si>
  <si>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</si>
  <si>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</si>
  <si>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</si>
  <si>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</si>
  <si>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</si>
  <si>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</si>
  <si>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</si>
  <si>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</si>
  <si>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</si>
  <si>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</si>
  <si>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</si>
  <si>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</si>
  <si>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</si>
  <si>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</si>
  <si>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</si>
  <si>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</si>
  <si>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</si>
  <si>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</si>
  <si>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</si>
  <si>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</si>
  <si>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</si>
  <si>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</si>
  <si>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</si>
  <si>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</si>
  <si>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</si>
  <si>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</si>
  <si>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</si>
  <si>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</si>
  <si>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</si>
  <si>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</si>
  <si>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</si>
  <si>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</si>
  <si>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</si>
  <si>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</si>
  <si>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</si>
  <si>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</si>
  <si>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</si>
  <si>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</si>
  <si>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</si>
  <si>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</si>
  <si>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</si>
  <si>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</si>
  <si>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</si>
  <si>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</si>
  <si>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</si>
  <si>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</si>
  <si>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</si>
  <si>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</si>
  <si>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</si>
  <si>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</si>
  <si>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</si>
  <si>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</si>
  <si>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</si>
  <si>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</si>
  <si>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</si>
  <si>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</si>
  <si>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</si>
  <si>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</si>
  <si>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</si>
  <si>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</si>
  <si>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</si>
  <si>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</si>
  <si>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</si>
  <si>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</si>
  <si>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</si>
  <si>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</si>
  <si>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</si>
  <si>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</si>
  <si>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</si>
  <si>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</si>
  <si>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</si>
  <si>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</si>
  <si>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</si>
  <si>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</si>
  <si>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</si>
  <si>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</si>
  <si>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</si>
  <si>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</si>
  <si>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</si>
  <si>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</si>
  <si>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</si>
  <si>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</si>
  <si>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</si>
  <si>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</si>
  <si>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</si>
  <si>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</si>
  <si>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</si>
  <si>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</si>
  <si>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</si>
  <si>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</si>
  <si>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</si>
  <si>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</si>
  <si>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</si>
  <si>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</si>
  <si>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</si>
  <si>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</si>
  <si>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</si>
  <si>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</si>
  <si>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</si>
  <si>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</si>
  <si>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</si>
  <si>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</si>
  <si>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</si>
  <si>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</si>
  <si>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</si>
  <si>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</si>
  <si>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</si>
  <si>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</si>
  <si>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</si>
  <si>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</si>
  <si>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</si>
  <si>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</si>
  <si>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</si>
  <si>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</si>
  <si>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</si>
  <si>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</si>
  <si>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</si>
  <si>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</si>
  <si>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</si>
  <si>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</si>
  <si>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</si>
  <si>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</si>
  <si>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</si>
  <si>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</si>
  <si>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</si>
  <si>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</si>
  <si>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</si>
  <si>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</si>
  <si>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</si>
  <si>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</si>
  <si>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</si>
  <si>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</si>
  <si>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</si>
  <si>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</si>
  <si>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</si>
  <si>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</si>
  <si>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</si>
  <si>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</si>
  <si>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</si>
  <si>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</si>
  <si>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</si>
  <si>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</si>
  <si>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</si>
  <si>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</si>
  <si>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</si>
  <si>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</si>
  <si>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</si>
  <si>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</si>
  <si>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</si>
  <si>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</si>
  <si>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</si>
  <si>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</si>
  <si>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</si>
  <si>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</si>
  <si>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</si>
  <si>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</si>
  <si>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</si>
  <si>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</si>
  <si>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</si>
  <si>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</si>
  <si>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</si>
  <si>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</si>
  <si>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</si>
  <si>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</si>
  <si>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</si>
  <si>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</si>
  <si>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</si>
  <si>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</si>
  <si>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</si>
  <si>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</si>
  <si>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</si>
  <si>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</si>
  <si>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</si>
  <si>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</si>
  <si>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</si>
  <si>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</si>
  <si>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</si>
  <si>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</si>
  <si>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</si>
  <si>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</si>
  <si>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</si>
  <si>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</si>
  <si>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</si>
  <si>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</si>
  <si>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</si>
  <si>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</si>
  <si>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</si>
  <si>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</si>
  <si>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</si>
  <si>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</si>
  <si>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</si>
  <si>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</si>
  <si>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</si>
  <si>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</si>
  <si>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</si>
  <si>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</si>
  <si>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</si>
  <si>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</si>
  <si>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</si>
  <si>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</si>
  <si>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</si>
  <si>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</si>
  <si>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</si>
  <si>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</si>
  <si>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</si>
  <si>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</si>
  <si>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</si>
  <si>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</si>
  <si>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</si>
  <si>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</si>
  <si>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</si>
  <si>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</si>
  <si>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</si>
  <si>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</si>
  <si>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</si>
  <si>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</si>
  <si>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</si>
  <si>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</si>
  <si>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</si>
  <si>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</si>
  <si>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</si>
  <si>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</si>
  <si>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</si>
  <si>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</si>
  <si>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</si>
  <si>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</si>
  <si>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</si>
  <si>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</si>
  <si>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</si>
  <si>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</si>
  <si>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</si>
  <si>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</si>
  <si>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</si>
  <si>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</si>
  <si>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</si>
  <si>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</si>
  <si>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</si>
  <si>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</si>
  <si>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</si>
  <si>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</si>
  <si>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</si>
  <si>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</si>
  <si>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</si>
  <si>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</si>
  <si>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</si>
  <si>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</si>
  <si>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</si>
  <si>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</si>
  <si>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</si>
  <si>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</si>
  <si>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</si>
  <si>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</si>
  <si>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</si>
  <si>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</si>
  <si>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</si>
  <si>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</si>
  <si>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</si>
  <si>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</si>
  <si>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</si>
  <si>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</si>
  <si>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</si>
  <si>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</si>
  <si>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</si>
  <si>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</si>
  <si>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</si>
  <si>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</si>
  <si>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</si>
  <si>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</si>
  <si>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</si>
  <si>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</si>
  <si>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</si>
  <si>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</si>
  <si>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</si>
  <si>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</si>
  <si>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</si>
  <si>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</si>
  <si>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</si>
  <si>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</si>
  <si>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</si>
  <si>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</si>
  <si>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</si>
  <si>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</si>
  <si>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</si>
  <si>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</si>
  <si>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</si>
  <si>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</si>
  <si>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</si>
  <si>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</si>
  <si>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</si>
  <si>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</si>
  <si>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</si>
  <si>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</si>
  <si>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</si>
  <si>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</si>
  <si>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</si>
  <si>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</si>
  <si>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</si>
  <si>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</si>
  <si>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</si>
  <si>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</si>
  <si>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</si>
  <si>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</si>
  <si>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</si>
  <si>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</si>
  <si>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</si>
  <si>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</si>
  <si>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</si>
  <si>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</si>
  <si>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</si>
  <si>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</si>
  <si>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</si>
  <si>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</si>
  <si>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</si>
  <si>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</si>
  <si>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</si>
  <si>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</si>
  <si>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</si>
  <si>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</si>
  <si>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</si>
  <si>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</si>
  <si>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</si>
  <si>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</si>
  <si>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</si>
  <si>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</si>
  <si>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</si>
  <si>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</si>
  <si>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</si>
  <si>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</si>
  <si>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</si>
  <si>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</si>
  <si>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</si>
  <si>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</si>
  <si>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</si>
  <si>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</si>
  <si>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</si>
  <si>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</si>
  <si>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</si>
  <si>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</si>
  <si>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</si>
  <si>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</si>
  <si>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</si>
  <si>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</si>
  <si>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</si>
  <si>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</si>
  <si>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</si>
  <si>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</si>
  <si>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</si>
  <si>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</si>
  <si>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</si>
  <si>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</si>
  <si>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</si>
  <si>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</si>
  <si>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</si>
  <si>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</si>
  <si>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</si>
  <si>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</si>
  <si>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</si>
  <si>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</si>
  <si>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</si>
  <si>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</si>
  <si>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</si>
  <si>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</si>
  <si>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</si>
  <si>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</si>
  <si>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</si>
  <si>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</si>
  <si>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</si>
  <si>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</si>
  <si>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</si>
  <si>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</si>
  <si>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</si>
  <si>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</si>
  <si>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</si>
  <si>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</si>
  <si>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</si>
  <si>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</si>
  <si>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</si>
  <si>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</si>
  <si>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</si>
  <si>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</si>
  <si>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</si>
  <si>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</si>
  <si>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</si>
  <si>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</si>
  <si>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</si>
  <si>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</si>
  <si>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</si>
  <si>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</si>
  <si>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</si>
  <si>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</si>
  <si>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</si>
  <si>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</si>
  <si>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</si>
  <si>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</si>
  <si>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</si>
  <si>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</si>
  <si>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</si>
  <si>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</si>
  <si>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</si>
  <si>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</si>
  <si>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</si>
  <si>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</si>
  <si>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</si>
  <si>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</si>
  <si>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</si>
  <si>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</si>
  <si>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</si>
  <si>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</si>
  <si>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</si>
  <si>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</si>
  <si>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</si>
  <si>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</si>
  <si>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</si>
  <si>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</si>
  <si>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</si>
  <si>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</si>
  <si>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</si>
  <si>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</si>
  <si>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</si>
  <si>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</si>
  <si>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</si>
  <si>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</si>
  <si>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</si>
  <si>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</si>
  <si>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</si>
  <si>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</si>
  <si>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</si>
  <si>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</si>
  <si>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</si>
  <si>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</si>
  <si>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</si>
  <si>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</si>
  <si>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</si>
  <si>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</si>
  <si>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</si>
  <si>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</si>
  <si>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</si>
  <si>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</si>
  <si>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</si>
  <si>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</si>
  <si>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</si>
  <si>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</si>
  <si>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</si>
  <si>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</si>
  <si>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</si>
  <si>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</si>
  <si>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</si>
  <si>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</si>
  <si>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</si>
  <si>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</si>
  <si>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</si>
  <si>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</si>
  <si>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</si>
  <si>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</si>
  <si>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</si>
  <si>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</si>
  <si>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</si>
  <si>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</si>
  <si>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</si>
  <si>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</si>
  <si>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</si>
  <si>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</si>
  <si>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</si>
  <si>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</si>
  <si>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</si>
  <si>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</si>
  <si>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</si>
  <si>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</si>
  <si>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</si>
  <si>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</si>
  <si>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</si>
  <si>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</si>
  <si>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</si>
  <si>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</si>
  <si>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</si>
  <si>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</si>
  <si>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</si>
  <si>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</si>
  <si>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</si>
  <si>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</si>
  <si>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</si>
  <si>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</si>
  <si>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</si>
  <si>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</si>
  <si>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</si>
  <si>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</si>
  <si>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</si>
  <si>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</si>
  <si>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</si>
  <si>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</si>
  <si>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</si>
  <si>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</si>
  <si>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</si>
  <si>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</si>
  <si>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</si>
  <si>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</si>
  <si>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</si>
  <si>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</si>
  <si>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</si>
  <si>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</si>
  <si>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</si>
  <si>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</si>
  <si>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</si>
  <si>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</si>
  <si>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</si>
  <si>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</si>
  <si>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</si>
  <si>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</si>
  <si>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</si>
  <si>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</si>
  <si>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</si>
  <si>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</si>
  <si>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</si>
  <si>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</si>
  <si>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</si>
  <si>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</si>
  <si>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</si>
  <si>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</si>
  <si>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</si>
  <si>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</si>
  <si>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</si>
  <si>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</si>
  <si>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</si>
  <si>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</si>
  <si>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</si>
  <si>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</si>
  <si>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</si>
  <si>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</si>
  <si>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</si>
  <si>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</si>
  <si>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</si>
  <si>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</si>
  <si>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</si>
  <si>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</si>
  <si>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</si>
  <si>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</si>
  <si>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</si>
  <si>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</si>
  <si>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</si>
  <si>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</si>
  <si>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</si>
  <si>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</si>
  <si>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</si>
  <si>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</si>
  <si>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</si>
  <si>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</si>
  <si>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</si>
  <si>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</si>
  <si>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</si>
  <si>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</si>
  <si>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</si>
  <si>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</si>
  <si>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</si>
  <si>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</si>
  <si>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</si>
  <si>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</si>
  <si>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</si>
  <si>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</si>
  <si>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</si>
  <si>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</si>
  <si>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</si>
  <si>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</si>
  <si>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</si>
  <si>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</si>
  <si>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</si>
  <si>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</si>
  <si>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</si>
  <si>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</si>
  <si>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</si>
  <si>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</si>
  <si>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</si>
  <si>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</si>
  <si>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</si>
  <si>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</si>
  <si>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</si>
  <si>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</si>
  <si>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</si>
  <si>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</si>
  <si>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</si>
  <si>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</si>
  <si>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</si>
  <si>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</si>
  <si>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</si>
  <si>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</si>
  <si>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</si>
  <si>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</si>
  <si>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</si>
  <si>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</si>
  <si>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</si>
  <si>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</si>
  <si>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</si>
  <si>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</si>
  <si>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</si>
  <si>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</si>
  <si>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</si>
  <si>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</si>
  <si>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</si>
  <si>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</si>
  <si>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</si>
  <si>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</si>
  <si>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</si>
  <si>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</si>
  <si>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</si>
  <si>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</si>
  <si>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</si>
  <si>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</si>
  <si>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</si>
  <si>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</si>
  <si>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</si>
  <si>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</si>
  <si>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</si>
  <si>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</si>
  <si>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</si>
  <si>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</si>
  <si>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</si>
  <si>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</si>
  <si>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</si>
  <si>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</si>
  <si>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</si>
  <si>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</si>
  <si>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</si>
  <si>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</si>
  <si>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</si>
  <si>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</si>
  <si>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</si>
  <si>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</si>
  <si>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</si>
  <si>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</si>
  <si>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</si>
  <si>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</si>
  <si>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</si>
  <si>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</si>
  <si>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</si>
  <si>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</si>
  <si>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</si>
  <si>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</si>
  <si>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</si>
  <si>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</si>
  <si>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</si>
  <si>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</si>
  <si>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</si>
  <si>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</si>
  <si>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</si>
  <si>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</si>
  <si>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</si>
  <si>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</si>
  <si>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</si>
  <si>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</si>
  <si>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</si>
  <si>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</si>
  <si>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</si>
  <si>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</si>
  <si>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</si>
  <si>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</si>
  <si>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</si>
  <si>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</si>
  <si>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</si>
  <si>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</si>
  <si>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</si>
  <si>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</si>
  <si>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</si>
  <si>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</si>
  <si>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</si>
  <si>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</si>
  <si>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</si>
  <si>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</si>
  <si>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</si>
  <si>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</si>
  <si>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</si>
  <si>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</si>
  <si>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</si>
  <si>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</si>
  <si>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</si>
  <si>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</si>
  <si>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</si>
  <si>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</si>
  <si>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</si>
  <si>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</si>
  <si>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</si>
  <si>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</si>
  <si>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</si>
  <si>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</si>
  <si>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</si>
  <si>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</si>
  <si>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</si>
  <si>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</si>
  <si>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</si>
  <si>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</si>
  <si>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</si>
  <si>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</si>
  <si>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</si>
  <si>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</si>
  <si>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</si>
  <si>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</si>
  <si>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</si>
  <si>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</si>
  <si>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</si>
  <si>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</si>
  <si>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</si>
  <si>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</si>
  <si>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</si>
  <si>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</si>
  <si>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</si>
  <si>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</si>
  <si>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</si>
  <si>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</si>
  <si>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</si>
  <si>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</si>
  <si>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</si>
  <si>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</si>
  <si>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</si>
  <si>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</si>
  <si>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</si>
  <si>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</si>
  <si>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</si>
  <si>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</si>
  <si>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</si>
  <si>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</si>
  <si>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</si>
  <si>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</si>
  <si>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</si>
  <si>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</si>
  <si>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</si>
  <si>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</si>
  <si>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</si>
  <si>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</si>
  <si>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</si>
  <si>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</si>
  <si>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</si>
  <si>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</si>
  <si>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</si>
  <si>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</si>
  <si>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</si>
  <si>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</si>
  <si>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</si>
  <si>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</si>
  <si>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</si>
  <si>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</si>
  <si>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</si>
  <si>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</si>
  <si>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</si>
  <si>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</si>
  <si>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</si>
  <si>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</si>
  <si>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</si>
  <si>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</si>
  <si>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</si>
  <si>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</si>
  <si>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</si>
  <si>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</si>
  <si>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</si>
  <si>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</si>
  <si>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</si>
  <si>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</si>
  <si>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</si>
  <si>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</si>
  <si>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</si>
  <si>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</si>
  <si>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</si>
  <si>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</si>
  <si>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</si>
  <si>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</si>
  <si>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</si>
  <si>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</si>
  <si>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</si>
  <si>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</si>
  <si>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</si>
  <si>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</si>
  <si>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</si>
  <si>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</si>
  <si>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</si>
  <si>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</si>
  <si>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</si>
  <si>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</si>
  <si>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</si>
  <si>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</si>
  <si>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</si>
  <si>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</si>
  <si>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</si>
  <si>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</si>
  <si>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</si>
  <si>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</si>
  <si>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</si>
  <si>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</si>
  <si>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</si>
  <si>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</si>
  <si>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</si>
  <si>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</si>
  <si>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</si>
  <si>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</si>
  <si>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</si>
  <si>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</si>
  <si>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</si>
  <si>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</si>
  <si>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</si>
  <si>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</si>
  <si>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</si>
  <si>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</si>
  <si>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</si>
  <si>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</si>
  <si>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</si>
  <si>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</si>
  <si>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</si>
  <si>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</si>
  <si>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</si>
  <si>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</si>
  <si>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</si>
  <si>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</si>
  <si>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</si>
  <si>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</si>
  <si>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</si>
  <si>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</si>
  <si>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</si>
  <si>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</si>
  <si>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</si>
  <si>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</si>
  <si>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</si>
  <si>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</si>
  <si>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</si>
  <si>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</si>
  <si>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</si>
  <si>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</si>
  <si>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</si>
  <si>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</si>
  <si>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</si>
  <si>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</si>
  <si>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</si>
  <si>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</si>
  <si>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</si>
  <si>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</si>
  <si>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</si>
  <si>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</si>
  <si>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</si>
  <si>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</si>
  <si>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</si>
  <si>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</si>
  <si>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</si>
  <si>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</si>
  <si>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</si>
  <si>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</si>
  <si>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</si>
  <si>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</si>
  <si>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</si>
  <si>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</si>
  <si>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</si>
  <si>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</si>
  <si>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</si>
  <si>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</si>
  <si>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</si>
  <si>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</si>
  <si>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</si>
  <si>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</si>
  <si>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</si>
  <si>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</si>
  <si>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</si>
  <si>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</si>
  <si>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</si>
  <si>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</si>
  <si>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</si>
  <si>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</si>
  <si>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</si>
  <si>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</si>
  <si>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</si>
  <si>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</si>
  <si>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</si>
  <si>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</si>
  <si>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</si>
  <si>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</si>
  <si>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</si>
  <si>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</si>
  <si>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</si>
  <si>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</si>
  <si>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</si>
  <si>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</si>
  <si>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</si>
  <si>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</si>
  <si>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</si>
  <si>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</si>
  <si>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</si>
  <si>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</si>
  <si>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</si>
  <si>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</si>
  <si>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</si>
  <si>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</si>
  <si>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</si>
  <si>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</si>
  <si>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</si>
  <si>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</si>
  <si>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</si>
  <si>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</si>
  <si>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</si>
  <si>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</si>
  <si>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</si>
  <si>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</si>
  <si>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</si>
  <si>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</si>
  <si>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</si>
  <si>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</si>
  <si>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</si>
  <si>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</si>
  <si>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</si>
  <si>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</si>
  <si>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</si>
  <si>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</si>
  <si>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</si>
  <si>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</si>
  <si>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</si>
  <si>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</si>
  <si>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</si>
  <si>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</si>
  <si>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</si>
  <si>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</si>
  <si>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</si>
  <si>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</si>
  <si>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</si>
  <si>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</si>
  <si>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</si>
  <si>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</si>
  <si>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</si>
  <si>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</si>
  <si>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</si>
  <si>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</si>
  <si>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</si>
  <si>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</si>
  <si>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</si>
  <si>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</si>
  <si>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</si>
  <si>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</si>
  <si>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</si>
  <si>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</si>
  <si>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</si>
  <si>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</si>
  <si>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</si>
  <si>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</si>
  <si>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</si>
  <si>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</si>
  <si>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</si>
  <si>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</si>
  <si>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</si>
  <si>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</si>
  <si>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</si>
  <si>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</si>
  <si>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</si>
  <si>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</si>
  <si>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</si>
  <si>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</si>
  <si>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</si>
  <si>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</si>
  <si>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</si>
  <si>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</si>
  <si>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</si>
  <si>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</si>
  <si>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</si>
  <si>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</si>
  <si>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</si>
  <si>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</si>
  <si>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</si>
  <si>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</si>
  <si>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</si>
  <si>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</si>
  <si>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</si>
  <si>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</si>
  <si>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</si>
  <si>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</si>
  <si>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</si>
  <si>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</si>
  <si>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</si>
  <si>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</si>
  <si>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</si>
  <si>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</si>
  <si>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</si>
  <si>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</si>
  <si>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</si>
  <si>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</si>
  <si>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</si>
  <si>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</si>
  <si>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</si>
  <si>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</si>
  <si>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</si>
  <si>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</si>
  <si>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</si>
  <si>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</si>
  <si>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</si>
  <si>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</si>
  <si>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</si>
  <si>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</si>
  <si>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</si>
  <si>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</si>
  <si>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</si>
  <si>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</si>
  <si>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</si>
  <si>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</si>
  <si>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</si>
  <si>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</si>
  <si>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</si>
  <si>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</si>
  <si>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</si>
  <si>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</si>
  <si>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</si>
  <si>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</si>
  <si>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</si>
  <si>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</si>
  <si>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</si>
  <si>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</si>
  <si>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</si>
  <si>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</si>
  <si>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</si>
  <si>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</si>
  <si>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</si>
  <si>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</si>
  <si>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</si>
  <si>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</si>
  <si>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</si>
  <si>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</si>
  <si>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</si>
  <si>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</si>
  <si>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</si>
  <si>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</si>
  <si>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</si>
  <si>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</si>
  <si>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</si>
  <si>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</si>
  <si>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</si>
  <si>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</si>
  <si>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</si>
  <si>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</si>
  <si>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</si>
  <si>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</si>
  <si>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</si>
  <si>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</si>
  <si>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</si>
  <si>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</si>
  <si>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</si>
  <si>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</si>
  <si>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</si>
  <si>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</si>
  <si>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RETIRADO POR REUBICACION</t>
  </si>
  <si>
    <t>3335981137</t>
  </si>
  <si>
    <t>3335981133</t>
  </si>
  <si>
    <t>3335981418</t>
  </si>
  <si>
    <t>3335981455</t>
  </si>
  <si>
    <t>3335981449</t>
  </si>
  <si>
    <t>LECTOR</t>
  </si>
  <si>
    <t>3335981569</t>
  </si>
  <si>
    <t>3335981649</t>
  </si>
  <si>
    <t>3335981664</t>
  </si>
  <si>
    <t>3335981712</t>
  </si>
  <si>
    <t>3335981807</t>
  </si>
  <si>
    <t>3335981804</t>
  </si>
  <si>
    <t>3335981803</t>
  </si>
  <si>
    <t>ReservaC Norte</t>
  </si>
  <si>
    <t>3335981802</t>
  </si>
  <si>
    <t>3335981801</t>
  </si>
  <si>
    <t>3335981800</t>
  </si>
  <si>
    <t>3335981799</t>
  </si>
  <si>
    <t>3335981743</t>
  </si>
  <si>
    <t>FUERA DE SERVICIO Gavetas Vacías + Gavetas Fallando</t>
  </si>
  <si>
    <t>3335981824</t>
  </si>
  <si>
    <t>3335981823</t>
  </si>
  <si>
    <t>3335981822</t>
  </si>
  <si>
    <t>3335981888</t>
  </si>
  <si>
    <t>3335981872</t>
  </si>
  <si>
    <t>3335981869</t>
  </si>
  <si>
    <t>3335981867</t>
  </si>
  <si>
    <t>3335981861</t>
  </si>
  <si>
    <t>3335981860</t>
  </si>
  <si>
    <t>3335981859</t>
  </si>
  <si>
    <t>Acevedo Dominguez, Victor Leonardo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</si>
  <si>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</si>
  <si>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</si>
  <si>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</si>
  <si>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</si>
  <si>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</si>
  <si>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</si>
  <si>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</si>
  <si>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3335981901</t>
  </si>
  <si>
    <t>3335981937</t>
  </si>
  <si>
    <t>3335981936</t>
  </si>
  <si>
    <t>3335981935</t>
  </si>
  <si>
    <t>3335981929</t>
  </si>
  <si>
    <t>3335981925</t>
  </si>
  <si>
    <t>3335981922</t>
  </si>
  <si>
    <t>Hold</t>
  </si>
  <si>
    <t>3335981946</t>
  </si>
  <si>
    <t>3335981943</t>
  </si>
  <si>
    <t>3335981941</t>
  </si>
  <si>
    <t>3335981940</t>
  </si>
  <si>
    <t>3335981939</t>
  </si>
  <si>
    <t>3335981938</t>
  </si>
  <si>
    <t>DRBR371</t>
  </si>
  <si>
    <t>3335981844</t>
  </si>
  <si>
    <t>3335981843</t>
  </si>
  <si>
    <t>3335982458</t>
  </si>
  <si>
    <t>3335982394 </t>
  </si>
  <si>
    <t>3335983259</t>
  </si>
  <si>
    <t>3335983177</t>
  </si>
  <si>
    <t>3335983170</t>
  </si>
  <si>
    <t>3335982998</t>
  </si>
  <si>
    <t>3335983500</t>
  </si>
  <si>
    <t>3335983491</t>
  </si>
  <si>
    <t>3335983462</t>
  </si>
  <si>
    <t>3335983458</t>
  </si>
  <si>
    <t>3335983439</t>
  </si>
  <si>
    <t>3335983431</t>
  </si>
  <si>
    <t>3335983764</t>
  </si>
  <si>
    <t>3335983763</t>
  </si>
  <si>
    <t>3335983760</t>
  </si>
  <si>
    <t>3335983758</t>
  </si>
  <si>
    <t>3335983756</t>
  </si>
  <si>
    <t>3335983753</t>
  </si>
  <si>
    <t>3335983676</t>
  </si>
  <si>
    <t>3335983670</t>
  </si>
  <si>
    <t>3335983650</t>
  </si>
  <si>
    <t>GAVETA DE DEPOSITO LLENO</t>
  </si>
  <si>
    <t>3335983843</t>
  </si>
  <si>
    <t>3335983841</t>
  </si>
  <si>
    <t>3335983840</t>
  </si>
  <si>
    <t>3335983838</t>
  </si>
  <si>
    <t>3335983837</t>
  </si>
  <si>
    <t>3335983836</t>
  </si>
  <si>
    <t>3335983833</t>
  </si>
  <si>
    <t>3335983810</t>
  </si>
  <si>
    <t>TARJETA TRABADA.</t>
  </si>
  <si>
    <t xml:space="preserve">De Leon Morillo, Nelson </t>
  </si>
  <si>
    <t>10 Agosto de 2021</t>
  </si>
  <si>
    <t>3335983874</t>
  </si>
  <si>
    <t>3335983873</t>
  </si>
  <si>
    <t>3335983872</t>
  </si>
  <si>
    <t>3335983871</t>
  </si>
  <si>
    <t>3335983870</t>
  </si>
  <si>
    <t>3335983869</t>
  </si>
  <si>
    <t>3335983868</t>
  </si>
  <si>
    <t>3335983867</t>
  </si>
  <si>
    <t>3335983866</t>
  </si>
  <si>
    <t>3335983865</t>
  </si>
  <si>
    <t>3335983864</t>
  </si>
  <si>
    <t>3335983863</t>
  </si>
  <si>
    <t>3335983862</t>
  </si>
  <si>
    <t>3335983861</t>
  </si>
  <si>
    <t>3335983860</t>
  </si>
  <si>
    <t>3335983859</t>
  </si>
  <si>
    <t>3335983858</t>
  </si>
  <si>
    <t>3335983857</t>
  </si>
  <si>
    <t>3335983856</t>
  </si>
  <si>
    <t>3335983854</t>
  </si>
  <si>
    <t>3335983853</t>
  </si>
  <si>
    <t>3335983852</t>
  </si>
  <si>
    <t>3335983851</t>
  </si>
  <si>
    <t>3335983850</t>
  </si>
  <si>
    <t>3335983849</t>
  </si>
  <si>
    <t>SIN ACTIVIDAD DE RETIRO</t>
  </si>
  <si>
    <t>Fondeur Fermin, Luis Rafael</t>
  </si>
  <si>
    <t>3335983880</t>
  </si>
  <si>
    <t>3335983879</t>
  </si>
  <si>
    <t>3335983878</t>
  </si>
  <si>
    <t>3335983877</t>
  </si>
  <si>
    <t>3335983876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</si>
</sst>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4"/>
      <tableStyleElement type="headerRow" dxfId="223"/>
      <tableStyleElement type="totalRow" dxfId="222"/>
      <tableStyleElement type="firstColumn" dxfId="221"/>
      <tableStyleElement type="lastColumn" dxfId="220"/>
      <tableStyleElement type="firstRowStripe" dxfId="219"/>
      <tableStyleElement type="firstColumnStripe" dxfId="2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09" t="str">
        <f ca="1">CONCATENATE(TODAY()-C3," días")</f>
        <v>92.8324421296275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7.399999999999999" x14ac:dyDescent="0.3">
      <c r="A4" s="109" t="str">
        <f t="shared" ref="A4:A10" ca="1" si="0">CONCATENATE(TODAY()-C4," días")</f>
        <v>55.4985879629603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7.399999999999999" x14ac:dyDescent="0.3">
      <c r="A5" s="109" t="str">
        <f ca="1">CONCATENATE(TODAY()-C5," días")</f>
        <v>45.4985879629603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7.399999999999999" x14ac:dyDescent="0.3">
      <c r="A6" s="109" t="str">
        <f t="shared" ca="1" si="0"/>
        <v>45.5651273148178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7.399999999999999" x14ac:dyDescent="0.3">
      <c r="A7" s="109" t="str">
        <f t="shared" ca="1" si="0"/>
        <v>39.5685532407442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7.399999999999999" x14ac:dyDescent="0.3">
      <c r="A8" s="109" t="str">
        <f t="shared" ca="1" si="0"/>
        <v>21.6993055555577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7.399999999999999" x14ac:dyDescent="0.3">
      <c r="A9" s="109" t="str">
        <f t="shared" ca="1" si="0"/>
        <v>16.0556018518546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7.399999999999999" x14ac:dyDescent="0.3">
      <c r="A10" s="109" t="str">
        <f t="shared" ca="1" si="0"/>
        <v>10.4964583333349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4" priority="99385"/>
  </conditionalFormatting>
  <conditionalFormatting sqref="E3">
    <cfRule type="duplicateValues" dxfId="103" priority="121748"/>
  </conditionalFormatting>
  <conditionalFormatting sqref="E3">
    <cfRule type="duplicateValues" dxfId="102" priority="121749"/>
    <cfRule type="duplicateValues" dxfId="101" priority="121750"/>
  </conditionalFormatting>
  <conditionalFormatting sqref="E3">
    <cfRule type="duplicateValues" dxfId="100" priority="121751"/>
    <cfRule type="duplicateValues" dxfId="99" priority="121752"/>
    <cfRule type="duplicateValues" dxfId="98" priority="121753"/>
    <cfRule type="duplicateValues" dxfId="97" priority="121754"/>
  </conditionalFormatting>
  <conditionalFormatting sqref="B3">
    <cfRule type="duplicateValues" dxfId="96" priority="121755"/>
  </conditionalFormatting>
  <conditionalFormatting sqref="E4">
    <cfRule type="duplicateValues" dxfId="95" priority="100"/>
  </conditionalFormatting>
  <conditionalFormatting sqref="E4">
    <cfRule type="duplicateValues" dxfId="94" priority="97"/>
    <cfRule type="duplicateValues" dxfId="93" priority="98"/>
    <cfRule type="duplicateValues" dxfId="92" priority="99"/>
  </conditionalFormatting>
  <conditionalFormatting sqref="E4">
    <cfRule type="duplicateValues" dxfId="91" priority="96"/>
  </conditionalFormatting>
  <conditionalFormatting sqref="E4">
    <cfRule type="duplicateValues" dxfId="90" priority="93"/>
    <cfRule type="duplicateValues" dxfId="89" priority="94"/>
    <cfRule type="duplicateValues" dxfId="88" priority="95"/>
  </conditionalFormatting>
  <conditionalFormatting sqref="B4">
    <cfRule type="duplicateValues" dxfId="87" priority="92"/>
  </conditionalFormatting>
  <conditionalFormatting sqref="E4">
    <cfRule type="duplicateValues" dxfId="86" priority="91"/>
  </conditionalFormatting>
  <conditionalFormatting sqref="B5">
    <cfRule type="duplicateValues" dxfId="85" priority="75"/>
  </conditionalFormatting>
  <conditionalFormatting sqref="E5">
    <cfRule type="duplicateValues" dxfId="84" priority="74"/>
  </conditionalFormatting>
  <conditionalFormatting sqref="E5">
    <cfRule type="duplicateValues" dxfId="83" priority="71"/>
    <cfRule type="duplicateValues" dxfId="82" priority="72"/>
    <cfRule type="duplicateValues" dxfId="81" priority="73"/>
  </conditionalFormatting>
  <conditionalFormatting sqref="E5">
    <cfRule type="duplicateValues" dxfId="80" priority="70"/>
  </conditionalFormatting>
  <conditionalFormatting sqref="E5">
    <cfRule type="duplicateValues" dxfId="79" priority="67"/>
    <cfRule type="duplicateValues" dxfId="78" priority="68"/>
    <cfRule type="duplicateValues" dxfId="77" priority="69"/>
  </conditionalFormatting>
  <conditionalFormatting sqref="E5">
    <cfRule type="duplicateValues" dxfId="76" priority="66"/>
  </conditionalFormatting>
  <conditionalFormatting sqref="E8">
    <cfRule type="duplicateValues" dxfId="75" priority="49"/>
    <cfRule type="duplicateValues" dxfId="74" priority="50"/>
  </conditionalFormatting>
  <conditionalFormatting sqref="E8">
    <cfRule type="duplicateValues" dxfId="73" priority="48"/>
  </conditionalFormatting>
  <conditionalFormatting sqref="B8">
    <cfRule type="duplicateValues" dxfId="72" priority="47"/>
  </conditionalFormatting>
  <conditionalFormatting sqref="B8">
    <cfRule type="duplicateValues" dxfId="71" priority="46"/>
  </conditionalFormatting>
  <conditionalFormatting sqref="B8">
    <cfRule type="duplicateValues" dxfId="70" priority="44"/>
    <cfRule type="duplicateValues" dxfId="69" priority="45"/>
  </conditionalFormatting>
  <conditionalFormatting sqref="B8">
    <cfRule type="duplicateValues" dxfId="68" priority="43"/>
  </conditionalFormatting>
  <conditionalFormatting sqref="E8">
    <cfRule type="duplicateValues" dxfId="67" priority="42"/>
  </conditionalFormatting>
  <conditionalFormatting sqref="E8">
    <cfRule type="duplicateValues" dxfId="66" priority="40"/>
    <cfRule type="duplicateValues" dxfId="65" priority="41"/>
  </conditionalFormatting>
  <conditionalFormatting sqref="E8">
    <cfRule type="duplicateValues" dxfId="64" priority="39"/>
  </conditionalFormatting>
  <conditionalFormatting sqref="B8">
    <cfRule type="duplicateValues" dxfId="63" priority="38"/>
  </conditionalFormatting>
  <conditionalFormatting sqref="B8">
    <cfRule type="duplicateValues" dxfId="62" priority="37"/>
  </conditionalFormatting>
  <conditionalFormatting sqref="B8">
    <cfRule type="duplicateValues" dxfId="61" priority="36"/>
  </conditionalFormatting>
  <conditionalFormatting sqref="B8">
    <cfRule type="duplicateValues" dxfId="60" priority="34"/>
    <cfRule type="duplicateValues" dxfId="59" priority="35"/>
  </conditionalFormatting>
  <conditionalFormatting sqref="B8">
    <cfRule type="duplicateValues" dxfId="58" priority="33"/>
  </conditionalFormatting>
  <conditionalFormatting sqref="B8">
    <cfRule type="duplicateValues" dxfId="57" priority="31"/>
    <cfRule type="duplicateValues" dxfId="56" priority="32"/>
  </conditionalFormatting>
  <conditionalFormatting sqref="E8">
    <cfRule type="duplicateValues" dxfId="55" priority="30"/>
  </conditionalFormatting>
  <conditionalFormatting sqref="E8">
    <cfRule type="duplicateValues" dxfId="54" priority="29"/>
  </conditionalFormatting>
  <conditionalFormatting sqref="B8">
    <cfRule type="duplicateValues" dxfId="53" priority="28"/>
  </conditionalFormatting>
  <conditionalFormatting sqref="E8">
    <cfRule type="duplicateValues" dxfId="52" priority="27"/>
  </conditionalFormatting>
  <conditionalFormatting sqref="E8">
    <cfRule type="duplicateValues" dxfId="51" priority="25"/>
    <cfRule type="duplicateValues" dxfId="50" priority="26"/>
  </conditionalFormatting>
  <conditionalFormatting sqref="B8">
    <cfRule type="duplicateValues" dxfId="49" priority="24"/>
  </conditionalFormatting>
  <conditionalFormatting sqref="E8">
    <cfRule type="duplicateValues" dxfId="48" priority="23"/>
  </conditionalFormatting>
  <conditionalFormatting sqref="E8">
    <cfRule type="duplicateValues" dxfId="47" priority="22"/>
  </conditionalFormatting>
  <conditionalFormatting sqref="E8">
    <cfRule type="duplicateValues" dxfId="46" priority="21"/>
  </conditionalFormatting>
  <conditionalFormatting sqref="B8">
    <cfRule type="duplicateValues" dxfId="45" priority="20"/>
  </conditionalFormatting>
  <conditionalFormatting sqref="E6:E7">
    <cfRule type="duplicateValues" dxfId="44" priority="129598"/>
  </conditionalFormatting>
  <conditionalFormatting sqref="B6:B7">
    <cfRule type="duplicateValues" dxfId="43" priority="129600"/>
  </conditionalFormatting>
  <conditionalFormatting sqref="B6:B7">
    <cfRule type="duplicateValues" dxfId="42" priority="129602"/>
    <cfRule type="duplicateValues" dxfId="41" priority="129603"/>
    <cfRule type="duplicateValues" dxfId="40" priority="129604"/>
  </conditionalFormatting>
  <conditionalFormatting sqref="E6:E7">
    <cfRule type="duplicateValues" dxfId="39" priority="129608"/>
    <cfRule type="duplicateValues" dxfId="38" priority="129609"/>
  </conditionalFormatting>
  <conditionalFormatting sqref="E6:E7">
    <cfRule type="duplicateValues" dxfId="37" priority="129612"/>
    <cfRule type="duplicateValues" dxfId="36" priority="129613"/>
    <cfRule type="duplicateValues" dxfId="35" priority="129614"/>
  </conditionalFormatting>
  <conditionalFormatting sqref="E6:E7">
    <cfRule type="duplicateValues" dxfId="34" priority="129618"/>
    <cfRule type="duplicateValues" dxfId="33" priority="129619"/>
    <cfRule type="duplicateValues" dxfId="32" priority="129620"/>
    <cfRule type="duplicateValues" dxfId="31" priority="129621"/>
  </conditionalFormatting>
  <conditionalFormatting sqref="E9">
    <cfRule type="duplicateValues" dxfId="30" priority="19"/>
  </conditionalFormatting>
  <conditionalFormatting sqref="E9">
    <cfRule type="duplicateValues" dxfId="29" priority="17"/>
    <cfRule type="duplicateValues" dxfId="28" priority="18"/>
  </conditionalFormatting>
  <conditionalFormatting sqref="E9">
    <cfRule type="duplicateValues" dxfId="27" priority="14"/>
    <cfRule type="duplicateValues" dxfId="26" priority="15"/>
    <cfRule type="duplicateValues" dxfId="25" priority="16"/>
  </conditionalFormatting>
  <conditionalFormatting sqref="E9">
    <cfRule type="duplicateValues" dxfId="24" priority="10"/>
    <cfRule type="duplicateValues" dxfId="23" priority="11"/>
    <cfRule type="duplicateValues" dxfId="22" priority="12"/>
    <cfRule type="duplicateValues" dxfId="21" priority="13"/>
  </conditionalFormatting>
  <conditionalFormatting sqref="B9">
    <cfRule type="duplicateValues" dxfId="20" priority="9"/>
  </conditionalFormatting>
  <conditionalFormatting sqref="B9">
    <cfRule type="duplicateValues" dxfId="19" priority="7"/>
    <cfRule type="duplicateValues" dxfId="18" priority="8"/>
  </conditionalFormatting>
  <conditionalFormatting sqref="E10">
    <cfRule type="duplicateValues" dxfId="17" priority="6"/>
  </conditionalFormatting>
  <conditionalFormatting sqref="E10">
    <cfRule type="duplicateValues" dxfId="16" priority="5"/>
  </conditionalFormatting>
  <conditionalFormatting sqref="B10">
    <cfRule type="duplicateValues" dxfId="15" priority="4"/>
  </conditionalFormatting>
  <conditionalFormatting sqref="E10">
    <cfRule type="duplicateValues" dxfId="14" priority="3"/>
  </conditionalFormatting>
  <conditionalFormatting sqref="B10">
    <cfRule type="duplicateValues" dxfId="13" priority="2"/>
  </conditionalFormatting>
  <conditionalFormatting sqref="E10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6" hidden="1" x14ac:dyDescent="0.3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6" hidden="1" x14ac:dyDescent="0.3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6" x14ac:dyDescent="0.3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6" x14ac:dyDescent="0.3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hidden="1" x14ac:dyDescent="0.3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6" hidden="1" x14ac:dyDescent="0.3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6" hidden="1" x14ac:dyDescent="0.3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6" x14ac:dyDescent="0.3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6" hidden="1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hidden="1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hidden="1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hidden="1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hidden="1" x14ac:dyDescent="0.3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hidden="1" x14ac:dyDescent="0.3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2" hidden="1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hidden="1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hidden="1" x14ac:dyDescent="0.3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hidden="1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hidden="1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hidden="1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hidden="1" x14ac:dyDescent="0.3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hidden="1" x14ac:dyDescent="0.3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hidden="1" x14ac:dyDescent="0.3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hidden="1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2" x14ac:dyDescent="0.3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2" hidden="1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hidden="1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hidden="1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hidden="1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hidden="1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hidden="1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hidden="1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hidden="1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6" x14ac:dyDescent="0.3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6" hidden="1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hidden="1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hidden="1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hidden="1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hidden="1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hidden="1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6" hidden="1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hidden="1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hidden="1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2" x14ac:dyDescent="0.3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6" hidden="1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hidden="1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hidden="1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6" hidden="1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6" hidden="1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hidden="1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hidden="1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6" hidden="1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hidden="1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6" x14ac:dyDescent="0.3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6" hidden="1" x14ac:dyDescent="0.3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2" hidden="1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hidden="1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hidden="1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hidden="1" x14ac:dyDescent="0.3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2" hidden="1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hidden="1" x14ac:dyDescent="0.3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2" hidden="1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hidden="1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hidden="1" x14ac:dyDescent="0.3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hidden="1" x14ac:dyDescent="0.3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hidden="1" x14ac:dyDescent="0.3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6" hidden="1" x14ac:dyDescent="0.3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6" hidden="1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hidden="1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hidden="1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hidden="1" x14ac:dyDescent="0.3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hidden="1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6" hidden="1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6" hidden="1" x14ac:dyDescent="0.3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6" hidden="1" x14ac:dyDescent="0.3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hidden="1" x14ac:dyDescent="0.3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6" hidden="1" x14ac:dyDescent="0.3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hidden="1" x14ac:dyDescent="0.3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6" hidden="1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hidden="1" x14ac:dyDescent="0.3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2" hidden="1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hidden="1" x14ac:dyDescent="0.3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hidden="1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hidden="1" x14ac:dyDescent="0.3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6" x14ac:dyDescent="0.3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6" hidden="1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6" hidden="1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hidden="1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6" hidden="1" x14ac:dyDescent="0.3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6" hidden="1" x14ac:dyDescent="0.3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hidden="1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hidden="1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hidden="1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6" hidden="1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6" hidden="1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6" x14ac:dyDescent="0.3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6" hidden="1" x14ac:dyDescent="0.3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6" hidden="1" x14ac:dyDescent="0.3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6" hidden="1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hidden="1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hidden="1" x14ac:dyDescent="0.3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6" hidden="1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6" hidden="1" x14ac:dyDescent="0.3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6" hidden="1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hidden="1" x14ac:dyDescent="0.3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6" hidden="1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hidden="1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hidden="1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hidden="1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hidden="1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hidden="1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6" hidden="1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hidden="1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hidden="1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hidden="1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hidden="1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hidden="1" x14ac:dyDescent="0.3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hidden="1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hidden="1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hidden="1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hidden="1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hidden="1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hidden="1" x14ac:dyDescent="0.3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hidden="1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hidden="1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hidden="1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hidden="1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6" hidden="1" x14ac:dyDescent="0.3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6" hidden="1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hidden="1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hidden="1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hidden="1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hidden="1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6" hidden="1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hidden="1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hidden="1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6" x14ac:dyDescent="0.3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6" hidden="1" x14ac:dyDescent="0.3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2" hidden="1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hidden="1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hidden="1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hidden="1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hidden="1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hidden="1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6" x14ac:dyDescent="0.3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6" hidden="1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hidden="1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hidden="1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6" x14ac:dyDescent="0.3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6" x14ac:dyDescent="0.3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6" hidden="1" x14ac:dyDescent="0.3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6" hidden="1" x14ac:dyDescent="0.3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6" x14ac:dyDescent="0.3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6" hidden="1" x14ac:dyDescent="0.3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6" hidden="1" x14ac:dyDescent="0.3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6" hidden="1" x14ac:dyDescent="0.3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6" x14ac:dyDescent="0.3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6" hidden="1" x14ac:dyDescent="0.3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6" hidden="1" x14ac:dyDescent="0.3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hidden="1" x14ac:dyDescent="0.3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6" hidden="1" x14ac:dyDescent="0.3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2" hidden="1" x14ac:dyDescent="0.3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6" hidden="1" x14ac:dyDescent="0.3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6" hidden="1" x14ac:dyDescent="0.3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6" hidden="1" x14ac:dyDescent="0.3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6" hidden="1" x14ac:dyDescent="0.3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6" hidden="1" x14ac:dyDescent="0.3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6" hidden="1" x14ac:dyDescent="0.3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6" hidden="1" x14ac:dyDescent="0.3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6" x14ac:dyDescent="0.3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6" hidden="1" x14ac:dyDescent="0.3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6" hidden="1" x14ac:dyDescent="0.3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6" x14ac:dyDescent="0.3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6" hidden="1" x14ac:dyDescent="0.3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6" hidden="1" x14ac:dyDescent="0.3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6" hidden="1" x14ac:dyDescent="0.3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6" hidden="1" x14ac:dyDescent="0.3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6" hidden="1" x14ac:dyDescent="0.3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6" hidden="1" x14ac:dyDescent="0.3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6" x14ac:dyDescent="0.3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6" hidden="1" x14ac:dyDescent="0.3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6" x14ac:dyDescent="0.3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6" x14ac:dyDescent="0.3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6" x14ac:dyDescent="0.3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6" hidden="1" x14ac:dyDescent="0.3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hidden="1" x14ac:dyDescent="0.3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6" hidden="1" x14ac:dyDescent="0.3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6" hidden="1" x14ac:dyDescent="0.3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6" x14ac:dyDescent="0.3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6" x14ac:dyDescent="0.3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6" hidden="1" x14ac:dyDescent="0.3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6" hidden="1" x14ac:dyDescent="0.3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6" x14ac:dyDescent="0.3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6" hidden="1" x14ac:dyDescent="0.3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6" hidden="1" x14ac:dyDescent="0.3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6" hidden="1" x14ac:dyDescent="0.3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6" hidden="1" x14ac:dyDescent="0.3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6" hidden="1" x14ac:dyDescent="0.3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hidden="1" x14ac:dyDescent="0.3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hidden="1" x14ac:dyDescent="0.3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6" x14ac:dyDescent="0.3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6" x14ac:dyDescent="0.3">
      <c r="A263" s="116">
        <v>371</v>
      </c>
      <c r="B263" s="117" t="s">
        <v>2667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6" x14ac:dyDescent="0.3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15.6" x14ac:dyDescent="0.3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6" hidden="1" x14ac:dyDescent="0.3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6" hidden="1" x14ac:dyDescent="0.3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6" hidden="1" x14ac:dyDescent="0.3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6" hidden="1" x14ac:dyDescent="0.3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6" hidden="1" x14ac:dyDescent="0.3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6" x14ac:dyDescent="0.3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6" hidden="1" x14ac:dyDescent="0.3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6" x14ac:dyDescent="0.3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6" hidden="1" x14ac:dyDescent="0.3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6" hidden="1" x14ac:dyDescent="0.3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6" hidden="1" x14ac:dyDescent="0.3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2" hidden="1" x14ac:dyDescent="0.3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31.2" x14ac:dyDescent="0.3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6" hidden="1" x14ac:dyDescent="0.3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2" hidden="1" x14ac:dyDescent="0.3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2" hidden="1" x14ac:dyDescent="0.3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2" hidden="1" x14ac:dyDescent="0.3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2" hidden="1" x14ac:dyDescent="0.3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6" x14ac:dyDescent="0.3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31.2" x14ac:dyDescent="0.3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31.2" x14ac:dyDescent="0.3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6" hidden="1" x14ac:dyDescent="0.3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6" hidden="1" x14ac:dyDescent="0.3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31.2" x14ac:dyDescent="0.3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6" hidden="1" x14ac:dyDescent="0.3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6" x14ac:dyDescent="0.3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2" hidden="1" x14ac:dyDescent="0.3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2" hidden="1" x14ac:dyDescent="0.3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6" hidden="1" x14ac:dyDescent="0.3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2" hidden="1" x14ac:dyDescent="0.3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2" hidden="1" x14ac:dyDescent="0.3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6" x14ac:dyDescent="0.3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6" hidden="1" x14ac:dyDescent="0.3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2" x14ac:dyDescent="0.3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6" hidden="1" x14ac:dyDescent="0.3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6" hidden="1" x14ac:dyDescent="0.3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6" hidden="1" x14ac:dyDescent="0.3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2" hidden="1" x14ac:dyDescent="0.3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2" hidden="1" x14ac:dyDescent="0.3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2" hidden="1" x14ac:dyDescent="0.3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2" hidden="1" x14ac:dyDescent="0.3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2" hidden="1" x14ac:dyDescent="0.3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2" hidden="1" x14ac:dyDescent="0.3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2" hidden="1" x14ac:dyDescent="0.3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6" hidden="1" x14ac:dyDescent="0.3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6" hidden="1" x14ac:dyDescent="0.3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6" hidden="1" x14ac:dyDescent="0.3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6" x14ac:dyDescent="0.3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6" x14ac:dyDescent="0.3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6" hidden="1" x14ac:dyDescent="0.3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2" hidden="1" x14ac:dyDescent="0.3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6" hidden="1" x14ac:dyDescent="0.3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6" hidden="1" x14ac:dyDescent="0.3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6" hidden="1" x14ac:dyDescent="0.3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6" hidden="1" x14ac:dyDescent="0.3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hidden="1" x14ac:dyDescent="0.3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2" hidden="1" x14ac:dyDescent="0.3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31.2" x14ac:dyDescent="0.3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6" hidden="1" x14ac:dyDescent="0.3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2" hidden="1" x14ac:dyDescent="0.3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2" hidden="1" x14ac:dyDescent="0.3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6" hidden="1" x14ac:dyDescent="0.3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6" hidden="1" x14ac:dyDescent="0.3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6" hidden="1" x14ac:dyDescent="0.3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6" hidden="1" x14ac:dyDescent="0.3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6" hidden="1" x14ac:dyDescent="0.3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6" hidden="1" x14ac:dyDescent="0.3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6" hidden="1" x14ac:dyDescent="0.3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6" hidden="1" x14ac:dyDescent="0.3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6" hidden="1" x14ac:dyDescent="0.3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6" x14ac:dyDescent="0.3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6" hidden="1" x14ac:dyDescent="0.3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6" hidden="1" x14ac:dyDescent="0.3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15.6" x14ac:dyDescent="0.3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6" hidden="1" x14ac:dyDescent="0.3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6" hidden="1" x14ac:dyDescent="0.3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6" hidden="1" x14ac:dyDescent="0.3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2" hidden="1" x14ac:dyDescent="0.3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6" hidden="1" x14ac:dyDescent="0.3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6" hidden="1" x14ac:dyDescent="0.3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6" hidden="1" x14ac:dyDescent="0.3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15.6" x14ac:dyDescent="0.3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6" hidden="1" x14ac:dyDescent="0.3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6" x14ac:dyDescent="0.3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6" x14ac:dyDescent="0.3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6" hidden="1" x14ac:dyDescent="0.3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6" hidden="1" x14ac:dyDescent="0.3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6" hidden="1" x14ac:dyDescent="0.3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6" hidden="1" x14ac:dyDescent="0.3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31.2" x14ac:dyDescent="0.3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6" hidden="1" x14ac:dyDescent="0.3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6" hidden="1" x14ac:dyDescent="0.3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6" x14ac:dyDescent="0.3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6" hidden="1" x14ac:dyDescent="0.3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6" hidden="1" x14ac:dyDescent="0.3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2" hidden="1" x14ac:dyDescent="0.3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15.6" x14ac:dyDescent="0.3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6" x14ac:dyDescent="0.3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6" hidden="1" x14ac:dyDescent="0.3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6" hidden="1" x14ac:dyDescent="0.3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6" x14ac:dyDescent="0.3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31.2" x14ac:dyDescent="0.3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6" x14ac:dyDescent="0.3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6" x14ac:dyDescent="0.3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6" hidden="1" x14ac:dyDescent="0.3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6" x14ac:dyDescent="0.3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6" x14ac:dyDescent="0.3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6" hidden="1" x14ac:dyDescent="0.3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6" hidden="1" x14ac:dyDescent="0.3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6" hidden="1" x14ac:dyDescent="0.3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6" hidden="1" x14ac:dyDescent="0.3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6" hidden="1" x14ac:dyDescent="0.3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6" hidden="1" x14ac:dyDescent="0.3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6" x14ac:dyDescent="0.3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hidden="1" x14ac:dyDescent="0.3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6" x14ac:dyDescent="0.3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6" hidden="1" x14ac:dyDescent="0.3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6" hidden="1" x14ac:dyDescent="0.3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2" hidden="1" x14ac:dyDescent="0.3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6" hidden="1" x14ac:dyDescent="0.3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6" hidden="1" x14ac:dyDescent="0.3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6" x14ac:dyDescent="0.3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2" hidden="1" x14ac:dyDescent="0.3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2" hidden="1" x14ac:dyDescent="0.3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6" x14ac:dyDescent="0.3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6" hidden="1" x14ac:dyDescent="0.3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2" hidden="1" x14ac:dyDescent="0.3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6" hidden="1" x14ac:dyDescent="0.3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2" hidden="1" x14ac:dyDescent="0.3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2" hidden="1" x14ac:dyDescent="0.3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6" hidden="1" x14ac:dyDescent="0.3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6" hidden="1" x14ac:dyDescent="0.3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2" hidden="1" x14ac:dyDescent="0.3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2" hidden="1" x14ac:dyDescent="0.3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6" hidden="1" x14ac:dyDescent="0.3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6" hidden="1" x14ac:dyDescent="0.3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6" hidden="1" x14ac:dyDescent="0.3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6" hidden="1" x14ac:dyDescent="0.3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6" hidden="1" x14ac:dyDescent="0.3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6" hidden="1" x14ac:dyDescent="0.3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6" hidden="1" x14ac:dyDescent="0.3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6" hidden="1" x14ac:dyDescent="0.3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6" hidden="1" x14ac:dyDescent="0.3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6" hidden="1" x14ac:dyDescent="0.3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6" hidden="1" x14ac:dyDescent="0.3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6" hidden="1" x14ac:dyDescent="0.3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6" hidden="1" x14ac:dyDescent="0.3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6" hidden="1" x14ac:dyDescent="0.3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6" hidden="1" x14ac:dyDescent="0.3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6" hidden="1" x14ac:dyDescent="0.3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6" hidden="1" x14ac:dyDescent="0.3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6" hidden="1" x14ac:dyDescent="0.3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6" hidden="1" x14ac:dyDescent="0.3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6" hidden="1" x14ac:dyDescent="0.3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6" hidden="1" x14ac:dyDescent="0.3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6" hidden="1" x14ac:dyDescent="0.3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6" hidden="1" x14ac:dyDescent="0.3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6" hidden="1" x14ac:dyDescent="0.3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hidden="1" x14ac:dyDescent="0.3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6" hidden="1" x14ac:dyDescent="0.3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6" hidden="1" x14ac:dyDescent="0.3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6" hidden="1" x14ac:dyDescent="0.3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6" hidden="1" x14ac:dyDescent="0.3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6" hidden="1" x14ac:dyDescent="0.3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6" hidden="1" x14ac:dyDescent="0.3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6" hidden="1" x14ac:dyDescent="0.3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6" hidden="1" x14ac:dyDescent="0.3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6" hidden="1" x14ac:dyDescent="0.3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6" hidden="1" x14ac:dyDescent="0.3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6" hidden="1" x14ac:dyDescent="0.3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6" hidden="1" x14ac:dyDescent="0.3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6" hidden="1" x14ac:dyDescent="0.3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6" hidden="1" x14ac:dyDescent="0.3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6" hidden="1" x14ac:dyDescent="0.3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hidden="1" x14ac:dyDescent="0.3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6" hidden="1" x14ac:dyDescent="0.3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6" hidden="1" x14ac:dyDescent="0.3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6" hidden="1" x14ac:dyDescent="0.3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6" hidden="1" x14ac:dyDescent="0.3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6" hidden="1" x14ac:dyDescent="0.3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6" hidden="1" x14ac:dyDescent="0.3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6" hidden="1" x14ac:dyDescent="0.3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6" hidden="1" x14ac:dyDescent="0.3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6" hidden="1" x14ac:dyDescent="0.3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31.2" x14ac:dyDescent="0.3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6" x14ac:dyDescent="0.3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6" hidden="1" x14ac:dyDescent="0.3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6" x14ac:dyDescent="0.3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6" x14ac:dyDescent="0.3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6" hidden="1" x14ac:dyDescent="0.3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6" x14ac:dyDescent="0.3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6" x14ac:dyDescent="0.3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15.6" x14ac:dyDescent="0.3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6" x14ac:dyDescent="0.3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6" x14ac:dyDescent="0.3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6" x14ac:dyDescent="0.3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hidden="1" x14ac:dyDescent="0.3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2" hidden="1" x14ac:dyDescent="0.3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2" hidden="1" x14ac:dyDescent="0.3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6" hidden="1" x14ac:dyDescent="0.3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6" hidden="1" x14ac:dyDescent="0.3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6" hidden="1" x14ac:dyDescent="0.3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6" hidden="1" x14ac:dyDescent="0.3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6" x14ac:dyDescent="0.3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6" hidden="1" x14ac:dyDescent="0.3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3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6" hidden="1" x14ac:dyDescent="0.3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6" hidden="1" x14ac:dyDescent="0.3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6" hidden="1" x14ac:dyDescent="0.3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6" hidden="1" x14ac:dyDescent="0.3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6" hidden="1" x14ac:dyDescent="0.3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6" hidden="1" x14ac:dyDescent="0.3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6" hidden="1" x14ac:dyDescent="0.3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6" hidden="1" x14ac:dyDescent="0.3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6" hidden="1" x14ac:dyDescent="0.3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6" hidden="1" x14ac:dyDescent="0.3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6" hidden="1" x14ac:dyDescent="0.3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6" hidden="1" x14ac:dyDescent="0.3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6" hidden="1" x14ac:dyDescent="0.3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2" hidden="1" x14ac:dyDescent="0.3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2" hidden="1" x14ac:dyDescent="0.3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6" x14ac:dyDescent="0.3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6" x14ac:dyDescent="0.3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2" hidden="1" x14ac:dyDescent="0.3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15.6" x14ac:dyDescent="0.3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6" x14ac:dyDescent="0.3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15.6" x14ac:dyDescent="0.3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6" x14ac:dyDescent="0.3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6" hidden="1" x14ac:dyDescent="0.3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6" hidden="1" x14ac:dyDescent="0.3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6" hidden="1" x14ac:dyDescent="0.3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6" hidden="1" x14ac:dyDescent="0.3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31.2" x14ac:dyDescent="0.3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6" x14ac:dyDescent="0.3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6" x14ac:dyDescent="0.3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6" x14ac:dyDescent="0.3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6" hidden="1" x14ac:dyDescent="0.3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6" x14ac:dyDescent="0.3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31.2" x14ac:dyDescent="0.3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6" hidden="1" x14ac:dyDescent="0.3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6" hidden="1" x14ac:dyDescent="0.3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6" hidden="1" x14ac:dyDescent="0.3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6" hidden="1" x14ac:dyDescent="0.3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6" hidden="1" x14ac:dyDescent="0.3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6" hidden="1" x14ac:dyDescent="0.3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6" hidden="1" x14ac:dyDescent="0.3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2" hidden="1" x14ac:dyDescent="0.3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15.6" x14ac:dyDescent="0.3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6" hidden="1" x14ac:dyDescent="0.3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15.6" x14ac:dyDescent="0.3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6" x14ac:dyDescent="0.3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6" x14ac:dyDescent="0.3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6" x14ac:dyDescent="0.3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6" x14ac:dyDescent="0.3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6" hidden="1" x14ac:dyDescent="0.3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6" hidden="1" x14ac:dyDescent="0.3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6" hidden="1" x14ac:dyDescent="0.3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6" hidden="1" x14ac:dyDescent="0.3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6" hidden="1" x14ac:dyDescent="0.3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6" hidden="1" x14ac:dyDescent="0.3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6" hidden="1" x14ac:dyDescent="0.3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6" hidden="1" x14ac:dyDescent="0.3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6" hidden="1" x14ac:dyDescent="0.3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6" hidden="1" x14ac:dyDescent="0.3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6" hidden="1" x14ac:dyDescent="0.3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6" hidden="1" x14ac:dyDescent="0.3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6" x14ac:dyDescent="0.3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6" hidden="1" x14ac:dyDescent="0.3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6" hidden="1" x14ac:dyDescent="0.3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6" hidden="1" x14ac:dyDescent="0.3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6" x14ac:dyDescent="0.3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6" hidden="1" x14ac:dyDescent="0.3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6" x14ac:dyDescent="0.3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6" x14ac:dyDescent="0.3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6" hidden="1" x14ac:dyDescent="0.3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6" hidden="1" x14ac:dyDescent="0.3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6" hidden="1" x14ac:dyDescent="0.3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6" hidden="1" x14ac:dyDescent="0.3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6" hidden="1" x14ac:dyDescent="0.3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6" hidden="1" x14ac:dyDescent="0.3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6" hidden="1" x14ac:dyDescent="0.3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6" hidden="1" x14ac:dyDescent="0.3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6" x14ac:dyDescent="0.3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6" x14ac:dyDescent="0.3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6" x14ac:dyDescent="0.3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6" hidden="1" x14ac:dyDescent="0.3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6" hidden="1" x14ac:dyDescent="0.3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6" hidden="1" x14ac:dyDescent="0.3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6" hidden="1" x14ac:dyDescent="0.3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6" hidden="1" x14ac:dyDescent="0.3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15.6" x14ac:dyDescent="0.3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6" hidden="1" x14ac:dyDescent="0.3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6" hidden="1" x14ac:dyDescent="0.3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hidden="1" x14ac:dyDescent="0.3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6" x14ac:dyDescent="0.3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6" hidden="1" x14ac:dyDescent="0.3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6" hidden="1" x14ac:dyDescent="0.3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6" hidden="1" x14ac:dyDescent="0.3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15.6" x14ac:dyDescent="0.3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6" hidden="1" x14ac:dyDescent="0.3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6" hidden="1" x14ac:dyDescent="0.3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6" x14ac:dyDescent="0.3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6" hidden="1" x14ac:dyDescent="0.3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6" hidden="1" x14ac:dyDescent="0.3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6" hidden="1" x14ac:dyDescent="0.3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15.6" x14ac:dyDescent="0.3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6" x14ac:dyDescent="0.3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6" x14ac:dyDescent="0.3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6" hidden="1" x14ac:dyDescent="0.3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6" x14ac:dyDescent="0.3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15.6" x14ac:dyDescent="0.3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6" hidden="1" x14ac:dyDescent="0.3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6" hidden="1" x14ac:dyDescent="0.3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6" hidden="1" x14ac:dyDescent="0.3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6" x14ac:dyDescent="0.3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6" x14ac:dyDescent="0.3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6" hidden="1" x14ac:dyDescent="0.3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6" hidden="1" x14ac:dyDescent="0.3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15.6" x14ac:dyDescent="0.3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6" x14ac:dyDescent="0.3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6" hidden="1" x14ac:dyDescent="0.3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6" hidden="1" x14ac:dyDescent="0.3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6" hidden="1" x14ac:dyDescent="0.3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6" hidden="1" x14ac:dyDescent="0.3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2" x14ac:dyDescent="0.3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6" x14ac:dyDescent="0.3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6" x14ac:dyDescent="0.3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15.6" x14ac:dyDescent="0.3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6" hidden="1" x14ac:dyDescent="0.3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6" hidden="1" x14ac:dyDescent="0.3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15.6" x14ac:dyDescent="0.3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6" hidden="1" x14ac:dyDescent="0.3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15.6" x14ac:dyDescent="0.3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6" hidden="1" x14ac:dyDescent="0.3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6" x14ac:dyDescent="0.3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6" x14ac:dyDescent="0.3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6" x14ac:dyDescent="0.3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6" hidden="1" x14ac:dyDescent="0.3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6" x14ac:dyDescent="0.3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6" hidden="1" x14ac:dyDescent="0.3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6" x14ac:dyDescent="0.3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6" hidden="1" x14ac:dyDescent="0.3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6" hidden="1" x14ac:dyDescent="0.3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6" hidden="1" x14ac:dyDescent="0.3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6" hidden="1" x14ac:dyDescent="0.3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6" hidden="1" x14ac:dyDescent="0.3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6" x14ac:dyDescent="0.3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6" x14ac:dyDescent="0.3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6" hidden="1" x14ac:dyDescent="0.3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6" hidden="1" x14ac:dyDescent="0.3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6" x14ac:dyDescent="0.3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6" x14ac:dyDescent="0.3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6" hidden="1" x14ac:dyDescent="0.3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6" hidden="1" x14ac:dyDescent="0.3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6" x14ac:dyDescent="0.3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6" x14ac:dyDescent="0.3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6" hidden="1" x14ac:dyDescent="0.3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2" hidden="1" x14ac:dyDescent="0.3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15.6" x14ac:dyDescent="0.3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6" hidden="1" x14ac:dyDescent="0.3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6" hidden="1" x14ac:dyDescent="0.3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6" hidden="1" x14ac:dyDescent="0.3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6" hidden="1" x14ac:dyDescent="0.3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6" hidden="1" x14ac:dyDescent="0.3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2" hidden="1" x14ac:dyDescent="0.3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6" hidden="1" x14ac:dyDescent="0.3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6" hidden="1" x14ac:dyDescent="0.3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2" hidden="1" x14ac:dyDescent="0.3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6" hidden="1" x14ac:dyDescent="0.3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6" hidden="1" x14ac:dyDescent="0.3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6" hidden="1" x14ac:dyDescent="0.3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hidden="1" x14ac:dyDescent="0.3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6" x14ac:dyDescent="0.3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6" hidden="1" x14ac:dyDescent="0.3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6" x14ac:dyDescent="0.3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6" x14ac:dyDescent="0.3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6" hidden="1" x14ac:dyDescent="0.3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6" hidden="1" x14ac:dyDescent="0.3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6" hidden="1" x14ac:dyDescent="0.3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6" hidden="1" x14ac:dyDescent="0.3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6" hidden="1" x14ac:dyDescent="0.3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6" x14ac:dyDescent="0.3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6" x14ac:dyDescent="0.3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6" x14ac:dyDescent="0.3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6" x14ac:dyDescent="0.3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6" x14ac:dyDescent="0.3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6" hidden="1" x14ac:dyDescent="0.3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6" hidden="1" x14ac:dyDescent="0.3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6" hidden="1" x14ac:dyDescent="0.3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6" hidden="1" x14ac:dyDescent="0.3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6" hidden="1" x14ac:dyDescent="0.3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6" hidden="1" x14ac:dyDescent="0.3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6" hidden="1" x14ac:dyDescent="0.3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6" hidden="1" x14ac:dyDescent="0.3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6" x14ac:dyDescent="0.3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6" hidden="1" x14ac:dyDescent="0.3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6" hidden="1" x14ac:dyDescent="0.3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6" hidden="1" x14ac:dyDescent="0.3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6" hidden="1" x14ac:dyDescent="0.3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6" hidden="1" x14ac:dyDescent="0.3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6" hidden="1" x14ac:dyDescent="0.3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6" hidden="1" x14ac:dyDescent="0.3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6" hidden="1" x14ac:dyDescent="0.3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6" hidden="1" x14ac:dyDescent="0.3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6" hidden="1" x14ac:dyDescent="0.3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6" x14ac:dyDescent="0.3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6" hidden="1" x14ac:dyDescent="0.3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6" hidden="1" x14ac:dyDescent="0.3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6" hidden="1" x14ac:dyDescent="0.3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6" hidden="1" x14ac:dyDescent="0.3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6" x14ac:dyDescent="0.3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2" hidden="1" x14ac:dyDescent="0.3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2" hidden="1" x14ac:dyDescent="0.3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6" x14ac:dyDescent="0.3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6" hidden="1" x14ac:dyDescent="0.3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6" hidden="1" x14ac:dyDescent="0.3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6" hidden="1" x14ac:dyDescent="0.3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6" hidden="1" x14ac:dyDescent="0.3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6" hidden="1" x14ac:dyDescent="0.3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6" hidden="1" x14ac:dyDescent="0.3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6" hidden="1" x14ac:dyDescent="0.3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6" x14ac:dyDescent="0.3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6" x14ac:dyDescent="0.3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15.6" x14ac:dyDescent="0.3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6" x14ac:dyDescent="0.3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6" x14ac:dyDescent="0.3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2" hidden="1" x14ac:dyDescent="0.3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6" hidden="1" x14ac:dyDescent="0.3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6" hidden="1" x14ac:dyDescent="0.3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6" hidden="1" x14ac:dyDescent="0.3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6" x14ac:dyDescent="0.3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6" x14ac:dyDescent="0.3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6" hidden="1" x14ac:dyDescent="0.3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6" hidden="1" x14ac:dyDescent="0.3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6" hidden="1" x14ac:dyDescent="0.3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6" hidden="1" x14ac:dyDescent="0.3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31.2" x14ac:dyDescent="0.3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6" hidden="1" x14ac:dyDescent="0.3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6" hidden="1" x14ac:dyDescent="0.3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6" x14ac:dyDescent="0.3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6" hidden="1" x14ac:dyDescent="0.3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6" x14ac:dyDescent="0.3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6" hidden="1" x14ac:dyDescent="0.3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6" hidden="1" x14ac:dyDescent="0.3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6" x14ac:dyDescent="0.3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31.2" x14ac:dyDescent="0.3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6" hidden="1" x14ac:dyDescent="0.3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6" hidden="1" x14ac:dyDescent="0.3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6" hidden="1" x14ac:dyDescent="0.3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6" x14ac:dyDescent="0.3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6" hidden="1" x14ac:dyDescent="0.3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6" hidden="1" x14ac:dyDescent="0.3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6" hidden="1" x14ac:dyDescent="0.3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6" x14ac:dyDescent="0.3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6" hidden="1" x14ac:dyDescent="0.3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6" x14ac:dyDescent="0.3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6" hidden="1" x14ac:dyDescent="0.3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6" hidden="1" x14ac:dyDescent="0.3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6" hidden="1" x14ac:dyDescent="0.3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6" hidden="1" x14ac:dyDescent="0.3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6" hidden="1" x14ac:dyDescent="0.3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31.2" x14ac:dyDescent="0.3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6" x14ac:dyDescent="0.3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6" hidden="1" x14ac:dyDescent="0.3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hidden="1" x14ac:dyDescent="0.3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6" hidden="1" x14ac:dyDescent="0.3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6" hidden="1" x14ac:dyDescent="0.3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6" hidden="1" x14ac:dyDescent="0.3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6" hidden="1" x14ac:dyDescent="0.3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6" x14ac:dyDescent="0.3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6" hidden="1" x14ac:dyDescent="0.3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6" x14ac:dyDescent="0.3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6" hidden="1" x14ac:dyDescent="0.3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6" hidden="1" x14ac:dyDescent="0.3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6" hidden="1" x14ac:dyDescent="0.3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6" x14ac:dyDescent="0.3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6" hidden="1" x14ac:dyDescent="0.3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6" hidden="1" x14ac:dyDescent="0.3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2" hidden="1" x14ac:dyDescent="0.3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6" hidden="1" x14ac:dyDescent="0.3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6" hidden="1" x14ac:dyDescent="0.3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6" hidden="1" x14ac:dyDescent="0.3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6" hidden="1" x14ac:dyDescent="0.3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6" hidden="1" x14ac:dyDescent="0.3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31.2" x14ac:dyDescent="0.3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2" hidden="1" x14ac:dyDescent="0.3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6" x14ac:dyDescent="0.3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6" hidden="1" x14ac:dyDescent="0.3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6" x14ac:dyDescent="0.3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hidden="1" x14ac:dyDescent="0.3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6" x14ac:dyDescent="0.3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6" hidden="1" x14ac:dyDescent="0.3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6" hidden="1" x14ac:dyDescent="0.3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6" hidden="1" x14ac:dyDescent="0.3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6" hidden="1" x14ac:dyDescent="0.3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6" hidden="1" x14ac:dyDescent="0.3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6" hidden="1" x14ac:dyDescent="0.3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6" hidden="1" x14ac:dyDescent="0.3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6" x14ac:dyDescent="0.3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6" x14ac:dyDescent="0.3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6" hidden="1" x14ac:dyDescent="0.3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6" hidden="1" x14ac:dyDescent="0.3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6" x14ac:dyDescent="0.3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6" x14ac:dyDescent="0.3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6" x14ac:dyDescent="0.3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6" hidden="1" x14ac:dyDescent="0.3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6" x14ac:dyDescent="0.3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6" hidden="1" x14ac:dyDescent="0.3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6" hidden="1" x14ac:dyDescent="0.3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6" hidden="1" x14ac:dyDescent="0.3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6" x14ac:dyDescent="0.3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2" hidden="1" x14ac:dyDescent="0.3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6" x14ac:dyDescent="0.3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6" hidden="1" x14ac:dyDescent="0.3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6" hidden="1" x14ac:dyDescent="0.3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6" hidden="1" x14ac:dyDescent="0.3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6" x14ac:dyDescent="0.3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6" hidden="1" x14ac:dyDescent="0.3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6" x14ac:dyDescent="0.3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6" hidden="1" x14ac:dyDescent="0.3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6" hidden="1" x14ac:dyDescent="0.3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6" hidden="1" x14ac:dyDescent="0.3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6" hidden="1" x14ac:dyDescent="0.3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6" hidden="1" x14ac:dyDescent="0.3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6" hidden="1" x14ac:dyDescent="0.3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6" hidden="1" x14ac:dyDescent="0.3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6" x14ac:dyDescent="0.3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6" x14ac:dyDescent="0.3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6" hidden="1" x14ac:dyDescent="0.3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6" hidden="1" x14ac:dyDescent="0.3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6" hidden="1" x14ac:dyDescent="0.3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6" x14ac:dyDescent="0.3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6" hidden="1" x14ac:dyDescent="0.3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6" hidden="1" x14ac:dyDescent="0.3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2" hidden="1" x14ac:dyDescent="0.3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6" hidden="1" x14ac:dyDescent="0.3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6" hidden="1" x14ac:dyDescent="0.3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6" hidden="1" x14ac:dyDescent="0.3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6" hidden="1" x14ac:dyDescent="0.3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6" hidden="1" x14ac:dyDescent="0.3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6" hidden="1" x14ac:dyDescent="0.3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6" hidden="1" x14ac:dyDescent="0.3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6" hidden="1" x14ac:dyDescent="0.3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6" hidden="1" x14ac:dyDescent="0.3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6" hidden="1" x14ac:dyDescent="0.3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6" x14ac:dyDescent="0.3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6" x14ac:dyDescent="0.3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6" x14ac:dyDescent="0.3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6" hidden="1" x14ac:dyDescent="0.3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6" hidden="1" x14ac:dyDescent="0.3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6" x14ac:dyDescent="0.3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6" x14ac:dyDescent="0.3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6" hidden="1" x14ac:dyDescent="0.3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6" hidden="1" x14ac:dyDescent="0.3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6" hidden="1" x14ac:dyDescent="0.3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6" hidden="1" x14ac:dyDescent="0.3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6" x14ac:dyDescent="0.3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823:B1048576 B1:B810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5" t="s">
        <v>0</v>
      </c>
      <c r="B1" s="20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7" t="s">
        <v>8</v>
      </c>
      <c r="B9" s="208"/>
    </row>
    <row r="10" spans="1:9" x14ac:dyDescent="0.4">
      <c r="A10" s="8" t="s">
        <v>2006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9" t="s">
        <v>9</v>
      </c>
      <c r="B14" s="21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2297</v>
      </c>
      <c r="C70" s="3" t="s">
        <v>2298</v>
      </c>
      <c r="D70" s="3" t="s">
        <v>2299</v>
      </c>
    </row>
    <row r="71" spans="1:5" x14ac:dyDescent="0.4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4">
      <c r="A72" s="3" t="s">
        <v>2304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Z1038220"/>
  <sheetViews>
    <sheetView tabSelected="1" topLeftCell="H1" zoomScale="70" zoomScaleNormal="70" workbookViewId="0">
      <pane ySplit="4" topLeftCell="A5" activePane="bottomLeft" state="frozen"/>
      <selection pane="bottomLeft" activeCell="P69" sqref="P69"/>
    </sheetView>
  </sheetViews>
  <sheetFormatPr baseColWidth="10" defaultColWidth="25.5546875" defaultRowHeight="14.4" x14ac:dyDescent="0.3"/>
  <cols>
    <col min="1" max="1" width="25.5546875" style="102" bestFit="1" customWidth="1"/>
    <col min="2" max="2" width="20.21875" style="83" bestFit="1" customWidth="1"/>
    <col min="3" max="3" width="15.21875" style="43" bestFit="1" customWidth="1"/>
    <col min="4" max="4" width="27.44140625" style="102" bestFit="1" customWidth="1"/>
    <col min="5" max="5" width="12.6640625" style="75" bestFit="1" customWidth="1"/>
    <col min="6" max="6" width="11.109375" style="44" bestFit="1" customWidth="1"/>
    <col min="7" max="7" width="52.33203125" style="44" bestFit="1" customWidth="1"/>
    <col min="8" max="8" width="5.33203125" style="44" customWidth="1"/>
    <col min="9" max="11" width="5.33203125" style="44" bestFit="1" customWidth="1"/>
    <col min="12" max="12" width="49.44140625" style="44" bestFit="1" customWidth="1"/>
    <col min="13" max="13" width="18.88671875" style="102" bestFit="1" customWidth="1"/>
    <col min="14" max="14" width="17.88671875" style="102" bestFit="1" customWidth="1"/>
    <col min="15" max="15" width="35.77734375" style="102" bestFit="1" customWidth="1"/>
    <col min="16" max="16" width="16.88671875" style="78" bestFit="1" customWidth="1"/>
    <col min="17" max="17" width="49.44140625" style="69" bestFit="1" customWidth="1"/>
    <col min="18" max="16384" width="25.5546875" style="42"/>
  </cols>
  <sheetData>
    <row r="1" spans="1:52" ht="17.399999999999999" x14ac:dyDescent="0.3">
      <c r="A1" s="170" t="s">
        <v>2149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52" ht="17.399999999999999" x14ac:dyDescent="0.3">
      <c r="A2" s="167" t="s">
        <v>2146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52" ht="18" thickBot="1" x14ac:dyDescent="0.35">
      <c r="A3" s="173" t="s">
        <v>2702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52" s="25" customFormat="1" ht="17.399999999999999" x14ac:dyDescent="0.3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52" s="130" customFormat="1" ht="17.399999999999999" x14ac:dyDescent="0.3">
      <c r="A5" s="153" t="str">
        <f>VLOOKUP(E5,'LISTADO ATM'!$A$2:$C$902,3,0)</f>
        <v>ESTE</v>
      </c>
      <c r="B5" s="112" t="s">
        <v>2615</v>
      </c>
      <c r="C5" s="97">
        <v>44414.637499999997</v>
      </c>
      <c r="D5" s="97" t="s">
        <v>2176</v>
      </c>
      <c r="E5" s="143">
        <v>838</v>
      </c>
      <c r="F5" s="153" t="str">
        <f>VLOOKUP(E5,VIP!$A$2:$O14770,2,0)</f>
        <v>DRBR838</v>
      </c>
      <c r="G5" s="153" t="str">
        <f>VLOOKUP(E5,'LISTADO ATM'!$A$2:$B$901,2,0)</f>
        <v xml:space="preserve">ATM UNP Consuelo </v>
      </c>
      <c r="H5" s="153" t="str">
        <f>VLOOKUP(E5,VIP!$A$2:$O19731,7,FALSE)</f>
        <v>Si</v>
      </c>
      <c r="I5" s="153" t="str">
        <f>VLOOKUP(E5,VIP!$A$2:$O11696,8,FALSE)</f>
        <v>Si</v>
      </c>
      <c r="J5" s="153" t="str">
        <f>VLOOKUP(E5,VIP!$A$2:$O11646,8,FALSE)</f>
        <v>Si</v>
      </c>
      <c r="K5" s="153" t="str">
        <f>VLOOKUP(E5,VIP!$A$2:$O15220,6,0)</f>
        <v>NO</v>
      </c>
      <c r="L5" s="148" t="s">
        <v>2241</v>
      </c>
      <c r="M5" s="96" t="s">
        <v>2441</v>
      </c>
      <c r="N5" s="96" t="s">
        <v>2448</v>
      </c>
      <c r="O5" s="153" t="s">
        <v>2450</v>
      </c>
      <c r="P5" s="153"/>
      <c r="Q5" s="96" t="s">
        <v>2241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30" customFormat="1" ht="17.399999999999999" x14ac:dyDescent="0.3">
      <c r="A6" s="153" t="str">
        <f>VLOOKUP(E6,'LISTADO ATM'!$A$2:$C$902,3,0)</f>
        <v>NORTE</v>
      </c>
      <c r="B6" s="112" t="s">
        <v>2617</v>
      </c>
      <c r="C6" s="97">
        <v>44414.842523148145</v>
      </c>
      <c r="D6" s="97" t="s">
        <v>2177</v>
      </c>
      <c r="E6" s="143">
        <v>763</v>
      </c>
      <c r="F6" s="153" t="str">
        <f>VLOOKUP(E6,VIP!$A$2:$O14787,2,0)</f>
        <v>DRBR439</v>
      </c>
      <c r="G6" s="153" t="str">
        <f>VLOOKUP(E6,'LISTADO ATM'!$A$2:$B$901,2,0)</f>
        <v xml:space="preserve">ATM UNP Montellano </v>
      </c>
      <c r="H6" s="153" t="str">
        <f>VLOOKUP(E6,VIP!$A$2:$O19748,7,FALSE)</f>
        <v>Si</v>
      </c>
      <c r="I6" s="153" t="str">
        <f>VLOOKUP(E6,VIP!$A$2:$O11713,8,FALSE)</f>
        <v>Si</v>
      </c>
      <c r="J6" s="153" t="str">
        <f>VLOOKUP(E6,VIP!$A$2:$O11663,8,FALSE)</f>
        <v>Si</v>
      </c>
      <c r="K6" s="153" t="str">
        <f>VLOOKUP(E6,VIP!$A$2:$O15237,6,0)</f>
        <v>NO</v>
      </c>
      <c r="L6" s="148" t="s">
        <v>2241</v>
      </c>
      <c r="M6" s="96" t="s">
        <v>2441</v>
      </c>
      <c r="N6" s="96" t="s">
        <v>2448</v>
      </c>
      <c r="O6" s="153" t="s">
        <v>2588</v>
      </c>
      <c r="P6" s="153"/>
      <c r="Q6" s="96" t="s">
        <v>2241</v>
      </c>
      <c r="S6" s="78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 s="130" customFormat="1" ht="17.399999999999999" x14ac:dyDescent="0.3">
      <c r="A7" s="153" t="str">
        <f>VLOOKUP(E7,'LISTADO ATM'!$A$2:$C$902,3,0)</f>
        <v>DISTRITO NACIONAL</v>
      </c>
      <c r="B7" s="112" t="s">
        <v>2618</v>
      </c>
      <c r="C7" s="97">
        <v>44415.191817129627</v>
      </c>
      <c r="D7" s="97" t="s">
        <v>2176</v>
      </c>
      <c r="E7" s="143">
        <v>564</v>
      </c>
      <c r="F7" s="153" t="str">
        <f>VLOOKUP(E7,VIP!$A$2:$O14778,2,0)</f>
        <v>DRBR168</v>
      </c>
      <c r="G7" s="153" t="str">
        <f>VLOOKUP(E7,'LISTADO ATM'!$A$2:$B$901,2,0)</f>
        <v xml:space="preserve">ATM Ministerio de Agricultura </v>
      </c>
      <c r="H7" s="153" t="str">
        <f>VLOOKUP(E7,VIP!$A$2:$O19739,7,FALSE)</f>
        <v>Si</v>
      </c>
      <c r="I7" s="153" t="str">
        <f>VLOOKUP(E7,VIP!$A$2:$O11704,8,FALSE)</f>
        <v>Si</v>
      </c>
      <c r="J7" s="153" t="str">
        <f>VLOOKUP(E7,VIP!$A$2:$O11654,8,FALSE)</f>
        <v>Si</v>
      </c>
      <c r="K7" s="153" t="str">
        <f>VLOOKUP(E7,VIP!$A$2:$O15228,6,0)</f>
        <v>NO</v>
      </c>
      <c r="L7" s="148" t="s">
        <v>2241</v>
      </c>
      <c r="M7" s="96" t="s">
        <v>2441</v>
      </c>
      <c r="N7" s="96" t="s">
        <v>2448</v>
      </c>
      <c r="O7" s="153" t="s">
        <v>2450</v>
      </c>
      <c r="P7" s="153"/>
      <c r="Q7" s="96" t="s">
        <v>2241</v>
      </c>
      <c r="S7" s="78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 s="130" customFormat="1" ht="17.399999999999999" x14ac:dyDescent="0.3">
      <c r="A8" s="166" t="str">
        <f>VLOOKUP(E8,'LISTADO ATM'!$A$2:$C$902,3,0)</f>
        <v>DISTRITO NACIONAL</v>
      </c>
      <c r="B8" s="112" t="s">
        <v>2622</v>
      </c>
      <c r="C8" s="97">
        <v>44415.490763888891</v>
      </c>
      <c r="D8" s="97" t="s">
        <v>2176</v>
      </c>
      <c r="E8" s="143">
        <v>536</v>
      </c>
      <c r="F8" s="166" t="str">
        <f>VLOOKUP(E8,VIP!$A$2:$O14798,2,0)</f>
        <v>DRBR509</v>
      </c>
      <c r="G8" s="166" t="str">
        <f>VLOOKUP(E8,'LISTADO ATM'!$A$2:$B$901,2,0)</f>
        <v xml:space="preserve">ATM Super Lama San Isidro </v>
      </c>
      <c r="H8" s="166" t="str">
        <f>VLOOKUP(E8,VIP!$A$2:$O19759,7,FALSE)</f>
        <v>Si</v>
      </c>
      <c r="I8" s="166" t="str">
        <f>VLOOKUP(E8,VIP!$A$2:$O11724,8,FALSE)</f>
        <v>Si</v>
      </c>
      <c r="J8" s="166" t="str">
        <f>VLOOKUP(E8,VIP!$A$2:$O11674,8,FALSE)</f>
        <v>Si</v>
      </c>
      <c r="K8" s="166" t="str">
        <f>VLOOKUP(E8,VIP!$A$2:$O15248,6,0)</f>
        <v>NO</v>
      </c>
      <c r="L8" s="148" t="s">
        <v>2215</v>
      </c>
      <c r="M8" s="96" t="s">
        <v>2441</v>
      </c>
      <c r="N8" s="96" t="s">
        <v>2448</v>
      </c>
      <c r="O8" s="166" t="s">
        <v>2450</v>
      </c>
      <c r="P8" s="166"/>
      <c r="Q8" s="96" t="s">
        <v>2215</v>
      </c>
      <c r="S8" s="78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 s="130" customFormat="1" ht="17.399999999999999" x14ac:dyDescent="0.3">
      <c r="A9" s="166" t="str">
        <f>VLOOKUP(E9,'LISTADO ATM'!$A$2:$C$902,3,0)</f>
        <v>DISTRITO NACIONAL</v>
      </c>
      <c r="B9" s="112" t="s">
        <v>2624</v>
      </c>
      <c r="C9" s="97">
        <v>44415.590266203704</v>
      </c>
      <c r="D9" s="97" t="s">
        <v>2464</v>
      </c>
      <c r="E9" s="143">
        <v>378</v>
      </c>
      <c r="F9" s="166" t="str">
        <f>VLOOKUP(E9,VIP!$A$2:$O14806,2,0)</f>
        <v>DRBR378</v>
      </c>
      <c r="G9" s="166" t="str">
        <f>VLOOKUP(E9,'LISTADO ATM'!$A$2:$B$901,2,0)</f>
        <v>ATM UNP Villa Flores</v>
      </c>
      <c r="H9" s="166" t="str">
        <f>VLOOKUP(E9,VIP!$A$2:$O19767,7,FALSE)</f>
        <v>N/A</v>
      </c>
      <c r="I9" s="166" t="str">
        <f>VLOOKUP(E9,VIP!$A$2:$O11732,8,FALSE)</f>
        <v>N/A</v>
      </c>
      <c r="J9" s="166" t="str">
        <f>VLOOKUP(E9,VIP!$A$2:$O11682,8,FALSE)</f>
        <v>N/A</v>
      </c>
      <c r="K9" s="166" t="str">
        <f>VLOOKUP(E9,VIP!$A$2:$O15256,6,0)</f>
        <v>N/A</v>
      </c>
      <c r="L9" s="148" t="s">
        <v>2555</v>
      </c>
      <c r="M9" s="96" t="s">
        <v>2441</v>
      </c>
      <c r="N9" s="96" t="s">
        <v>2448</v>
      </c>
      <c r="O9" s="166" t="s">
        <v>2465</v>
      </c>
      <c r="P9" s="166"/>
      <c r="Q9" s="96" t="s">
        <v>2555</v>
      </c>
      <c r="S9" s="78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 s="130" customFormat="1" ht="17.399999999999999" x14ac:dyDescent="0.3">
      <c r="A10" s="153" t="str">
        <f>VLOOKUP(E10,'LISTADO ATM'!$A$2:$C$902,3,0)</f>
        <v>DISTRITO NACIONAL</v>
      </c>
      <c r="B10" s="112">
        <v>3335981857</v>
      </c>
      <c r="C10" s="97">
        <v>44416.392824074072</v>
      </c>
      <c r="D10" s="97" t="s">
        <v>2176</v>
      </c>
      <c r="E10" s="143">
        <v>545</v>
      </c>
      <c r="F10" s="153" t="str">
        <f>VLOOKUP(E10,VIP!$A$2:$O14812,2,0)</f>
        <v>DRBR995</v>
      </c>
      <c r="G10" s="153" t="str">
        <f>VLOOKUP(E10,'LISTADO ATM'!$A$2:$B$901,2,0)</f>
        <v xml:space="preserve">ATM Oficina Isabel La Católica II  </v>
      </c>
      <c r="H10" s="153" t="str">
        <f>VLOOKUP(E10,VIP!$A$2:$O19773,7,FALSE)</f>
        <v>Si</v>
      </c>
      <c r="I10" s="153" t="str">
        <f>VLOOKUP(E10,VIP!$A$2:$O11738,8,FALSE)</f>
        <v>Si</v>
      </c>
      <c r="J10" s="153" t="str">
        <f>VLOOKUP(E10,VIP!$A$2:$O11688,8,FALSE)</f>
        <v>Si</v>
      </c>
      <c r="K10" s="153" t="str">
        <f>VLOOKUP(E10,VIP!$A$2:$O15262,6,0)</f>
        <v>NO</v>
      </c>
      <c r="L10" s="148" t="s">
        <v>2215</v>
      </c>
      <c r="M10" s="96" t="s">
        <v>2441</v>
      </c>
      <c r="N10" s="96" t="s">
        <v>2448</v>
      </c>
      <c r="O10" s="153" t="s">
        <v>2450</v>
      </c>
      <c r="P10" s="153"/>
      <c r="Q10" s="96" t="s">
        <v>2215</v>
      </c>
      <c r="S10" s="78"/>
      <c r="T10" s="145"/>
    </row>
    <row r="11" spans="1:52" s="130" customFormat="1" ht="17.399999999999999" x14ac:dyDescent="0.3">
      <c r="A11" s="166" t="str">
        <f>VLOOKUP(E11,'LISTADO ATM'!$A$2:$C$902,3,0)</f>
        <v>NORTE</v>
      </c>
      <c r="B11" s="112" t="s">
        <v>2638</v>
      </c>
      <c r="C11" s="97">
        <v>44416.593831018516</v>
      </c>
      <c r="D11" s="97" t="s">
        <v>2176</v>
      </c>
      <c r="E11" s="143">
        <v>431</v>
      </c>
      <c r="F11" s="166" t="str">
        <f>VLOOKUP(E11,VIP!$A$2:$O14817,2,0)</f>
        <v>DRBR583</v>
      </c>
      <c r="G11" s="166" t="str">
        <f>VLOOKUP(E11,'LISTADO ATM'!$A$2:$B$901,2,0)</f>
        <v xml:space="preserve">ATM Autoservicio Sol (Santiago) </v>
      </c>
      <c r="H11" s="166" t="str">
        <f>VLOOKUP(E11,VIP!$A$2:$O19778,7,FALSE)</f>
        <v>Si</v>
      </c>
      <c r="I11" s="166" t="str">
        <f>VLOOKUP(E11,VIP!$A$2:$O11743,8,FALSE)</f>
        <v>Si</v>
      </c>
      <c r="J11" s="166" t="str">
        <f>VLOOKUP(E11,VIP!$A$2:$O11693,8,FALSE)</f>
        <v>Si</v>
      </c>
      <c r="K11" s="166" t="str">
        <f>VLOOKUP(E11,VIP!$A$2:$O15267,6,0)</f>
        <v>SI</v>
      </c>
      <c r="L11" s="148" t="s">
        <v>2592</v>
      </c>
      <c r="M11" s="96" t="s">
        <v>2441</v>
      </c>
      <c r="N11" s="96" t="s">
        <v>2448</v>
      </c>
      <c r="O11" s="166" t="s">
        <v>2450</v>
      </c>
      <c r="P11" s="166"/>
      <c r="Q11" s="96" t="s">
        <v>2592</v>
      </c>
      <c r="S11" s="78"/>
      <c r="T11" s="145"/>
    </row>
    <row r="12" spans="1:52" s="130" customFormat="1" ht="17.399999999999999" x14ac:dyDescent="0.3">
      <c r="A12" s="166" t="str">
        <f>VLOOKUP(E12,'LISTADO ATM'!$A$2:$C$902,3,0)</f>
        <v>DISTRITO NACIONAL</v>
      </c>
      <c r="B12" s="112" t="s">
        <v>2650</v>
      </c>
      <c r="C12" s="97">
        <v>44416.773831018516</v>
      </c>
      <c r="D12" s="97" t="s">
        <v>2444</v>
      </c>
      <c r="E12" s="143">
        <v>541</v>
      </c>
      <c r="F12" s="166" t="str">
        <f>VLOOKUP(E12,VIP!$A$2:$O14825,2,0)</f>
        <v>DRBR541</v>
      </c>
      <c r="G12" s="166" t="str">
        <f>VLOOKUP(E12,'LISTADO ATM'!$A$2:$B$901,2,0)</f>
        <v xml:space="preserve">ATM Oficina Sambil II </v>
      </c>
      <c r="H12" s="166" t="str">
        <f>VLOOKUP(E12,VIP!$A$2:$O19786,7,FALSE)</f>
        <v>Si</v>
      </c>
      <c r="I12" s="166" t="str">
        <f>VLOOKUP(E12,VIP!$A$2:$O11751,8,FALSE)</f>
        <v>Si</v>
      </c>
      <c r="J12" s="166" t="str">
        <f>VLOOKUP(E12,VIP!$A$2:$O11701,8,FALSE)</f>
        <v>Si</v>
      </c>
      <c r="K12" s="166" t="str">
        <f>VLOOKUP(E12,VIP!$A$2:$O15275,6,0)</f>
        <v>SI</v>
      </c>
      <c r="L12" s="148" t="s">
        <v>2413</v>
      </c>
      <c r="M12" s="96" t="s">
        <v>2441</v>
      </c>
      <c r="N12" s="96" t="s">
        <v>2448</v>
      </c>
      <c r="O12" s="166" t="s">
        <v>2449</v>
      </c>
      <c r="P12" s="166"/>
      <c r="Q12" s="96" t="s">
        <v>2413</v>
      </c>
      <c r="S12" s="78"/>
      <c r="T12" s="145"/>
    </row>
    <row r="13" spans="1:52" s="130" customFormat="1" ht="17.399999999999999" x14ac:dyDescent="0.3">
      <c r="A13" s="153" t="str">
        <f>VLOOKUP(E13,'LISTADO ATM'!$A$2:$C$902,3,0)</f>
        <v>DISTRITO NACIONAL</v>
      </c>
      <c r="B13" s="112" t="s">
        <v>2659</v>
      </c>
      <c r="C13" s="97">
        <v>44416.897581018522</v>
      </c>
      <c r="D13" s="97" t="s">
        <v>2176</v>
      </c>
      <c r="E13" s="143">
        <v>567</v>
      </c>
      <c r="F13" s="153" t="str">
        <f>VLOOKUP(E13,VIP!$A$2:$O14838,2,0)</f>
        <v>DRBR015</v>
      </c>
      <c r="G13" s="153" t="str">
        <f>VLOOKUP(E13,'LISTADO ATM'!$A$2:$B$901,2,0)</f>
        <v xml:space="preserve">ATM Oficina Máximo Gómez </v>
      </c>
      <c r="H13" s="153" t="str">
        <f>VLOOKUP(E13,VIP!$A$2:$O19799,7,FALSE)</f>
        <v>Si</v>
      </c>
      <c r="I13" s="153" t="str">
        <f>VLOOKUP(E13,VIP!$A$2:$O11764,8,FALSE)</f>
        <v>Si</v>
      </c>
      <c r="J13" s="153" t="str">
        <f>VLOOKUP(E13,VIP!$A$2:$O11714,8,FALSE)</f>
        <v>Si</v>
      </c>
      <c r="K13" s="153" t="str">
        <f>VLOOKUP(E13,VIP!$A$2:$O15288,6,0)</f>
        <v>NO</v>
      </c>
      <c r="L13" s="148" t="s">
        <v>2215</v>
      </c>
      <c r="M13" s="96" t="s">
        <v>2441</v>
      </c>
      <c r="N13" s="96" t="s">
        <v>2448</v>
      </c>
      <c r="O13" s="153" t="s">
        <v>2450</v>
      </c>
      <c r="P13" s="153"/>
      <c r="Q13" s="96" t="s">
        <v>2215</v>
      </c>
      <c r="S13" s="78"/>
      <c r="T13" s="145"/>
    </row>
    <row r="14" spans="1:52" s="130" customFormat="1" ht="17.399999999999999" x14ac:dyDescent="0.3">
      <c r="A14" s="153" t="str">
        <f>VLOOKUP(E14,'LISTADO ATM'!$A$2:$C$902,3,0)</f>
        <v>DISTRITO NACIONAL</v>
      </c>
      <c r="B14" s="112" t="s">
        <v>2661</v>
      </c>
      <c r="C14" s="97">
        <v>44417.031018518515</v>
      </c>
      <c r="D14" s="97" t="s">
        <v>2176</v>
      </c>
      <c r="E14" s="143">
        <v>932</v>
      </c>
      <c r="F14" s="153" t="str">
        <f>VLOOKUP(E14,VIP!$A$2:$O14834,2,0)</f>
        <v>DRBR01E</v>
      </c>
      <c r="G14" s="153" t="str">
        <f>VLOOKUP(E14,'LISTADO ATM'!$A$2:$B$901,2,0)</f>
        <v xml:space="preserve">ATM Banco Agrícola </v>
      </c>
      <c r="H14" s="153" t="str">
        <f>VLOOKUP(E14,VIP!$A$2:$O19795,7,FALSE)</f>
        <v>Si</v>
      </c>
      <c r="I14" s="153" t="str">
        <f>VLOOKUP(E14,VIP!$A$2:$O11760,8,FALSE)</f>
        <v>Si</v>
      </c>
      <c r="J14" s="153" t="str">
        <f>VLOOKUP(E14,VIP!$A$2:$O11710,8,FALSE)</f>
        <v>Si</v>
      </c>
      <c r="K14" s="153" t="str">
        <f>VLOOKUP(E14,VIP!$A$2:$O15284,6,0)</f>
        <v>NO</v>
      </c>
      <c r="L14" s="148" t="s">
        <v>2620</v>
      </c>
      <c r="M14" s="96" t="s">
        <v>2441</v>
      </c>
      <c r="N14" s="96" t="s">
        <v>2448</v>
      </c>
      <c r="O14" s="153" t="s">
        <v>2450</v>
      </c>
      <c r="P14" s="153"/>
      <c r="Q14" s="96" t="s">
        <v>2620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s="130" customFormat="1" ht="17.399999999999999" x14ac:dyDescent="0.3">
      <c r="A15" s="153" t="str">
        <f>VLOOKUP(E15,'LISTADO ATM'!$A$2:$C$902,3,0)</f>
        <v>DISTRITO NACIONAL</v>
      </c>
      <c r="B15" s="112" t="s">
        <v>2670</v>
      </c>
      <c r="C15" s="97">
        <v>44417.387627314813</v>
      </c>
      <c r="D15" s="97" t="s">
        <v>2176</v>
      </c>
      <c r="E15" s="143">
        <v>516</v>
      </c>
      <c r="F15" s="153" t="str">
        <f>VLOOKUP(E15,VIP!$A$2:$O14840,2,0)</f>
        <v>DRBR516</v>
      </c>
      <c r="G15" s="153" t="str">
        <f>VLOOKUP(E15,'LISTADO ATM'!$A$2:$B$901,2,0)</f>
        <v xml:space="preserve">ATM Oficina Gascue </v>
      </c>
      <c r="H15" s="153" t="str">
        <f>VLOOKUP(E15,VIP!$A$2:$O19801,7,FALSE)</f>
        <v>Si</v>
      </c>
      <c r="I15" s="153" t="str">
        <f>VLOOKUP(E15,VIP!$A$2:$O11766,8,FALSE)</f>
        <v>Si</v>
      </c>
      <c r="J15" s="153" t="str">
        <f>VLOOKUP(E15,VIP!$A$2:$O11716,8,FALSE)</f>
        <v>Si</v>
      </c>
      <c r="K15" s="153" t="str">
        <f>VLOOKUP(E15,VIP!$A$2:$O15290,6,0)</f>
        <v>SI</v>
      </c>
      <c r="L15" s="148" t="s">
        <v>2215</v>
      </c>
      <c r="M15" s="96" t="s">
        <v>2441</v>
      </c>
      <c r="N15" s="96" t="s">
        <v>2448</v>
      </c>
      <c r="O15" s="153" t="s">
        <v>2450</v>
      </c>
      <c r="P15" s="153"/>
      <c r="Q15" s="96" t="s">
        <v>2215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s="130" customFormat="1" ht="17.399999999999999" x14ac:dyDescent="0.3">
      <c r="A16" s="153" t="str">
        <f>VLOOKUP(E16,'LISTADO ATM'!$A$2:$C$902,3,0)</f>
        <v>DISTRITO NACIONAL</v>
      </c>
      <c r="B16" s="112" t="s">
        <v>2675</v>
      </c>
      <c r="C16" s="97">
        <v>44417.488877314812</v>
      </c>
      <c r="D16" s="97" t="s">
        <v>2176</v>
      </c>
      <c r="E16" s="143">
        <v>622</v>
      </c>
      <c r="F16" s="153" t="str">
        <f>VLOOKUP(E16,VIP!$A$2:$O14839,2,0)</f>
        <v>DRBR622</v>
      </c>
      <c r="G16" s="153" t="str">
        <f>VLOOKUP(E16,'LISTADO ATM'!$A$2:$B$901,2,0)</f>
        <v xml:space="preserve">ATM Ayuntamiento D.N. </v>
      </c>
      <c r="H16" s="153" t="str">
        <f>VLOOKUP(E16,VIP!$A$2:$O19800,7,FALSE)</f>
        <v>Si</v>
      </c>
      <c r="I16" s="153" t="str">
        <f>VLOOKUP(E16,VIP!$A$2:$O11765,8,FALSE)</f>
        <v>Si</v>
      </c>
      <c r="J16" s="153" t="str">
        <f>VLOOKUP(E16,VIP!$A$2:$O11715,8,FALSE)</f>
        <v>Si</v>
      </c>
      <c r="K16" s="153" t="str">
        <f>VLOOKUP(E16,VIP!$A$2:$O15289,6,0)</f>
        <v>NO</v>
      </c>
      <c r="L16" s="148" t="s">
        <v>2460</v>
      </c>
      <c r="M16" s="96" t="s">
        <v>2441</v>
      </c>
      <c r="N16" s="96" t="s">
        <v>2448</v>
      </c>
      <c r="O16" s="153" t="s">
        <v>2450</v>
      </c>
      <c r="P16" s="153"/>
      <c r="Q16" s="96" t="s">
        <v>2460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s="130" customFormat="1" ht="17.399999999999999" x14ac:dyDescent="0.3">
      <c r="A17" s="153" t="str">
        <f>VLOOKUP(E17,'LISTADO ATM'!$A$2:$C$902,3,0)</f>
        <v>NORTE</v>
      </c>
      <c r="B17" s="164">
        <v>3335983156</v>
      </c>
      <c r="C17" s="97">
        <v>44417.54420138889</v>
      </c>
      <c r="D17" s="97" t="s">
        <v>2464</v>
      </c>
      <c r="E17" s="143">
        <v>712</v>
      </c>
      <c r="F17" s="153" t="str">
        <f>VLOOKUP(E17,VIP!$A$2:$O14833,2,0)</f>
        <v>DRBR128</v>
      </c>
      <c r="G17" s="153" t="str">
        <f>VLOOKUP(E17,'LISTADO ATM'!$A$2:$B$901,2,0)</f>
        <v xml:space="preserve">ATM Oficina Imbert </v>
      </c>
      <c r="H17" s="153" t="str">
        <f>VLOOKUP(E17,VIP!$A$2:$O19794,7,FALSE)</f>
        <v>Si</v>
      </c>
      <c r="I17" s="153" t="str">
        <f>VLOOKUP(E17,VIP!$A$2:$O11759,8,FALSE)</f>
        <v>Si</v>
      </c>
      <c r="J17" s="153" t="str">
        <f>VLOOKUP(E17,VIP!$A$2:$O11709,8,FALSE)</f>
        <v>Si</v>
      </c>
      <c r="K17" s="153" t="str">
        <f>VLOOKUP(E17,VIP!$A$2:$O15283,6,0)</f>
        <v>SI</v>
      </c>
      <c r="L17" s="148" t="s">
        <v>2437</v>
      </c>
      <c r="M17" s="96" t="s">
        <v>2441</v>
      </c>
      <c r="N17" s="96" t="s">
        <v>2448</v>
      </c>
      <c r="O17" s="153" t="s">
        <v>2465</v>
      </c>
      <c r="P17" s="153"/>
      <c r="Q17" s="96" t="s">
        <v>2437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s="130" customFormat="1" ht="17.399999999999999" x14ac:dyDescent="0.3">
      <c r="A18" s="153" t="str">
        <f>VLOOKUP(E18,'LISTADO ATM'!$A$2:$C$902,3,0)</f>
        <v>DISTRITO NACIONAL</v>
      </c>
      <c r="B18" s="112" t="s">
        <v>2674</v>
      </c>
      <c r="C18" s="97">
        <v>44417.553726851853</v>
      </c>
      <c r="D18" s="97" t="s">
        <v>2176</v>
      </c>
      <c r="E18" s="143">
        <v>248</v>
      </c>
      <c r="F18" s="153" t="str">
        <f>VLOOKUP(E18,VIP!$A$2:$O14832,2,0)</f>
        <v>DRBR248</v>
      </c>
      <c r="G18" s="153" t="str">
        <f>VLOOKUP(E18,'LISTADO ATM'!$A$2:$B$901,2,0)</f>
        <v xml:space="preserve">ATM Shell Paraiso </v>
      </c>
      <c r="H18" s="153" t="str">
        <f>VLOOKUP(E18,VIP!$A$2:$O19793,7,FALSE)</f>
        <v>Si</v>
      </c>
      <c r="I18" s="153" t="str">
        <f>VLOOKUP(E18,VIP!$A$2:$O11758,8,FALSE)</f>
        <v>Si</v>
      </c>
      <c r="J18" s="153" t="str">
        <f>VLOOKUP(E18,VIP!$A$2:$O11708,8,FALSE)</f>
        <v>Si</v>
      </c>
      <c r="K18" s="153" t="str">
        <f>VLOOKUP(E18,VIP!$A$2:$O15282,6,0)</f>
        <v>NO</v>
      </c>
      <c r="L18" s="148" t="s">
        <v>2215</v>
      </c>
      <c r="M18" s="96" t="s">
        <v>2441</v>
      </c>
      <c r="N18" s="96" t="s">
        <v>2448</v>
      </c>
      <c r="O18" s="153" t="s">
        <v>2450</v>
      </c>
      <c r="P18" s="153"/>
      <c r="Q18" s="96" t="s">
        <v>2215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s="130" customFormat="1" ht="17.399999999999999" x14ac:dyDescent="0.3">
      <c r="A19" s="166" t="str">
        <f>VLOOKUP(E19,'LISTADO ATM'!$A$2:$C$902,3,0)</f>
        <v>DISTRITO NACIONAL</v>
      </c>
      <c r="B19" s="112" t="s">
        <v>2673</v>
      </c>
      <c r="C19" s="97">
        <v>44417.555636574078</v>
      </c>
      <c r="D19" s="97" t="s">
        <v>2176</v>
      </c>
      <c r="E19" s="143">
        <v>718</v>
      </c>
      <c r="F19" s="166" t="str">
        <f>VLOOKUP(E19,VIP!$A$2:$O14831,2,0)</f>
        <v>DRBR24Y</v>
      </c>
      <c r="G19" s="166" t="str">
        <f>VLOOKUP(E19,'LISTADO ATM'!$A$2:$B$901,2,0)</f>
        <v xml:space="preserve">ATM Feria Ganadera </v>
      </c>
      <c r="H19" s="166" t="str">
        <f>VLOOKUP(E19,VIP!$A$2:$O19792,7,FALSE)</f>
        <v>Si</v>
      </c>
      <c r="I19" s="166" t="str">
        <f>VLOOKUP(E19,VIP!$A$2:$O11757,8,FALSE)</f>
        <v>Si</v>
      </c>
      <c r="J19" s="166" t="str">
        <f>VLOOKUP(E19,VIP!$A$2:$O11707,8,FALSE)</f>
        <v>Si</v>
      </c>
      <c r="K19" s="166" t="str">
        <f>VLOOKUP(E19,VIP!$A$2:$O15281,6,0)</f>
        <v>NO</v>
      </c>
      <c r="L19" s="148" t="s">
        <v>2215</v>
      </c>
      <c r="M19" s="96" t="s">
        <v>2441</v>
      </c>
      <c r="N19" s="96" t="s">
        <v>2448</v>
      </c>
      <c r="O19" s="166" t="s">
        <v>2450</v>
      </c>
      <c r="P19" s="166"/>
      <c r="Q19" s="96" t="s">
        <v>2215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s="130" customFormat="1" ht="17.399999999999999" x14ac:dyDescent="0.3">
      <c r="A20" s="148" t="str">
        <f>VLOOKUP(E20,'LISTADO ATM'!$A$2:$C$902,3,0)</f>
        <v>DISTRITO NACIONAL</v>
      </c>
      <c r="B20" s="211" t="s">
        <v>2672</v>
      </c>
      <c r="C20" s="97">
        <v>44417.587291666663</v>
      </c>
      <c r="D20" s="148" t="s">
        <v>2176</v>
      </c>
      <c r="E20" s="148">
        <v>37</v>
      </c>
      <c r="F20" s="148" t="str">
        <f>VLOOKUP(E20,VIP!$A$2:$O14828,2,0)</f>
        <v>DRBR037</v>
      </c>
      <c r="G20" s="148" t="str">
        <f>VLOOKUP(E20,'LISTADO ATM'!$A$2:$B$901,2,0)</f>
        <v xml:space="preserve">ATM Oficina Villa Mella </v>
      </c>
      <c r="H20" s="148" t="str">
        <f>VLOOKUP(E20,VIP!$A$2:$O19789,7,FALSE)</f>
        <v>Si</v>
      </c>
      <c r="I20" s="148" t="str">
        <f>VLOOKUP(E20,VIP!$A$2:$O11754,8,FALSE)</f>
        <v>Si</v>
      </c>
      <c r="J20" s="148" t="str">
        <f>VLOOKUP(E20,VIP!$A$2:$O11704,8,FALSE)</f>
        <v>Si</v>
      </c>
      <c r="K20" s="148" t="str">
        <f>VLOOKUP(E20,VIP!$A$2:$O15278,6,0)</f>
        <v>SI</v>
      </c>
      <c r="L20" s="148" t="s">
        <v>2215</v>
      </c>
      <c r="M20" s="96" t="s">
        <v>2441</v>
      </c>
      <c r="N20" s="96" t="s">
        <v>2448</v>
      </c>
      <c r="O20" s="148" t="s">
        <v>2450</v>
      </c>
      <c r="P20" s="148"/>
      <c r="Q20" s="96" t="s">
        <v>2215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s="148" customFormat="1" ht="17.399999999999999" x14ac:dyDescent="0.3">
      <c r="A21" s="166" t="str">
        <f>VLOOKUP(E21,'LISTADO ATM'!$A$2:$C$902,3,0)</f>
        <v>DISTRITO NACIONAL</v>
      </c>
      <c r="B21" s="212" t="s">
        <v>2681</v>
      </c>
      <c r="C21" s="97">
        <v>44417.63484953704</v>
      </c>
      <c r="D21" s="97" t="s">
        <v>2176</v>
      </c>
      <c r="E21" s="143">
        <v>686</v>
      </c>
      <c r="F21" s="166" t="str">
        <f>VLOOKUP(E21,VIP!$A$2:$O14837,2,0)</f>
        <v>DRBR686</v>
      </c>
      <c r="G21" s="166" t="str">
        <f>VLOOKUP(E21,'LISTADO ATM'!$A$2:$B$901,2,0)</f>
        <v>ATM Autoservicio Oficina Máximo Gómez</v>
      </c>
      <c r="H21" s="166" t="str">
        <f>VLOOKUP(E21,VIP!$A$2:$O19798,7,FALSE)</f>
        <v>Si</v>
      </c>
      <c r="I21" s="166" t="str">
        <f>VLOOKUP(E21,VIP!$A$2:$O11763,8,FALSE)</f>
        <v>Si</v>
      </c>
      <c r="J21" s="166" t="str">
        <f>VLOOKUP(E21,VIP!$A$2:$O11713,8,FALSE)</f>
        <v>Si</v>
      </c>
      <c r="K21" s="166" t="str">
        <f>VLOOKUP(E21,VIP!$A$2:$O15287,6,0)</f>
        <v>NO</v>
      </c>
      <c r="L21" s="148" t="s">
        <v>2215</v>
      </c>
      <c r="M21" s="96" t="s">
        <v>2441</v>
      </c>
      <c r="N21" s="96" t="s">
        <v>2660</v>
      </c>
      <c r="O21" s="166" t="s">
        <v>2450</v>
      </c>
      <c r="P21" s="166"/>
      <c r="Q21" s="96" t="s">
        <v>2215</v>
      </c>
      <c r="R21" s="130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s="130" customFormat="1" ht="17.399999999999999" x14ac:dyDescent="0.3">
      <c r="A22" s="153" t="str">
        <f>VLOOKUP(E22,'LISTADO ATM'!$A$2:$C$902,3,0)</f>
        <v>NORTE</v>
      </c>
      <c r="B22" s="112" t="s">
        <v>2680</v>
      </c>
      <c r="C22" s="97">
        <v>44417.636099537034</v>
      </c>
      <c r="D22" s="97" t="s">
        <v>2177</v>
      </c>
      <c r="E22" s="143">
        <v>151</v>
      </c>
      <c r="F22" s="153" t="str">
        <f>VLOOKUP(E22,VIP!$A$2:$O14836,2,0)</f>
        <v>DRBR151</v>
      </c>
      <c r="G22" s="153" t="str">
        <f>VLOOKUP(E22,'LISTADO ATM'!$A$2:$B$901,2,0)</f>
        <v xml:space="preserve">ATM Oficina Nagua </v>
      </c>
      <c r="H22" s="153" t="str">
        <f>VLOOKUP(E22,VIP!$A$2:$O19797,7,FALSE)</f>
        <v>Si</v>
      </c>
      <c r="I22" s="153" t="str">
        <f>VLOOKUP(E22,VIP!$A$2:$O11762,8,FALSE)</f>
        <v>Si</v>
      </c>
      <c r="J22" s="153" t="str">
        <f>VLOOKUP(E22,VIP!$A$2:$O11712,8,FALSE)</f>
        <v>Si</v>
      </c>
      <c r="K22" s="153" t="str">
        <f>VLOOKUP(E22,VIP!$A$2:$O15286,6,0)</f>
        <v>SI</v>
      </c>
      <c r="L22" s="148" t="s">
        <v>2215</v>
      </c>
      <c r="M22" s="96" t="s">
        <v>2441</v>
      </c>
      <c r="N22" s="96" t="s">
        <v>2448</v>
      </c>
      <c r="O22" s="153" t="s">
        <v>2588</v>
      </c>
      <c r="P22" s="153"/>
      <c r="Q22" s="96" t="s">
        <v>2215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s="130" customFormat="1" ht="17.399999999999999" x14ac:dyDescent="0.3">
      <c r="A23" s="153" t="str">
        <f>VLOOKUP(E23,'LISTADO ATM'!$A$2:$C$902,3,0)</f>
        <v>DISTRITO NACIONAL</v>
      </c>
      <c r="B23" s="112" t="s">
        <v>2679</v>
      </c>
      <c r="C23" s="97">
        <v>44417.638715277775</v>
      </c>
      <c r="D23" s="97" t="s">
        <v>2176</v>
      </c>
      <c r="E23" s="143">
        <v>914</v>
      </c>
      <c r="F23" s="153" t="str">
        <f>VLOOKUP(E23,VIP!$A$2:$O14835,2,0)</f>
        <v>DRBR914</v>
      </c>
      <c r="G23" s="153" t="str">
        <f>VLOOKUP(E23,'LISTADO ATM'!$A$2:$B$901,2,0)</f>
        <v xml:space="preserve">ATM Clínica Abreu </v>
      </c>
      <c r="H23" s="153" t="str">
        <f>VLOOKUP(E23,VIP!$A$2:$O19796,7,FALSE)</f>
        <v>Si</v>
      </c>
      <c r="I23" s="153" t="str">
        <f>VLOOKUP(E23,VIP!$A$2:$O11761,8,FALSE)</f>
        <v>No</v>
      </c>
      <c r="J23" s="153" t="str">
        <f>VLOOKUP(E23,VIP!$A$2:$O11711,8,FALSE)</f>
        <v>No</v>
      </c>
      <c r="K23" s="153" t="str">
        <f>VLOOKUP(E23,VIP!$A$2:$O15285,6,0)</f>
        <v>NO</v>
      </c>
      <c r="L23" s="148" t="s">
        <v>2460</v>
      </c>
      <c r="M23" s="96" t="s">
        <v>2441</v>
      </c>
      <c r="N23" s="96" t="s">
        <v>2660</v>
      </c>
      <c r="O23" s="153" t="s">
        <v>2450</v>
      </c>
      <c r="P23" s="153"/>
      <c r="Q23" s="96" t="s">
        <v>2460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s="130" customFormat="1" ht="17.399999999999999" x14ac:dyDescent="0.3">
      <c r="A24" s="153" t="str">
        <f>VLOOKUP(E24,'LISTADO ATM'!$A$2:$C$902,3,0)</f>
        <v>DISTRITO NACIONAL</v>
      </c>
      <c r="B24" s="112" t="s">
        <v>2678</v>
      </c>
      <c r="C24" s="97">
        <v>44417.639548611114</v>
      </c>
      <c r="D24" s="97" t="s">
        <v>2176</v>
      </c>
      <c r="E24" s="143">
        <v>788</v>
      </c>
      <c r="F24" s="153" t="str">
        <f>VLOOKUP(E24,VIP!$A$2:$O14834,2,0)</f>
        <v>DRBR452</v>
      </c>
      <c r="G24" s="153" t="str">
        <f>VLOOKUP(E24,'LISTADO ATM'!$A$2:$B$901,2,0)</f>
        <v xml:space="preserve">ATM Relaciones Exteriores (Cancillería) </v>
      </c>
      <c r="H24" s="153" t="str">
        <f>VLOOKUP(E24,VIP!$A$2:$O19795,7,FALSE)</f>
        <v>No</v>
      </c>
      <c r="I24" s="153" t="str">
        <f>VLOOKUP(E24,VIP!$A$2:$O11760,8,FALSE)</f>
        <v>No</v>
      </c>
      <c r="J24" s="153" t="str">
        <f>VLOOKUP(E24,VIP!$A$2:$O11710,8,FALSE)</f>
        <v>No</v>
      </c>
      <c r="K24" s="153" t="str">
        <f>VLOOKUP(E24,VIP!$A$2:$O15284,6,0)</f>
        <v>NO</v>
      </c>
      <c r="L24" s="148" t="s">
        <v>2460</v>
      </c>
      <c r="M24" s="96" t="s">
        <v>2441</v>
      </c>
      <c r="N24" s="96" t="s">
        <v>2660</v>
      </c>
      <c r="O24" s="153" t="s">
        <v>2450</v>
      </c>
      <c r="P24" s="153"/>
      <c r="Q24" s="96" t="s">
        <v>2460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s="130" customFormat="1" ht="17.399999999999999" x14ac:dyDescent="0.3">
      <c r="A25" s="153" t="str">
        <f>VLOOKUP(E25,'LISTADO ATM'!$A$2:$C$902,3,0)</f>
        <v>ESTE</v>
      </c>
      <c r="B25" s="112" t="s">
        <v>2677</v>
      </c>
      <c r="C25" s="97">
        <v>44417.645208333335</v>
      </c>
      <c r="D25" s="97" t="s">
        <v>2176</v>
      </c>
      <c r="E25" s="143">
        <v>368</v>
      </c>
      <c r="F25" s="153" t="str">
        <f>VLOOKUP(E25,VIP!$A$2:$O14833,2,0)</f>
        <v xml:space="preserve">DRBR368 </v>
      </c>
      <c r="G25" s="153" t="str">
        <f>VLOOKUP(E25,'LISTADO ATM'!$A$2:$B$901,2,0)</f>
        <v>ATM Ayuntamiento Peralvillo</v>
      </c>
      <c r="H25" s="153" t="str">
        <f>VLOOKUP(E25,VIP!$A$2:$O19794,7,FALSE)</f>
        <v>N/A</v>
      </c>
      <c r="I25" s="153" t="str">
        <f>VLOOKUP(E25,VIP!$A$2:$O11759,8,FALSE)</f>
        <v>N/A</v>
      </c>
      <c r="J25" s="153" t="str">
        <f>VLOOKUP(E25,VIP!$A$2:$O11709,8,FALSE)</f>
        <v>N/A</v>
      </c>
      <c r="K25" s="153" t="str">
        <f>VLOOKUP(E25,VIP!$A$2:$O15283,6,0)</f>
        <v>N/A</v>
      </c>
      <c r="L25" s="148" t="s">
        <v>2241</v>
      </c>
      <c r="M25" s="96" t="s">
        <v>2441</v>
      </c>
      <c r="N25" s="96" t="s">
        <v>2448</v>
      </c>
      <c r="O25" s="153" t="s">
        <v>2450</v>
      </c>
      <c r="P25" s="153"/>
      <c r="Q25" s="96" t="s">
        <v>2241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s="130" customFormat="1" ht="17.399999999999999" x14ac:dyDescent="0.3">
      <c r="A26" s="153" t="str">
        <f>VLOOKUP(E26,'LISTADO ATM'!$A$2:$C$902,3,0)</f>
        <v>NORTE</v>
      </c>
      <c r="B26" s="112" t="s">
        <v>2676</v>
      </c>
      <c r="C26" s="97">
        <v>44417.648020833331</v>
      </c>
      <c r="D26" s="97" t="s">
        <v>2177</v>
      </c>
      <c r="E26" s="143">
        <v>869</v>
      </c>
      <c r="F26" s="153" t="str">
        <f>VLOOKUP(E26,VIP!$A$2:$O14831,2,0)</f>
        <v>DRBR869</v>
      </c>
      <c r="G26" s="153" t="str">
        <f>VLOOKUP(E26,'LISTADO ATM'!$A$2:$B$901,2,0)</f>
        <v xml:space="preserve">ATM Estación Isla La Cueva (Cotuí) </v>
      </c>
      <c r="H26" s="153" t="str">
        <f>VLOOKUP(E26,VIP!$A$2:$O19792,7,FALSE)</f>
        <v>Si</v>
      </c>
      <c r="I26" s="153" t="str">
        <f>VLOOKUP(E26,VIP!$A$2:$O11757,8,FALSE)</f>
        <v>Si</v>
      </c>
      <c r="J26" s="153" t="str">
        <f>VLOOKUP(E26,VIP!$A$2:$O11707,8,FALSE)</f>
        <v>Si</v>
      </c>
      <c r="K26" s="153" t="str">
        <f>VLOOKUP(E26,VIP!$A$2:$O15281,6,0)</f>
        <v>NO</v>
      </c>
      <c r="L26" s="148" t="s">
        <v>2241</v>
      </c>
      <c r="M26" s="96" t="s">
        <v>2441</v>
      </c>
      <c r="N26" s="96" t="s">
        <v>2448</v>
      </c>
      <c r="O26" s="153" t="s">
        <v>2588</v>
      </c>
      <c r="P26" s="153"/>
      <c r="Q26" s="96" t="s">
        <v>2241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s="130" customFormat="1" ht="17.399999999999999" x14ac:dyDescent="0.3">
      <c r="A27" s="153" t="str">
        <f>VLOOKUP(E27,'LISTADO ATM'!$A$2:$C$902,3,0)</f>
        <v>SUR</v>
      </c>
      <c r="B27" s="112" t="s">
        <v>2690</v>
      </c>
      <c r="C27" s="97">
        <v>44417.688368055555</v>
      </c>
      <c r="D27" s="97" t="s">
        <v>2464</v>
      </c>
      <c r="E27" s="143">
        <v>5</v>
      </c>
      <c r="F27" s="153" t="str">
        <f>VLOOKUP(E27,VIP!$A$2:$O14839,2,0)</f>
        <v>DRBR005</v>
      </c>
      <c r="G27" s="153" t="str">
        <f>VLOOKUP(E27,'LISTADO ATM'!$A$2:$B$901,2,0)</f>
        <v>ATM Oficina Autoservicio Villa Ofelia (San Juan)</v>
      </c>
      <c r="H27" s="153" t="str">
        <f>VLOOKUP(E27,VIP!$A$2:$O19800,7,FALSE)</f>
        <v>Si</v>
      </c>
      <c r="I27" s="153" t="str">
        <f>VLOOKUP(E27,VIP!$A$2:$O11765,8,FALSE)</f>
        <v>Si</v>
      </c>
      <c r="J27" s="153" t="str">
        <f>VLOOKUP(E27,VIP!$A$2:$O11715,8,FALSE)</f>
        <v>Si</v>
      </c>
      <c r="K27" s="153" t="str">
        <f>VLOOKUP(E27,VIP!$A$2:$O15289,6,0)</f>
        <v>NO</v>
      </c>
      <c r="L27" s="148" t="s">
        <v>2413</v>
      </c>
      <c r="M27" s="96" t="s">
        <v>2441</v>
      </c>
      <c r="N27" s="96" t="s">
        <v>2448</v>
      </c>
      <c r="O27" s="153" t="s">
        <v>2465</v>
      </c>
      <c r="P27" s="153"/>
      <c r="Q27" s="96" t="s">
        <v>2413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s="130" customFormat="1" ht="17.399999999999999" x14ac:dyDescent="0.3">
      <c r="A28" s="153" t="str">
        <f>VLOOKUP(E28,'LISTADO ATM'!$A$2:$C$902,3,0)</f>
        <v>DISTRITO NACIONAL</v>
      </c>
      <c r="B28" s="112" t="s">
        <v>2689</v>
      </c>
      <c r="C28" s="97">
        <v>44417.694039351853</v>
      </c>
      <c r="D28" s="97" t="s">
        <v>2444</v>
      </c>
      <c r="E28" s="143">
        <v>471</v>
      </c>
      <c r="F28" s="153" t="str">
        <f>VLOOKUP(E28,VIP!$A$2:$O14838,2,0)</f>
        <v>DRBR471</v>
      </c>
      <c r="G28" s="153" t="str">
        <f>VLOOKUP(E28,'LISTADO ATM'!$A$2:$B$901,2,0)</f>
        <v>ATM Autoservicio DGT I</v>
      </c>
      <c r="H28" s="153" t="str">
        <f>VLOOKUP(E28,VIP!$A$2:$O19799,7,FALSE)</f>
        <v>Si</v>
      </c>
      <c r="I28" s="153" t="str">
        <f>VLOOKUP(E28,VIP!$A$2:$O11764,8,FALSE)</f>
        <v>Si</v>
      </c>
      <c r="J28" s="153" t="str">
        <f>VLOOKUP(E28,VIP!$A$2:$O11714,8,FALSE)</f>
        <v>Si</v>
      </c>
      <c r="K28" s="153" t="str">
        <f>VLOOKUP(E28,VIP!$A$2:$O15288,6,0)</f>
        <v>NO</v>
      </c>
      <c r="L28" s="148" t="s">
        <v>2592</v>
      </c>
      <c r="M28" s="96" t="s">
        <v>2441</v>
      </c>
      <c r="N28" s="96" t="s">
        <v>2448</v>
      </c>
      <c r="O28" s="153" t="s">
        <v>2449</v>
      </c>
      <c r="P28" s="153"/>
      <c r="Q28" s="96" t="s">
        <v>2691</v>
      </c>
      <c r="S28" s="78"/>
      <c r="T28" s="145"/>
    </row>
    <row r="29" spans="1:52" s="130" customFormat="1" ht="17.399999999999999" x14ac:dyDescent="0.3">
      <c r="A29" s="153" t="str">
        <f>VLOOKUP(E29,'LISTADO ATM'!$A$2:$C$902,3,0)</f>
        <v>DISTRITO NACIONAL</v>
      </c>
      <c r="B29" s="112" t="s">
        <v>2688</v>
      </c>
      <c r="C29" s="97">
        <v>44417.695115740738</v>
      </c>
      <c r="D29" s="97" t="s">
        <v>2444</v>
      </c>
      <c r="E29" s="143">
        <v>326</v>
      </c>
      <c r="F29" s="153" t="str">
        <f>VLOOKUP(E29,VIP!$A$2:$O14837,2,0)</f>
        <v>DRBR326</v>
      </c>
      <c r="G29" s="153" t="str">
        <f>VLOOKUP(E29,'LISTADO ATM'!$A$2:$B$901,2,0)</f>
        <v>ATM Autoservicio Jiménez Moya II</v>
      </c>
      <c r="H29" s="153" t="str">
        <f>VLOOKUP(E29,VIP!$A$2:$O19798,7,FALSE)</f>
        <v>Si</v>
      </c>
      <c r="I29" s="153" t="str">
        <f>VLOOKUP(E29,VIP!$A$2:$O11763,8,FALSE)</f>
        <v>Si</v>
      </c>
      <c r="J29" s="153" t="str">
        <f>VLOOKUP(E29,VIP!$A$2:$O11713,8,FALSE)</f>
        <v>Si</v>
      </c>
      <c r="K29" s="153" t="str">
        <f>VLOOKUP(E29,VIP!$A$2:$O15287,6,0)</f>
        <v>NO</v>
      </c>
      <c r="L29" s="148" t="s">
        <v>2592</v>
      </c>
      <c r="M29" s="96" t="s">
        <v>2441</v>
      </c>
      <c r="N29" s="96" t="s">
        <v>2448</v>
      </c>
      <c r="O29" s="153" t="s">
        <v>2449</v>
      </c>
      <c r="P29" s="153"/>
      <c r="Q29" s="96" t="s">
        <v>2691</v>
      </c>
      <c r="S29" s="78"/>
      <c r="T29" s="145"/>
    </row>
    <row r="30" spans="1:52" s="130" customFormat="1" ht="17.399999999999999" x14ac:dyDescent="0.3">
      <c r="A30" s="153" t="str">
        <f>VLOOKUP(E30,'LISTADO ATM'!$A$2:$C$902,3,0)</f>
        <v>NORTE</v>
      </c>
      <c r="B30" s="112" t="s">
        <v>2687</v>
      </c>
      <c r="C30" s="97">
        <v>44417.734178240738</v>
      </c>
      <c r="D30" s="97" t="s">
        <v>2177</v>
      </c>
      <c r="E30" s="143">
        <v>99</v>
      </c>
      <c r="F30" s="153" t="str">
        <f>VLOOKUP(E30,VIP!$A$2:$O14836,2,0)</f>
        <v>DRBR099</v>
      </c>
      <c r="G30" s="153" t="str">
        <f>VLOOKUP(E30,'LISTADO ATM'!$A$2:$B$901,2,0)</f>
        <v xml:space="preserve">ATM Multicentro La Sirena S.F.M. </v>
      </c>
      <c r="H30" s="153" t="str">
        <f>VLOOKUP(E30,VIP!$A$2:$O19797,7,FALSE)</f>
        <v>Si</v>
      </c>
      <c r="I30" s="153" t="str">
        <f>VLOOKUP(E30,VIP!$A$2:$O11762,8,FALSE)</f>
        <v>Si</v>
      </c>
      <c r="J30" s="153" t="str">
        <f>VLOOKUP(E30,VIP!$A$2:$O11712,8,FALSE)</f>
        <v>Si</v>
      </c>
      <c r="K30" s="153" t="str">
        <f>VLOOKUP(E30,VIP!$A$2:$O15286,6,0)</f>
        <v>NO</v>
      </c>
      <c r="L30" s="148" t="s">
        <v>2460</v>
      </c>
      <c r="M30" s="96" t="s">
        <v>2441</v>
      </c>
      <c r="N30" s="96" t="s">
        <v>2448</v>
      </c>
      <c r="O30" s="153" t="s">
        <v>2588</v>
      </c>
      <c r="P30" s="153"/>
      <c r="Q30" s="96" t="s">
        <v>2460</v>
      </c>
      <c r="S30" s="78"/>
      <c r="T30" s="145"/>
    </row>
    <row r="31" spans="1:52" s="130" customFormat="1" ht="17.399999999999999" x14ac:dyDescent="0.3">
      <c r="A31" s="153" t="str">
        <f>VLOOKUP(E31,'LISTADO ATM'!$A$2:$C$902,3,0)</f>
        <v>DISTRITO NACIONAL</v>
      </c>
      <c r="B31" s="112" t="s">
        <v>2686</v>
      </c>
      <c r="C31" s="97">
        <v>44417.735925925925</v>
      </c>
      <c r="D31" s="97" t="s">
        <v>2176</v>
      </c>
      <c r="E31" s="143">
        <v>264</v>
      </c>
      <c r="F31" s="153" t="str">
        <f>VLOOKUP(E31,VIP!$A$2:$O14835,2,0)</f>
        <v>DRBR264</v>
      </c>
      <c r="G31" s="153" t="str">
        <f>VLOOKUP(E31,'LISTADO ATM'!$A$2:$B$901,2,0)</f>
        <v xml:space="preserve">ATM S/M Nacional Independencia </v>
      </c>
      <c r="H31" s="153" t="str">
        <f>VLOOKUP(E31,VIP!$A$2:$O19796,7,FALSE)</f>
        <v>Si</v>
      </c>
      <c r="I31" s="153" t="str">
        <f>VLOOKUP(E31,VIP!$A$2:$O11761,8,FALSE)</f>
        <v>Si</v>
      </c>
      <c r="J31" s="153" t="str">
        <f>VLOOKUP(E31,VIP!$A$2:$O11711,8,FALSE)</f>
        <v>Si</v>
      </c>
      <c r="K31" s="153" t="str">
        <f>VLOOKUP(E31,VIP!$A$2:$O15285,6,0)</f>
        <v>SI</v>
      </c>
      <c r="L31" s="148" t="s">
        <v>2460</v>
      </c>
      <c r="M31" s="96" t="s">
        <v>2441</v>
      </c>
      <c r="N31" s="96" t="s">
        <v>2448</v>
      </c>
      <c r="O31" s="153" t="s">
        <v>2450</v>
      </c>
      <c r="P31" s="153"/>
      <c r="Q31" s="96" t="s">
        <v>2460</v>
      </c>
      <c r="S31" s="78"/>
      <c r="T31" s="145"/>
    </row>
    <row r="32" spans="1:52" s="130" customFormat="1" ht="17.399999999999999" x14ac:dyDescent="0.3">
      <c r="A32" s="153" t="str">
        <f>VLOOKUP(E32,'LISTADO ATM'!$A$2:$C$902,3,0)</f>
        <v>DISTRITO NACIONAL</v>
      </c>
      <c r="B32" s="112" t="s">
        <v>2685</v>
      </c>
      <c r="C32" s="97">
        <v>44417.739537037036</v>
      </c>
      <c r="D32" s="97" t="s">
        <v>2176</v>
      </c>
      <c r="E32" s="143">
        <v>542</v>
      </c>
      <c r="F32" s="153" t="str">
        <f>VLOOKUP(E32,VIP!$A$2:$O14834,2,0)</f>
        <v>DRBR542</v>
      </c>
      <c r="G32" s="153" t="str">
        <f>VLOOKUP(E32,'LISTADO ATM'!$A$2:$B$901,2,0)</f>
        <v>ATM S/M la Cadena Carretera Mella</v>
      </c>
      <c r="H32" s="153" t="str">
        <f>VLOOKUP(E32,VIP!$A$2:$O19795,7,FALSE)</f>
        <v>NO</v>
      </c>
      <c r="I32" s="153" t="str">
        <f>VLOOKUP(E32,VIP!$A$2:$O11760,8,FALSE)</f>
        <v>SI</v>
      </c>
      <c r="J32" s="153" t="str">
        <f>VLOOKUP(E32,VIP!$A$2:$O11710,8,FALSE)</f>
        <v>SI</v>
      </c>
      <c r="K32" s="153" t="str">
        <f>VLOOKUP(E32,VIP!$A$2:$O15284,6,0)</f>
        <v>NO</v>
      </c>
      <c r="L32" s="148" t="s">
        <v>2215</v>
      </c>
      <c r="M32" s="96" t="s">
        <v>2441</v>
      </c>
      <c r="N32" s="96" t="s">
        <v>2448</v>
      </c>
      <c r="O32" s="153" t="s">
        <v>2450</v>
      </c>
      <c r="P32" s="153"/>
      <c r="Q32" s="96" t="s">
        <v>2215</v>
      </c>
      <c r="S32" s="78"/>
      <c r="T32" s="145"/>
    </row>
    <row r="33" spans="1:20" s="130" customFormat="1" ht="17.399999999999999" x14ac:dyDescent="0.3">
      <c r="A33" s="153" t="str">
        <f>VLOOKUP(E33,'LISTADO ATM'!$A$2:$C$902,3,0)</f>
        <v>ESTE</v>
      </c>
      <c r="B33" s="112" t="s">
        <v>2684</v>
      </c>
      <c r="C33" s="97">
        <v>44417.740324074075</v>
      </c>
      <c r="D33" s="97" t="s">
        <v>2176</v>
      </c>
      <c r="E33" s="143">
        <v>161</v>
      </c>
      <c r="F33" s="153" t="str">
        <f>VLOOKUP(E33,VIP!$A$2:$O14833,2,0)</f>
        <v>DRBR161</v>
      </c>
      <c r="G33" s="153" t="str">
        <f>VLOOKUP(E33,'LISTADO ATM'!$A$2:$B$901,2,0)</f>
        <v xml:space="preserve">ATM Jumbo Punta Cana </v>
      </c>
      <c r="H33" s="153" t="str">
        <f>VLOOKUP(E33,VIP!$A$2:$O19794,7,FALSE)</f>
        <v>Si</v>
      </c>
      <c r="I33" s="153" t="str">
        <f>VLOOKUP(E33,VIP!$A$2:$O11759,8,FALSE)</f>
        <v>Si</v>
      </c>
      <c r="J33" s="153" t="str">
        <f>VLOOKUP(E33,VIP!$A$2:$O11709,8,FALSE)</f>
        <v>Si</v>
      </c>
      <c r="K33" s="153" t="str">
        <f>VLOOKUP(E33,VIP!$A$2:$O15283,6,0)</f>
        <v>NO</v>
      </c>
      <c r="L33" s="148" t="s">
        <v>2215</v>
      </c>
      <c r="M33" s="96" t="s">
        <v>2441</v>
      </c>
      <c r="N33" s="96" t="s">
        <v>2448</v>
      </c>
      <c r="O33" s="153" t="s">
        <v>2450</v>
      </c>
      <c r="P33" s="153"/>
      <c r="Q33" s="96" t="s">
        <v>2215</v>
      </c>
      <c r="S33" s="78"/>
      <c r="T33" s="145"/>
    </row>
    <row r="34" spans="1:20" s="130" customFormat="1" ht="17.399999999999999" x14ac:dyDescent="0.3">
      <c r="A34" s="153" t="str">
        <f>VLOOKUP(E34,'LISTADO ATM'!$A$2:$C$902,3,0)</f>
        <v>NORTE</v>
      </c>
      <c r="B34" s="112" t="s">
        <v>2683</v>
      </c>
      <c r="C34" s="97">
        <v>44417.741111111114</v>
      </c>
      <c r="D34" s="97" t="s">
        <v>2177</v>
      </c>
      <c r="E34" s="143">
        <v>77</v>
      </c>
      <c r="F34" s="153" t="str">
        <f>VLOOKUP(E34,VIP!$A$2:$O14832,2,0)</f>
        <v>DRBR077</v>
      </c>
      <c r="G34" s="153" t="str">
        <f>VLOOKUP(E34,'LISTADO ATM'!$A$2:$B$901,2,0)</f>
        <v xml:space="preserve">ATM Oficina Cruce de Imbert </v>
      </c>
      <c r="H34" s="153" t="str">
        <f>VLOOKUP(E34,VIP!$A$2:$O19793,7,FALSE)</f>
        <v>Si</v>
      </c>
      <c r="I34" s="153" t="str">
        <f>VLOOKUP(E34,VIP!$A$2:$O11758,8,FALSE)</f>
        <v>Si</v>
      </c>
      <c r="J34" s="153" t="str">
        <f>VLOOKUP(E34,VIP!$A$2:$O11708,8,FALSE)</f>
        <v>Si</v>
      </c>
      <c r="K34" s="153" t="str">
        <f>VLOOKUP(E34,VIP!$A$2:$O15282,6,0)</f>
        <v>SI</v>
      </c>
      <c r="L34" s="148" t="s">
        <v>2215</v>
      </c>
      <c r="M34" s="96" t="s">
        <v>2441</v>
      </c>
      <c r="N34" s="96" t="s">
        <v>2448</v>
      </c>
      <c r="O34" s="153" t="s">
        <v>2588</v>
      </c>
      <c r="P34" s="153"/>
      <c r="Q34" s="96" t="s">
        <v>2215</v>
      </c>
      <c r="S34" s="78"/>
      <c r="T34" s="145"/>
    </row>
    <row r="35" spans="1:20" s="130" customFormat="1" ht="17.399999999999999" x14ac:dyDescent="0.3">
      <c r="A35" s="153" t="str">
        <f>VLOOKUP(E35,'LISTADO ATM'!$A$2:$C$902,3,0)</f>
        <v>ESTE</v>
      </c>
      <c r="B35" s="112" t="s">
        <v>2682</v>
      </c>
      <c r="C35" s="97">
        <v>44417.7421412037</v>
      </c>
      <c r="D35" s="97" t="s">
        <v>2176</v>
      </c>
      <c r="E35" s="143">
        <v>682</v>
      </c>
      <c r="F35" s="153" t="str">
        <f>VLOOKUP(E35,VIP!$A$2:$O14831,2,0)</f>
        <v>DRBR682</v>
      </c>
      <c r="G35" s="153" t="str">
        <f>VLOOKUP(E35,'LISTADO ATM'!$A$2:$B$901,2,0)</f>
        <v>ATM Blue Mall Punta Cana</v>
      </c>
      <c r="H35" s="153" t="str">
        <f>VLOOKUP(E35,VIP!$A$2:$O19792,7,FALSE)</f>
        <v>NO</v>
      </c>
      <c r="I35" s="153" t="str">
        <f>VLOOKUP(E35,VIP!$A$2:$O11757,8,FALSE)</f>
        <v>NO</v>
      </c>
      <c r="J35" s="153" t="str">
        <f>VLOOKUP(E35,VIP!$A$2:$O11707,8,FALSE)</f>
        <v>NO</v>
      </c>
      <c r="K35" s="153" t="str">
        <f>VLOOKUP(E35,VIP!$A$2:$O15281,6,0)</f>
        <v>NO</v>
      </c>
      <c r="L35" s="148" t="s">
        <v>2460</v>
      </c>
      <c r="M35" s="96" t="s">
        <v>2441</v>
      </c>
      <c r="N35" s="96" t="s">
        <v>2448</v>
      </c>
      <c r="O35" s="153" t="s">
        <v>2450</v>
      </c>
      <c r="P35" s="153"/>
      <c r="Q35" s="96" t="s">
        <v>2700</v>
      </c>
      <c r="S35" s="78"/>
      <c r="T35" s="145"/>
    </row>
    <row r="36" spans="1:20" s="130" customFormat="1" ht="17.399999999999999" x14ac:dyDescent="0.3">
      <c r="A36" s="153" t="str">
        <f>VLOOKUP(E36,'LISTADO ATM'!$A$2:$C$902,3,0)</f>
        <v>NORTE</v>
      </c>
      <c r="B36" s="112" t="s">
        <v>2699</v>
      </c>
      <c r="C36" s="97">
        <v>44417.791863425926</v>
      </c>
      <c r="D36" s="97" t="s">
        <v>2628</v>
      </c>
      <c r="E36" s="143">
        <v>88</v>
      </c>
      <c r="F36" s="153" t="str">
        <f>VLOOKUP(E36,VIP!$A$2:$O14840,2,0)</f>
        <v>DRBR088</v>
      </c>
      <c r="G36" s="153" t="str">
        <f>VLOOKUP(E36,'LISTADO ATM'!$A$2:$B$901,2,0)</f>
        <v xml:space="preserve">ATM S/M La Fuente (Santiago) </v>
      </c>
      <c r="H36" s="153" t="str">
        <f>VLOOKUP(E36,VIP!$A$2:$O19801,7,FALSE)</f>
        <v>Si</v>
      </c>
      <c r="I36" s="153" t="str">
        <f>VLOOKUP(E36,VIP!$A$2:$O11766,8,FALSE)</f>
        <v>Si</v>
      </c>
      <c r="J36" s="153" t="str">
        <f>VLOOKUP(E36,VIP!$A$2:$O11716,8,FALSE)</f>
        <v>Si</v>
      </c>
      <c r="K36" s="153" t="str">
        <f>VLOOKUP(E36,VIP!$A$2:$O15290,6,0)</f>
        <v>NO</v>
      </c>
      <c r="L36" s="148" t="s">
        <v>2437</v>
      </c>
      <c r="M36" s="96" t="s">
        <v>2441</v>
      </c>
      <c r="N36" s="96" t="s">
        <v>2448</v>
      </c>
      <c r="O36" s="153" t="s">
        <v>2701</v>
      </c>
      <c r="P36" s="153"/>
      <c r="Q36" s="96" t="s">
        <v>2437</v>
      </c>
      <c r="S36" s="78"/>
      <c r="T36" s="145"/>
    </row>
    <row r="37" spans="1:20" s="130" customFormat="1" ht="17.399999999999999" x14ac:dyDescent="0.3">
      <c r="A37" s="153" t="str">
        <f>VLOOKUP(E37,'LISTADO ATM'!$A$2:$C$902,3,0)</f>
        <v>DISTRITO NACIONAL</v>
      </c>
      <c r="B37" s="112" t="s">
        <v>2698</v>
      </c>
      <c r="C37" s="97">
        <v>44417.904467592591</v>
      </c>
      <c r="D37" s="97" t="s">
        <v>2176</v>
      </c>
      <c r="E37" s="143">
        <v>938</v>
      </c>
      <c r="F37" s="153" t="str">
        <f>VLOOKUP(E37,VIP!$A$2:$O14839,2,0)</f>
        <v>DRBR938</v>
      </c>
      <c r="G37" s="153" t="str">
        <f>VLOOKUP(E37,'LISTADO ATM'!$A$2:$B$901,2,0)</f>
        <v xml:space="preserve">ATM Autobanco Oficina Filadelfia Plaza </v>
      </c>
      <c r="H37" s="153" t="str">
        <f>VLOOKUP(E37,VIP!$A$2:$O19800,7,FALSE)</f>
        <v>Si</v>
      </c>
      <c r="I37" s="153" t="str">
        <f>VLOOKUP(E37,VIP!$A$2:$O11765,8,FALSE)</f>
        <v>Si</v>
      </c>
      <c r="J37" s="153" t="str">
        <f>VLOOKUP(E37,VIP!$A$2:$O11715,8,FALSE)</f>
        <v>Si</v>
      </c>
      <c r="K37" s="153" t="str">
        <f>VLOOKUP(E37,VIP!$A$2:$O15289,6,0)</f>
        <v>NO</v>
      </c>
      <c r="L37" s="148" t="s">
        <v>2241</v>
      </c>
      <c r="M37" s="96" t="s">
        <v>2441</v>
      </c>
      <c r="N37" s="96" t="s">
        <v>2448</v>
      </c>
      <c r="O37" s="153" t="s">
        <v>2450</v>
      </c>
      <c r="P37" s="153"/>
      <c r="Q37" s="96" t="s">
        <v>2241</v>
      </c>
      <c r="S37" s="78"/>
      <c r="T37" s="145"/>
    </row>
    <row r="38" spans="1:20" s="130" customFormat="1" ht="17.399999999999999" x14ac:dyDescent="0.3">
      <c r="A38" s="153" t="str">
        <f>VLOOKUP(E38,'LISTADO ATM'!$A$2:$C$902,3,0)</f>
        <v>NORTE</v>
      </c>
      <c r="B38" s="112" t="s">
        <v>2697</v>
      </c>
      <c r="C38" s="97">
        <v>44417.912175925929</v>
      </c>
      <c r="D38" s="97" t="s">
        <v>2628</v>
      </c>
      <c r="E38" s="143">
        <v>603</v>
      </c>
      <c r="F38" s="153" t="str">
        <f>VLOOKUP(E38,VIP!$A$2:$O14838,2,0)</f>
        <v>DRBR126</v>
      </c>
      <c r="G38" s="153" t="str">
        <f>VLOOKUP(E38,'LISTADO ATM'!$A$2:$B$901,2,0)</f>
        <v xml:space="preserve">ATM Zona Franca (Santiago) II </v>
      </c>
      <c r="H38" s="153" t="str">
        <f>VLOOKUP(E38,VIP!$A$2:$O19799,7,FALSE)</f>
        <v>Si</v>
      </c>
      <c r="I38" s="153" t="str">
        <f>VLOOKUP(E38,VIP!$A$2:$O11764,8,FALSE)</f>
        <v>Si</v>
      </c>
      <c r="J38" s="153" t="str">
        <f>VLOOKUP(E38,VIP!$A$2:$O11714,8,FALSE)</f>
        <v>Si</v>
      </c>
      <c r="K38" s="153" t="str">
        <f>VLOOKUP(E38,VIP!$A$2:$O15288,6,0)</f>
        <v>NO</v>
      </c>
      <c r="L38" s="148" t="s">
        <v>2413</v>
      </c>
      <c r="M38" s="96" t="s">
        <v>2441</v>
      </c>
      <c r="N38" s="96" t="s">
        <v>2448</v>
      </c>
      <c r="O38" s="153" t="s">
        <v>2701</v>
      </c>
      <c r="P38" s="153"/>
      <c r="Q38" s="96" t="s">
        <v>2460</v>
      </c>
      <c r="S38" s="78"/>
      <c r="T38" s="145"/>
    </row>
    <row r="39" spans="1:20" s="130" customFormat="1" ht="17.399999999999999" x14ac:dyDescent="0.3">
      <c r="A39" s="153" t="str">
        <f>VLOOKUP(E39,'LISTADO ATM'!$A$2:$C$902,3,0)</f>
        <v>DISTRITO NACIONAL</v>
      </c>
      <c r="B39" s="112" t="s">
        <v>2696</v>
      </c>
      <c r="C39" s="97">
        <v>44417.913530092592</v>
      </c>
      <c r="D39" s="97" t="s">
        <v>2464</v>
      </c>
      <c r="E39" s="143">
        <v>527</v>
      </c>
      <c r="F39" s="153" t="str">
        <f>VLOOKUP(E39,VIP!$A$2:$O14837,2,0)</f>
        <v>DRBR527</v>
      </c>
      <c r="G39" s="153" t="str">
        <f>VLOOKUP(E39,'LISTADO ATM'!$A$2:$B$901,2,0)</f>
        <v>ATM Oficina Zona Oriental II</v>
      </c>
      <c r="H39" s="153" t="str">
        <f>VLOOKUP(E39,VIP!$A$2:$O19798,7,FALSE)</f>
        <v>Si</v>
      </c>
      <c r="I39" s="153" t="str">
        <f>VLOOKUP(E39,VIP!$A$2:$O11763,8,FALSE)</f>
        <v>Si</v>
      </c>
      <c r="J39" s="153" t="str">
        <f>VLOOKUP(E39,VIP!$A$2:$O11713,8,FALSE)</f>
        <v>Si</v>
      </c>
      <c r="K39" s="153" t="str">
        <f>VLOOKUP(E39,VIP!$A$2:$O15287,6,0)</f>
        <v>SI</v>
      </c>
      <c r="L39" s="148" t="s">
        <v>2413</v>
      </c>
      <c r="M39" s="96" t="s">
        <v>2441</v>
      </c>
      <c r="N39" s="96" t="s">
        <v>2448</v>
      </c>
      <c r="O39" s="153" t="s">
        <v>2465</v>
      </c>
      <c r="P39" s="153"/>
      <c r="Q39" s="96" t="s">
        <v>2413</v>
      </c>
      <c r="S39" s="78"/>
      <c r="T39" s="145"/>
    </row>
    <row r="40" spans="1:20" s="130" customFormat="1" ht="17.399999999999999" x14ac:dyDescent="0.3">
      <c r="A40" s="153" t="str">
        <f>VLOOKUP(E40,'LISTADO ATM'!$A$2:$C$902,3,0)</f>
        <v>ESTE</v>
      </c>
      <c r="B40" s="112" t="s">
        <v>2695</v>
      </c>
      <c r="C40" s="97">
        <v>44417.917557870373</v>
      </c>
      <c r="D40" s="97" t="s">
        <v>2444</v>
      </c>
      <c r="E40" s="143">
        <v>330</v>
      </c>
      <c r="F40" s="153" t="str">
        <f>VLOOKUP(E40,VIP!$A$2:$O14836,2,0)</f>
        <v>DRBR330</v>
      </c>
      <c r="G40" s="153" t="str">
        <f>VLOOKUP(E40,'LISTADO ATM'!$A$2:$B$901,2,0)</f>
        <v xml:space="preserve">ATM Oficina Boulevard (Higuey) </v>
      </c>
      <c r="H40" s="153" t="str">
        <f>VLOOKUP(E40,VIP!$A$2:$O19797,7,FALSE)</f>
        <v>Si</v>
      </c>
      <c r="I40" s="153" t="str">
        <f>VLOOKUP(E40,VIP!$A$2:$O11762,8,FALSE)</f>
        <v>Si</v>
      </c>
      <c r="J40" s="153" t="str">
        <f>VLOOKUP(E40,VIP!$A$2:$O11712,8,FALSE)</f>
        <v>Si</v>
      </c>
      <c r="K40" s="153" t="str">
        <f>VLOOKUP(E40,VIP!$A$2:$O15286,6,0)</f>
        <v>SI</v>
      </c>
      <c r="L40" s="148" t="s">
        <v>2592</v>
      </c>
      <c r="M40" s="96" t="s">
        <v>2441</v>
      </c>
      <c r="N40" s="96" t="s">
        <v>2448</v>
      </c>
      <c r="O40" s="166" t="s">
        <v>2449</v>
      </c>
      <c r="P40" s="153"/>
      <c r="Q40" s="96" t="s">
        <v>2592</v>
      </c>
      <c r="S40" s="78"/>
      <c r="T40" s="145"/>
    </row>
    <row r="41" spans="1:20" s="130" customFormat="1" ht="17.399999999999999" x14ac:dyDescent="0.3">
      <c r="A41" s="153" t="str">
        <f>VLOOKUP(E41,'LISTADO ATM'!$A$2:$C$902,3,0)</f>
        <v>NORTE</v>
      </c>
      <c r="B41" s="112" t="s">
        <v>2694</v>
      </c>
      <c r="C41" s="97">
        <v>44417.920937499999</v>
      </c>
      <c r="D41" s="97" t="s">
        <v>2177</v>
      </c>
      <c r="E41" s="143">
        <v>4</v>
      </c>
      <c r="F41" s="153" t="str">
        <f>VLOOKUP(E41,VIP!$A$2:$O14834,2,0)</f>
        <v>DRBR004</v>
      </c>
      <c r="G41" s="153" t="str">
        <f>VLOOKUP(E41,'LISTADO ATM'!$A$2:$B$901,2,0)</f>
        <v>ATM Avenida Rivas</v>
      </c>
      <c r="H41" s="153" t="str">
        <f>VLOOKUP(E41,VIP!$A$2:$O19795,7,FALSE)</f>
        <v>Si</v>
      </c>
      <c r="I41" s="153" t="str">
        <f>VLOOKUP(E41,VIP!$A$2:$O11760,8,FALSE)</f>
        <v>Si</v>
      </c>
      <c r="J41" s="153" t="str">
        <f>VLOOKUP(E41,VIP!$A$2:$O11710,8,FALSE)</f>
        <v>Si</v>
      </c>
      <c r="K41" s="153" t="str">
        <f>VLOOKUP(E41,VIP!$A$2:$O15284,6,0)</f>
        <v>NO</v>
      </c>
      <c r="L41" s="148" t="s">
        <v>2215</v>
      </c>
      <c r="M41" s="96" t="s">
        <v>2441</v>
      </c>
      <c r="N41" s="96" t="s">
        <v>2448</v>
      </c>
      <c r="O41" s="153" t="s">
        <v>2588</v>
      </c>
      <c r="P41" s="153"/>
      <c r="Q41" s="96" t="s">
        <v>2215</v>
      </c>
      <c r="S41" s="78"/>
      <c r="T41" s="145"/>
    </row>
    <row r="42" spans="1:20" s="130" customFormat="1" ht="17.399999999999999" x14ac:dyDescent="0.3">
      <c r="A42" s="166" t="str">
        <f>VLOOKUP(E42,'LISTADO ATM'!$A$2:$C$902,3,0)</f>
        <v>ESTE</v>
      </c>
      <c r="B42" s="112" t="s">
        <v>2693</v>
      </c>
      <c r="C42" s="97">
        <v>44417.922210648147</v>
      </c>
      <c r="D42" s="97" t="s">
        <v>2176</v>
      </c>
      <c r="E42" s="143">
        <v>945</v>
      </c>
      <c r="F42" s="153" t="str">
        <f>VLOOKUP(E42,VIP!$A$2:$O14833,2,0)</f>
        <v>DRBR945</v>
      </c>
      <c r="G42" s="153" t="str">
        <f>VLOOKUP(E42,'LISTADO ATM'!$A$2:$B$901,2,0)</f>
        <v xml:space="preserve">ATM UNP El Valle (Hato Mayor) </v>
      </c>
      <c r="H42" s="153" t="str">
        <f>VLOOKUP(E42,VIP!$A$2:$O19794,7,FALSE)</f>
        <v>Si</v>
      </c>
      <c r="I42" s="153" t="str">
        <f>VLOOKUP(E42,VIP!$A$2:$O11759,8,FALSE)</f>
        <v>Si</v>
      </c>
      <c r="J42" s="153" t="str">
        <f>VLOOKUP(E42,VIP!$A$2:$O11709,8,FALSE)</f>
        <v>Si</v>
      </c>
      <c r="K42" s="153" t="str">
        <f>VLOOKUP(E42,VIP!$A$2:$O15283,6,0)</f>
        <v>NO</v>
      </c>
      <c r="L42" s="148" t="s">
        <v>2241</v>
      </c>
      <c r="M42" s="96" t="s">
        <v>2441</v>
      </c>
      <c r="N42" s="96" t="s">
        <v>2448</v>
      </c>
      <c r="O42" s="166" t="s">
        <v>2450</v>
      </c>
      <c r="P42" s="153"/>
      <c r="Q42" s="96" t="s">
        <v>2241</v>
      </c>
      <c r="S42" s="78"/>
      <c r="T42" s="145"/>
    </row>
    <row r="43" spans="1:20" ht="17.399999999999999" x14ac:dyDescent="0.3">
      <c r="A43" s="166" t="str">
        <f>VLOOKUP(E43,'LISTADO ATM'!$A$2:$C$902,3,0)</f>
        <v>DISTRITO NACIONAL</v>
      </c>
      <c r="B43" s="112" t="s">
        <v>2692</v>
      </c>
      <c r="C43" s="97">
        <v>44417.924432870372</v>
      </c>
      <c r="D43" s="97" t="s">
        <v>2444</v>
      </c>
      <c r="E43" s="143">
        <v>708</v>
      </c>
      <c r="F43" s="166" t="str">
        <f>VLOOKUP(E43,VIP!$A$2:$O14832,2,0)</f>
        <v>DRBR505</v>
      </c>
      <c r="G43" s="166" t="str">
        <f>VLOOKUP(E43,'LISTADO ATM'!$A$2:$B$901,2,0)</f>
        <v xml:space="preserve">ATM El Vestir De Hoy </v>
      </c>
      <c r="H43" s="166" t="str">
        <f>VLOOKUP(E43,VIP!$A$2:$O19793,7,FALSE)</f>
        <v>Si</v>
      </c>
      <c r="I43" s="166" t="str">
        <f>VLOOKUP(E43,VIP!$A$2:$O11758,8,FALSE)</f>
        <v>Si</v>
      </c>
      <c r="J43" s="166" t="str">
        <f>VLOOKUP(E43,VIP!$A$2:$O11708,8,FALSE)</f>
        <v>Si</v>
      </c>
      <c r="K43" s="166" t="str">
        <f>VLOOKUP(E43,VIP!$A$2:$O15282,6,0)</f>
        <v>NO</v>
      </c>
      <c r="L43" s="148" t="s">
        <v>2413</v>
      </c>
      <c r="M43" s="96" t="s">
        <v>2441</v>
      </c>
      <c r="N43" s="96" t="s">
        <v>2448</v>
      </c>
      <c r="O43" s="166" t="s">
        <v>2449</v>
      </c>
      <c r="P43" s="166"/>
      <c r="Q43" s="96" t="s">
        <v>2413</v>
      </c>
    </row>
    <row r="44" spans="1:20" ht="17.399999999999999" x14ac:dyDescent="0.3">
      <c r="A44" s="166" t="str">
        <f>VLOOKUP(E44,'LISTADO ATM'!$A$2:$C$902,3,0)</f>
        <v>DISTRITO NACIONAL</v>
      </c>
      <c r="B44" s="112" t="s">
        <v>2727</v>
      </c>
      <c r="C44" s="97">
        <v>44417.981273148151</v>
      </c>
      <c r="D44" s="97" t="s">
        <v>2176</v>
      </c>
      <c r="E44" s="143">
        <v>473</v>
      </c>
      <c r="F44" s="166" t="str">
        <f>VLOOKUP(E44,VIP!$A$2:$O14857,2,0)</f>
        <v>DRBR473</v>
      </c>
      <c r="G44" s="166" t="str">
        <f>VLOOKUP(E44,'LISTADO ATM'!$A$2:$B$901,2,0)</f>
        <v xml:space="preserve">ATM Oficina Carrefour II </v>
      </c>
      <c r="H44" s="166" t="str">
        <f>VLOOKUP(E44,VIP!$A$2:$O19818,7,FALSE)</f>
        <v>Si</v>
      </c>
      <c r="I44" s="166" t="str">
        <f>VLOOKUP(E44,VIP!$A$2:$O11783,8,FALSE)</f>
        <v>Si</v>
      </c>
      <c r="J44" s="166" t="str">
        <f>VLOOKUP(E44,VIP!$A$2:$O11733,8,FALSE)</f>
        <v>Si</v>
      </c>
      <c r="K44" s="166" t="str">
        <f>VLOOKUP(E44,VIP!$A$2:$O15307,6,0)</f>
        <v>NO</v>
      </c>
      <c r="L44" s="148" t="s">
        <v>2215</v>
      </c>
      <c r="M44" s="96" t="s">
        <v>2441</v>
      </c>
      <c r="N44" s="96" t="s">
        <v>2448</v>
      </c>
      <c r="O44" s="166" t="s">
        <v>2450</v>
      </c>
      <c r="P44" s="166"/>
      <c r="Q44" s="96" t="s">
        <v>2215</v>
      </c>
    </row>
    <row r="45" spans="1:20" ht="17.399999999999999" x14ac:dyDescent="0.3">
      <c r="A45" s="166" t="str">
        <f>VLOOKUP(E45,'LISTADO ATM'!$A$2:$C$902,3,0)</f>
        <v>DISTRITO NACIONAL</v>
      </c>
      <c r="B45" s="112" t="s">
        <v>2726</v>
      </c>
      <c r="C45" s="97">
        <v>44417.981724537036</v>
      </c>
      <c r="D45" s="97" t="s">
        <v>2176</v>
      </c>
      <c r="E45" s="143">
        <v>906</v>
      </c>
      <c r="F45" s="166" t="str">
        <f>VLOOKUP(E45,VIP!$A$2:$O14856,2,0)</f>
        <v>DRBR906</v>
      </c>
      <c r="G45" s="166" t="str">
        <f>VLOOKUP(E45,'LISTADO ATM'!$A$2:$B$901,2,0)</f>
        <v xml:space="preserve">ATM MESCYT  </v>
      </c>
      <c r="H45" s="166" t="str">
        <f>VLOOKUP(E45,VIP!$A$2:$O19817,7,FALSE)</f>
        <v>Si</v>
      </c>
      <c r="I45" s="166" t="str">
        <f>VLOOKUP(E45,VIP!$A$2:$O11782,8,FALSE)</f>
        <v>Si</v>
      </c>
      <c r="J45" s="166" t="str">
        <f>VLOOKUP(E45,VIP!$A$2:$O11732,8,FALSE)</f>
        <v>Si</v>
      </c>
      <c r="K45" s="166" t="str">
        <f>VLOOKUP(E45,VIP!$A$2:$O15306,6,0)</f>
        <v>NO</v>
      </c>
      <c r="L45" s="148" t="s">
        <v>2241</v>
      </c>
      <c r="M45" s="96" t="s">
        <v>2441</v>
      </c>
      <c r="N45" s="96" t="s">
        <v>2448</v>
      </c>
      <c r="O45" s="166" t="s">
        <v>2450</v>
      </c>
      <c r="P45" s="166"/>
      <c r="Q45" s="96" t="s">
        <v>2241</v>
      </c>
    </row>
    <row r="46" spans="1:20" ht="17.399999999999999" x14ac:dyDescent="0.3">
      <c r="A46" s="166" t="str">
        <f>VLOOKUP(E46,'LISTADO ATM'!$A$2:$C$902,3,0)</f>
        <v>DISTRITO NACIONAL</v>
      </c>
      <c r="B46" s="112" t="s">
        <v>2725</v>
      </c>
      <c r="C46" s="97">
        <v>44417.982303240744</v>
      </c>
      <c r="D46" s="97" t="s">
        <v>2176</v>
      </c>
      <c r="E46" s="143">
        <v>232</v>
      </c>
      <c r="F46" s="166" t="str">
        <f>VLOOKUP(E46,VIP!$A$2:$O14855,2,0)</f>
        <v>DRBR232</v>
      </c>
      <c r="G46" s="166" t="str">
        <f>VLOOKUP(E46,'LISTADO ATM'!$A$2:$B$901,2,0)</f>
        <v xml:space="preserve">ATM S/M Nacional Charles de Gaulle </v>
      </c>
      <c r="H46" s="166" t="str">
        <f>VLOOKUP(E46,VIP!$A$2:$O19816,7,FALSE)</f>
        <v>Si</v>
      </c>
      <c r="I46" s="166" t="str">
        <f>VLOOKUP(E46,VIP!$A$2:$O11781,8,FALSE)</f>
        <v>Si</v>
      </c>
      <c r="J46" s="166" t="str">
        <f>VLOOKUP(E46,VIP!$A$2:$O11731,8,FALSE)</f>
        <v>Si</v>
      </c>
      <c r="K46" s="166" t="str">
        <f>VLOOKUP(E46,VIP!$A$2:$O15305,6,0)</f>
        <v>SI</v>
      </c>
      <c r="L46" s="148" t="s">
        <v>2215</v>
      </c>
      <c r="M46" s="96" t="s">
        <v>2441</v>
      </c>
      <c r="N46" s="96" t="s">
        <v>2448</v>
      </c>
      <c r="O46" s="166" t="s">
        <v>2450</v>
      </c>
      <c r="P46" s="166"/>
      <c r="Q46" s="96" t="s">
        <v>2215</v>
      </c>
    </row>
    <row r="47" spans="1:20" ht="17.399999999999999" x14ac:dyDescent="0.3">
      <c r="A47" s="166" t="str">
        <f>VLOOKUP(E47,'LISTADO ATM'!$A$2:$C$902,3,0)</f>
        <v>DISTRITO NACIONAL</v>
      </c>
      <c r="B47" s="112" t="s">
        <v>2724</v>
      </c>
      <c r="C47" s="97">
        <v>44417.983159722222</v>
      </c>
      <c r="D47" s="97" t="s">
        <v>2176</v>
      </c>
      <c r="E47" s="143">
        <v>577</v>
      </c>
      <c r="F47" s="166" t="str">
        <f>VLOOKUP(E47,VIP!$A$2:$O14854,2,0)</f>
        <v>DRBR173</v>
      </c>
      <c r="G47" s="166" t="str">
        <f>VLOOKUP(E47,'LISTADO ATM'!$A$2:$B$901,2,0)</f>
        <v xml:space="preserve">ATM Olé Ave. Duarte </v>
      </c>
      <c r="H47" s="166" t="str">
        <f>VLOOKUP(E47,VIP!$A$2:$O19815,7,FALSE)</f>
        <v>Si</v>
      </c>
      <c r="I47" s="166" t="str">
        <f>VLOOKUP(E47,VIP!$A$2:$O11780,8,FALSE)</f>
        <v>Si</v>
      </c>
      <c r="J47" s="166" t="str">
        <f>VLOOKUP(E47,VIP!$A$2:$O11730,8,FALSE)</f>
        <v>Si</v>
      </c>
      <c r="K47" s="166" t="str">
        <f>VLOOKUP(E47,VIP!$A$2:$O15304,6,0)</f>
        <v>SI</v>
      </c>
      <c r="L47" s="148" t="s">
        <v>2728</v>
      </c>
      <c r="M47" s="96" t="s">
        <v>2441</v>
      </c>
      <c r="N47" s="96" t="s">
        <v>2448</v>
      </c>
      <c r="O47" s="166" t="s">
        <v>2450</v>
      </c>
      <c r="P47" s="166"/>
      <c r="Q47" s="96" t="s">
        <v>2728</v>
      </c>
    </row>
    <row r="48" spans="1:20" ht="17.399999999999999" x14ac:dyDescent="0.3">
      <c r="A48" s="166" t="str">
        <f>VLOOKUP(E48,'LISTADO ATM'!$A$2:$C$902,3,0)</f>
        <v>DISTRITO NACIONAL</v>
      </c>
      <c r="B48" s="112" t="s">
        <v>2723</v>
      </c>
      <c r="C48" s="97">
        <v>44417.983668981484</v>
      </c>
      <c r="D48" s="97" t="s">
        <v>2176</v>
      </c>
      <c r="E48" s="143">
        <v>917</v>
      </c>
      <c r="F48" s="166" t="str">
        <f>VLOOKUP(E48,VIP!$A$2:$O14853,2,0)</f>
        <v>DRBR01B</v>
      </c>
      <c r="G48" s="166" t="str">
        <f>VLOOKUP(E48,'LISTADO ATM'!$A$2:$B$901,2,0)</f>
        <v xml:space="preserve">ATM Oficina Los Mina </v>
      </c>
      <c r="H48" s="166" t="str">
        <f>VLOOKUP(E48,VIP!$A$2:$O19814,7,FALSE)</f>
        <v>Si</v>
      </c>
      <c r="I48" s="166" t="str">
        <f>VLOOKUP(E48,VIP!$A$2:$O11779,8,FALSE)</f>
        <v>Si</v>
      </c>
      <c r="J48" s="166" t="str">
        <f>VLOOKUP(E48,VIP!$A$2:$O11729,8,FALSE)</f>
        <v>Si</v>
      </c>
      <c r="K48" s="166" t="str">
        <f>VLOOKUP(E48,VIP!$A$2:$O15303,6,0)</f>
        <v>NO</v>
      </c>
      <c r="L48" s="148" t="s">
        <v>2215</v>
      </c>
      <c r="M48" s="96" t="s">
        <v>2441</v>
      </c>
      <c r="N48" s="96" t="s">
        <v>2448</v>
      </c>
      <c r="O48" s="166" t="s">
        <v>2450</v>
      </c>
      <c r="P48" s="166"/>
      <c r="Q48" s="96" t="s">
        <v>2215</v>
      </c>
    </row>
    <row r="49" spans="1:17" ht="17.399999999999999" x14ac:dyDescent="0.3">
      <c r="A49" s="166" t="str">
        <f>VLOOKUP(E49,'LISTADO ATM'!$A$2:$C$902,3,0)</f>
        <v>DISTRITO NACIONAL</v>
      </c>
      <c r="B49" s="112" t="s">
        <v>2722</v>
      </c>
      <c r="C49" s="97">
        <v>44417.984479166669</v>
      </c>
      <c r="D49" s="97" t="s">
        <v>2176</v>
      </c>
      <c r="E49" s="143">
        <v>701</v>
      </c>
      <c r="F49" s="166" t="str">
        <f>VLOOKUP(E49,VIP!$A$2:$O14852,2,0)</f>
        <v>DRBR701</v>
      </c>
      <c r="G49" s="166" t="str">
        <f>VLOOKUP(E49,'LISTADO ATM'!$A$2:$B$901,2,0)</f>
        <v>ATM Autoservicio Los Alcarrizos</v>
      </c>
      <c r="H49" s="166" t="str">
        <f>VLOOKUP(E49,VIP!$A$2:$O19813,7,FALSE)</f>
        <v>Si</v>
      </c>
      <c r="I49" s="166" t="str">
        <f>VLOOKUP(E49,VIP!$A$2:$O11778,8,FALSE)</f>
        <v>Si</v>
      </c>
      <c r="J49" s="166" t="str">
        <f>VLOOKUP(E49,VIP!$A$2:$O11728,8,FALSE)</f>
        <v>Si</v>
      </c>
      <c r="K49" s="166" t="str">
        <f>VLOOKUP(E49,VIP!$A$2:$O15302,6,0)</f>
        <v>NO</v>
      </c>
      <c r="L49" s="148" t="s">
        <v>2728</v>
      </c>
      <c r="M49" s="96" t="s">
        <v>2441</v>
      </c>
      <c r="N49" s="96" t="s">
        <v>2448</v>
      </c>
      <c r="O49" s="166" t="s">
        <v>2450</v>
      </c>
      <c r="P49" s="166"/>
      <c r="Q49" s="96" t="s">
        <v>2728</v>
      </c>
    </row>
    <row r="50" spans="1:17" ht="17.399999999999999" x14ac:dyDescent="0.3">
      <c r="A50" s="166" t="str">
        <f>VLOOKUP(E50,'LISTADO ATM'!$A$2:$C$902,3,0)</f>
        <v>NORTE</v>
      </c>
      <c r="B50" s="112" t="s">
        <v>2721</v>
      </c>
      <c r="C50" s="97">
        <v>44418.018912037034</v>
      </c>
      <c r="D50" s="97" t="s">
        <v>2628</v>
      </c>
      <c r="E50" s="143">
        <v>351</v>
      </c>
      <c r="F50" s="166" t="str">
        <f>VLOOKUP(E50,VIP!$A$2:$O14851,2,0)</f>
        <v>DRBR351</v>
      </c>
      <c r="G50" s="166" t="str">
        <f>VLOOKUP(E50,'LISTADO ATM'!$A$2:$B$901,2,0)</f>
        <v xml:space="preserve">ATM S/M José Luís (Puerto Plata) </v>
      </c>
      <c r="H50" s="166" t="str">
        <f>VLOOKUP(E50,VIP!$A$2:$O19812,7,FALSE)</f>
        <v>Si</v>
      </c>
      <c r="I50" s="166" t="str">
        <f>VLOOKUP(E50,VIP!$A$2:$O11777,8,FALSE)</f>
        <v>Si</v>
      </c>
      <c r="J50" s="166" t="str">
        <f>VLOOKUP(E50,VIP!$A$2:$O11727,8,FALSE)</f>
        <v>Si</v>
      </c>
      <c r="K50" s="166" t="str">
        <f>VLOOKUP(E50,VIP!$A$2:$O15301,6,0)</f>
        <v>NO</v>
      </c>
      <c r="L50" s="148" t="s">
        <v>2413</v>
      </c>
      <c r="M50" s="96" t="s">
        <v>2441</v>
      </c>
      <c r="N50" s="96" t="s">
        <v>2448</v>
      </c>
      <c r="O50" s="166" t="s">
        <v>2729</v>
      </c>
      <c r="P50" s="166"/>
      <c r="Q50" s="96" t="s">
        <v>2413</v>
      </c>
    </row>
    <row r="51" spans="1:17" ht="17.399999999999999" x14ac:dyDescent="0.3">
      <c r="A51" s="166" t="str">
        <f>VLOOKUP(E51,'LISTADO ATM'!$A$2:$C$902,3,0)</f>
        <v>ESTE</v>
      </c>
      <c r="B51" s="112" t="s">
        <v>2720</v>
      </c>
      <c r="C51" s="97">
        <v>44418.020243055558</v>
      </c>
      <c r="D51" s="97" t="s">
        <v>2464</v>
      </c>
      <c r="E51" s="143">
        <v>268</v>
      </c>
      <c r="F51" s="166" t="str">
        <f>VLOOKUP(E51,VIP!$A$2:$O14850,2,0)</f>
        <v>DRBR268</v>
      </c>
      <c r="G51" s="166" t="str">
        <f>VLOOKUP(E51,'LISTADO ATM'!$A$2:$B$901,2,0)</f>
        <v xml:space="preserve">ATM Autobanco La Altagracia (Higuey) </v>
      </c>
      <c r="H51" s="166" t="str">
        <f>VLOOKUP(E51,VIP!$A$2:$O19811,7,FALSE)</f>
        <v>Si</v>
      </c>
      <c r="I51" s="166" t="str">
        <f>VLOOKUP(E51,VIP!$A$2:$O11776,8,FALSE)</f>
        <v>Si</v>
      </c>
      <c r="J51" s="166" t="str">
        <f>VLOOKUP(E51,VIP!$A$2:$O11726,8,FALSE)</f>
        <v>Si</v>
      </c>
      <c r="K51" s="166" t="str">
        <f>VLOOKUP(E51,VIP!$A$2:$O15300,6,0)</f>
        <v>NO</v>
      </c>
      <c r="L51" s="148" t="s">
        <v>2413</v>
      </c>
      <c r="M51" s="96" t="s">
        <v>2441</v>
      </c>
      <c r="N51" s="96" t="s">
        <v>2448</v>
      </c>
      <c r="O51" s="166" t="s">
        <v>2465</v>
      </c>
      <c r="P51" s="166"/>
      <c r="Q51" s="96" t="s">
        <v>2413</v>
      </c>
    </row>
    <row r="52" spans="1:17" ht="17.399999999999999" x14ac:dyDescent="0.3">
      <c r="A52" s="166" t="str">
        <f>VLOOKUP(E52,'LISTADO ATM'!$A$2:$C$902,3,0)</f>
        <v>DISTRITO NACIONAL</v>
      </c>
      <c r="B52" s="112" t="s">
        <v>2719</v>
      </c>
      <c r="C52" s="97">
        <v>44418.026689814818</v>
      </c>
      <c r="D52" s="97" t="s">
        <v>2444</v>
      </c>
      <c r="E52" s="143">
        <v>554</v>
      </c>
      <c r="F52" s="166" t="str">
        <f>VLOOKUP(E52,VIP!$A$2:$O14849,2,0)</f>
        <v>DRBR011</v>
      </c>
      <c r="G52" s="166" t="str">
        <f>VLOOKUP(E52,'LISTADO ATM'!$A$2:$B$901,2,0)</f>
        <v xml:space="preserve">ATM Oficina Isabel La Católica I </v>
      </c>
      <c r="H52" s="166" t="str">
        <f>VLOOKUP(E52,VIP!$A$2:$O19810,7,FALSE)</f>
        <v>Si</v>
      </c>
      <c r="I52" s="166" t="str">
        <f>VLOOKUP(E52,VIP!$A$2:$O11775,8,FALSE)</f>
        <v>Si</v>
      </c>
      <c r="J52" s="166" t="str">
        <f>VLOOKUP(E52,VIP!$A$2:$O11725,8,FALSE)</f>
        <v>Si</v>
      </c>
      <c r="K52" s="166" t="str">
        <f>VLOOKUP(E52,VIP!$A$2:$O15299,6,0)</f>
        <v>NO</v>
      </c>
      <c r="L52" s="148" t="s">
        <v>2413</v>
      </c>
      <c r="M52" s="96" t="s">
        <v>2441</v>
      </c>
      <c r="N52" s="96" t="s">
        <v>2448</v>
      </c>
      <c r="O52" s="166" t="s">
        <v>2449</v>
      </c>
      <c r="P52" s="166"/>
      <c r="Q52" s="96" t="s">
        <v>2413</v>
      </c>
    </row>
    <row r="53" spans="1:17" ht="17.399999999999999" x14ac:dyDescent="0.3">
      <c r="A53" s="166" t="str">
        <f>VLOOKUP(E53,'LISTADO ATM'!$A$2:$C$902,3,0)</f>
        <v>DISTRITO NACIONAL</v>
      </c>
      <c r="B53" s="112" t="s">
        <v>2718</v>
      </c>
      <c r="C53" s="97">
        <v>44418.037499999999</v>
      </c>
      <c r="D53" s="97" t="s">
        <v>2176</v>
      </c>
      <c r="E53" s="143">
        <v>21</v>
      </c>
      <c r="F53" s="166" t="str">
        <f>VLOOKUP(E53,VIP!$A$2:$O14848,2,0)</f>
        <v>DRBR021</v>
      </c>
      <c r="G53" s="166" t="str">
        <f>VLOOKUP(E53,'LISTADO ATM'!$A$2:$B$901,2,0)</f>
        <v xml:space="preserve">ATM Oficina Mella </v>
      </c>
      <c r="H53" s="166" t="str">
        <f>VLOOKUP(E53,VIP!$A$2:$O19809,7,FALSE)</f>
        <v>Si</v>
      </c>
      <c r="I53" s="166" t="str">
        <f>VLOOKUP(E53,VIP!$A$2:$O11774,8,FALSE)</f>
        <v>No</v>
      </c>
      <c r="J53" s="166" t="str">
        <f>VLOOKUP(E53,VIP!$A$2:$O11724,8,FALSE)</f>
        <v>No</v>
      </c>
      <c r="K53" s="166" t="str">
        <f>VLOOKUP(E53,VIP!$A$2:$O15298,6,0)</f>
        <v>NO</v>
      </c>
      <c r="L53" s="148" t="s">
        <v>2215</v>
      </c>
      <c r="M53" s="96" t="s">
        <v>2441</v>
      </c>
      <c r="N53" s="96" t="s">
        <v>2448</v>
      </c>
      <c r="O53" s="166" t="s">
        <v>2450</v>
      </c>
      <c r="P53" s="166"/>
      <c r="Q53" s="96" t="s">
        <v>2215</v>
      </c>
    </row>
    <row r="54" spans="1:17" ht="17.399999999999999" x14ac:dyDescent="0.3">
      <c r="A54" s="166" t="str">
        <f>VLOOKUP(E54,'LISTADO ATM'!$A$2:$C$902,3,0)</f>
        <v>NORTE</v>
      </c>
      <c r="B54" s="112" t="s">
        <v>2717</v>
      </c>
      <c r="C54" s="97">
        <v>44418.037893518522</v>
      </c>
      <c r="D54" s="97" t="s">
        <v>2177</v>
      </c>
      <c r="E54" s="143">
        <v>74</v>
      </c>
      <c r="F54" s="166" t="str">
        <f>VLOOKUP(E54,VIP!$A$2:$O14847,2,0)</f>
        <v>DRBR074</v>
      </c>
      <c r="G54" s="166" t="str">
        <f>VLOOKUP(E54,'LISTADO ATM'!$A$2:$B$901,2,0)</f>
        <v xml:space="preserve">ATM Oficina Sosúa </v>
      </c>
      <c r="H54" s="166" t="str">
        <f>VLOOKUP(E54,VIP!$A$2:$O19808,7,FALSE)</f>
        <v>Si</v>
      </c>
      <c r="I54" s="166" t="str">
        <f>VLOOKUP(E54,VIP!$A$2:$O11773,8,FALSE)</f>
        <v>Si</v>
      </c>
      <c r="J54" s="166" t="str">
        <f>VLOOKUP(E54,VIP!$A$2:$O11723,8,FALSE)</f>
        <v>Si</v>
      </c>
      <c r="K54" s="166" t="str">
        <f>VLOOKUP(E54,VIP!$A$2:$O15297,6,0)</f>
        <v>NO</v>
      </c>
      <c r="L54" s="148" t="s">
        <v>2215</v>
      </c>
      <c r="M54" s="96" t="s">
        <v>2441</v>
      </c>
      <c r="N54" s="96" t="s">
        <v>2448</v>
      </c>
      <c r="O54" s="166" t="s">
        <v>2645</v>
      </c>
      <c r="P54" s="166"/>
      <c r="Q54" s="96" t="s">
        <v>2215</v>
      </c>
    </row>
    <row r="55" spans="1:17" ht="17.399999999999999" x14ac:dyDescent="0.3">
      <c r="A55" s="166" t="str">
        <f>VLOOKUP(E55,'LISTADO ATM'!$A$2:$C$902,3,0)</f>
        <v>SUR</v>
      </c>
      <c r="B55" s="112" t="s">
        <v>2716</v>
      </c>
      <c r="C55" s="97">
        <v>44418.038344907407</v>
      </c>
      <c r="D55" s="97" t="s">
        <v>2177</v>
      </c>
      <c r="E55" s="143">
        <v>455</v>
      </c>
      <c r="F55" s="166" t="str">
        <f>VLOOKUP(E55,VIP!$A$2:$O14846,2,0)</f>
        <v>DRBR455</v>
      </c>
      <c r="G55" s="166" t="str">
        <f>VLOOKUP(E55,'LISTADO ATM'!$A$2:$B$901,2,0)</f>
        <v xml:space="preserve">ATM Oficina Baní II </v>
      </c>
      <c r="H55" s="166" t="str">
        <f>VLOOKUP(E55,VIP!$A$2:$O19807,7,FALSE)</f>
        <v>Si</v>
      </c>
      <c r="I55" s="166" t="str">
        <f>VLOOKUP(E55,VIP!$A$2:$O11772,8,FALSE)</f>
        <v>Si</v>
      </c>
      <c r="J55" s="166" t="str">
        <f>VLOOKUP(E55,VIP!$A$2:$O11722,8,FALSE)</f>
        <v>Si</v>
      </c>
      <c r="K55" s="166" t="str">
        <f>VLOOKUP(E55,VIP!$A$2:$O15296,6,0)</f>
        <v>NO</v>
      </c>
      <c r="L55" s="148" t="s">
        <v>2215</v>
      </c>
      <c r="M55" s="96" t="s">
        <v>2441</v>
      </c>
      <c r="N55" s="96" t="s">
        <v>2448</v>
      </c>
      <c r="O55" s="166" t="s">
        <v>2645</v>
      </c>
      <c r="P55" s="166"/>
      <c r="Q55" s="96" t="s">
        <v>2215</v>
      </c>
    </row>
    <row r="56" spans="1:17" s="130" customFormat="1" ht="17.399999999999999" x14ac:dyDescent="0.3">
      <c r="A56" s="166" t="str">
        <f>VLOOKUP(E56,'LISTADO ATM'!$A$2:$C$902,3,0)</f>
        <v>DISTRITO NACIONAL</v>
      </c>
      <c r="B56" s="213" t="s">
        <v>2715</v>
      </c>
      <c r="C56" s="97">
        <v>44418.0391087963</v>
      </c>
      <c r="D56" s="97" t="s">
        <v>2176</v>
      </c>
      <c r="E56" s="143">
        <v>915</v>
      </c>
      <c r="F56" s="166" t="str">
        <f>VLOOKUP(E56,VIP!$A$2:$O14845,2,0)</f>
        <v>DRBR24F</v>
      </c>
      <c r="G56" s="166" t="str">
        <f>VLOOKUP(E56,'LISTADO ATM'!$A$2:$B$901,2,0)</f>
        <v xml:space="preserve">ATM Multicentro La Sirena Aut. Duarte </v>
      </c>
      <c r="H56" s="166" t="str">
        <f>VLOOKUP(E56,VIP!$A$2:$O19806,7,FALSE)</f>
        <v>Si</v>
      </c>
      <c r="I56" s="166" t="str">
        <f>VLOOKUP(E56,VIP!$A$2:$O11771,8,FALSE)</f>
        <v>Si</v>
      </c>
      <c r="J56" s="166" t="str">
        <f>VLOOKUP(E56,VIP!$A$2:$O11721,8,FALSE)</f>
        <v>Si</v>
      </c>
      <c r="K56" s="166" t="str">
        <f>VLOOKUP(E56,VIP!$A$2:$O15295,6,0)</f>
        <v>SI</v>
      </c>
      <c r="L56" s="148" t="s">
        <v>2215</v>
      </c>
      <c r="M56" s="96" t="s">
        <v>2441</v>
      </c>
      <c r="N56" s="96" t="s">
        <v>2448</v>
      </c>
      <c r="O56" s="166" t="s">
        <v>2450</v>
      </c>
      <c r="P56" s="166"/>
      <c r="Q56" s="96" t="s">
        <v>2215</v>
      </c>
    </row>
    <row r="57" spans="1:17" ht="17.399999999999999" x14ac:dyDescent="0.3">
      <c r="A57" s="166" t="str">
        <f>VLOOKUP(E57,'LISTADO ATM'!$A$2:$C$902,3,0)</f>
        <v>DISTRITO NACIONAL</v>
      </c>
      <c r="B57" s="112" t="s">
        <v>2714</v>
      </c>
      <c r="C57" s="97">
        <v>44418.039502314816</v>
      </c>
      <c r="D57" s="97" t="s">
        <v>2176</v>
      </c>
      <c r="E57" s="143">
        <v>18</v>
      </c>
      <c r="F57" s="166" t="str">
        <f>VLOOKUP(E57,VIP!$A$2:$O14844,2,0)</f>
        <v>DRBR018</v>
      </c>
      <c r="G57" s="166" t="str">
        <f>VLOOKUP(E57,'LISTADO ATM'!$A$2:$B$901,2,0)</f>
        <v xml:space="preserve">ATM Oficina Haina Occidental I </v>
      </c>
      <c r="H57" s="166" t="str">
        <f>VLOOKUP(E57,VIP!$A$2:$O19805,7,FALSE)</f>
        <v>Si</v>
      </c>
      <c r="I57" s="166" t="str">
        <f>VLOOKUP(E57,VIP!$A$2:$O11770,8,FALSE)</f>
        <v>Si</v>
      </c>
      <c r="J57" s="166" t="str">
        <f>VLOOKUP(E57,VIP!$A$2:$O11720,8,FALSE)</f>
        <v>Si</v>
      </c>
      <c r="K57" s="166" t="str">
        <f>VLOOKUP(E57,VIP!$A$2:$O15294,6,0)</f>
        <v>SI</v>
      </c>
      <c r="L57" s="148" t="s">
        <v>2215</v>
      </c>
      <c r="M57" s="96" t="s">
        <v>2441</v>
      </c>
      <c r="N57" s="96" t="s">
        <v>2448</v>
      </c>
      <c r="O57" s="166" t="s">
        <v>2450</v>
      </c>
      <c r="P57" s="166"/>
      <c r="Q57" s="96" t="s">
        <v>2215</v>
      </c>
    </row>
    <row r="58" spans="1:17" ht="17.399999999999999" x14ac:dyDescent="0.3">
      <c r="A58" s="166" t="str">
        <f>VLOOKUP(E58,'LISTADO ATM'!$A$2:$C$902,3,0)</f>
        <v>DISTRITO NACIONAL</v>
      </c>
      <c r="B58" s="112" t="s">
        <v>2713</v>
      </c>
      <c r="C58" s="97">
        <v>44418.040254629632</v>
      </c>
      <c r="D58" s="97" t="s">
        <v>2176</v>
      </c>
      <c r="E58" s="143">
        <v>224</v>
      </c>
      <c r="F58" s="166" t="str">
        <f>VLOOKUP(E58,VIP!$A$2:$O14843,2,0)</f>
        <v>DRBR224</v>
      </c>
      <c r="G58" s="166" t="str">
        <f>VLOOKUP(E58,'LISTADO ATM'!$A$2:$B$901,2,0)</f>
        <v xml:space="preserve">ATM S/M Nacional El Millón (Núñez de Cáceres) </v>
      </c>
      <c r="H58" s="166" t="str">
        <f>VLOOKUP(E58,VIP!$A$2:$O19804,7,FALSE)</f>
        <v>Si</v>
      </c>
      <c r="I58" s="166" t="str">
        <f>VLOOKUP(E58,VIP!$A$2:$O11769,8,FALSE)</f>
        <v>Si</v>
      </c>
      <c r="J58" s="166" t="str">
        <f>VLOOKUP(E58,VIP!$A$2:$O11719,8,FALSE)</f>
        <v>Si</v>
      </c>
      <c r="K58" s="166" t="str">
        <f>VLOOKUP(E58,VIP!$A$2:$O15293,6,0)</f>
        <v>SI</v>
      </c>
      <c r="L58" s="148" t="s">
        <v>2215</v>
      </c>
      <c r="M58" s="96" t="s">
        <v>2441</v>
      </c>
      <c r="N58" s="96" t="s">
        <v>2448</v>
      </c>
      <c r="O58" s="166" t="s">
        <v>2450</v>
      </c>
      <c r="P58" s="166"/>
      <c r="Q58" s="96" t="s">
        <v>2215</v>
      </c>
    </row>
    <row r="59" spans="1:17" ht="17.399999999999999" x14ac:dyDescent="0.3">
      <c r="A59" s="166" t="str">
        <f>VLOOKUP(E59,'LISTADO ATM'!$A$2:$C$902,3,0)</f>
        <v>DISTRITO NACIONAL</v>
      </c>
      <c r="B59" s="112" t="s">
        <v>2712</v>
      </c>
      <c r="C59" s="97">
        <v>44418.041597222225</v>
      </c>
      <c r="D59" s="97" t="s">
        <v>2176</v>
      </c>
      <c r="E59" s="143">
        <v>327</v>
      </c>
      <c r="F59" s="166" t="str">
        <f>VLOOKUP(E59,VIP!$A$2:$O14842,2,0)</f>
        <v>DRBR327</v>
      </c>
      <c r="G59" s="166" t="str">
        <f>VLOOKUP(E59,'LISTADO ATM'!$A$2:$B$901,2,0)</f>
        <v xml:space="preserve">ATM UNP CCN (Nacional 27 de Febrero) </v>
      </c>
      <c r="H59" s="166" t="str">
        <f>VLOOKUP(E59,VIP!$A$2:$O19803,7,FALSE)</f>
        <v>Si</v>
      </c>
      <c r="I59" s="166" t="str">
        <f>VLOOKUP(E59,VIP!$A$2:$O11768,8,FALSE)</f>
        <v>Si</v>
      </c>
      <c r="J59" s="166" t="str">
        <f>VLOOKUP(E59,VIP!$A$2:$O11718,8,FALSE)</f>
        <v>Si</v>
      </c>
      <c r="K59" s="166" t="str">
        <f>VLOOKUP(E59,VIP!$A$2:$O15292,6,0)</f>
        <v>NO</v>
      </c>
      <c r="L59" s="148" t="s">
        <v>2215</v>
      </c>
      <c r="M59" s="96" t="s">
        <v>2441</v>
      </c>
      <c r="N59" s="96" t="s">
        <v>2448</v>
      </c>
      <c r="O59" s="166" t="s">
        <v>2450</v>
      </c>
      <c r="P59" s="166"/>
      <c r="Q59" s="96" t="s">
        <v>2215</v>
      </c>
    </row>
    <row r="60" spans="1:17" ht="17.399999999999999" x14ac:dyDescent="0.3">
      <c r="A60" s="166" t="str">
        <f>VLOOKUP(E60,'LISTADO ATM'!$A$2:$C$902,3,0)</f>
        <v>DISTRITO NACIONAL</v>
      </c>
      <c r="B60" s="112" t="s">
        <v>2711</v>
      </c>
      <c r="C60" s="97">
        <v>44418.042037037034</v>
      </c>
      <c r="D60" s="97" t="s">
        <v>2176</v>
      </c>
      <c r="E60" s="143">
        <v>490</v>
      </c>
      <c r="F60" s="166" t="str">
        <f>VLOOKUP(E60,VIP!$A$2:$O14841,2,0)</f>
        <v>DRBR490</v>
      </c>
      <c r="G60" s="166" t="str">
        <f>VLOOKUP(E60,'LISTADO ATM'!$A$2:$B$901,2,0)</f>
        <v xml:space="preserve">ATM Hospital Ney Arias Lora </v>
      </c>
      <c r="H60" s="166" t="str">
        <f>VLOOKUP(E60,VIP!$A$2:$O19802,7,FALSE)</f>
        <v>Si</v>
      </c>
      <c r="I60" s="166" t="str">
        <f>VLOOKUP(E60,VIP!$A$2:$O11767,8,FALSE)</f>
        <v>Si</v>
      </c>
      <c r="J60" s="166" t="str">
        <f>VLOOKUP(E60,VIP!$A$2:$O11717,8,FALSE)</f>
        <v>Si</v>
      </c>
      <c r="K60" s="166" t="str">
        <f>VLOOKUP(E60,VIP!$A$2:$O15291,6,0)</f>
        <v>NO</v>
      </c>
      <c r="L60" s="148" t="s">
        <v>2215</v>
      </c>
      <c r="M60" s="96" t="s">
        <v>2441</v>
      </c>
      <c r="N60" s="96" t="s">
        <v>2448</v>
      </c>
      <c r="O60" s="166" t="s">
        <v>2450</v>
      </c>
      <c r="P60" s="166"/>
      <c r="Q60" s="96" t="s">
        <v>2215</v>
      </c>
    </row>
    <row r="61" spans="1:17" ht="17.399999999999999" x14ac:dyDescent="0.3">
      <c r="A61" s="166" t="str">
        <f>VLOOKUP(E61,'LISTADO ATM'!$A$2:$C$902,3,0)</f>
        <v>DISTRITO NACIONAL</v>
      </c>
      <c r="B61" s="112" t="s">
        <v>2710</v>
      </c>
      <c r="C61" s="97">
        <v>44418.042488425926</v>
      </c>
      <c r="D61" s="97" t="s">
        <v>2176</v>
      </c>
      <c r="E61" s="143">
        <v>498</v>
      </c>
      <c r="F61" s="166" t="str">
        <f>VLOOKUP(E61,VIP!$A$2:$O14840,2,0)</f>
        <v>DRBR498</v>
      </c>
      <c r="G61" s="166" t="str">
        <f>VLOOKUP(E61,'LISTADO ATM'!$A$2:$B$901,2,0)</f>
        <v xml:space="preserve">ATM Estación Sunix 27 de Febrero </v>
      </c>
      <c r="H61" s="166" t="str">
        <f>VLOOKUP(E61,VIP!$A$2:$O19801,7,FALSE)</f>
        <v>Si</v>
      </c>
      <c r="I61" s="166" t="str">
        <f>VLOOKUP(E61,VIP!$A$2:$O11766,8,FALSE)</f>
        <v>Si</v>
      </c>
      <c r="J61" s="166" t="str">
        <f>VLOOKUP(E61,VIP!$A$2:$O11716,8,FALSE)</f>
        <v>Si</v>
      </c>
      <c r="K61" s="166" t="str">
        <f>VLOOKUP(E61,VIP!$A$2:$O15290,6,0)</f>
        <v>NO</v>
      </c>
      <c r="L61" s="148" t="s">
        <v>2215</v>
      </c>
      <c r="M61" s="96" t="s">
        <v>2441</v>
      </c>
      <c r="N61" s="96" t="s">
        <v>2448</v>
      </c>
      <c r="O61" s="166" t="s">
        <v>2450</v>
      </c>
      <c r="P61" s="166"/>
      <c r="Q61" s="96" t="s">
        <v>2215</v>
      </c>
    </row>
    <row r="62" spans="1:17" ht="17.399999999999999" x14ac:dyDescent="0.3">
      <c r="A62" s="166" t="str">
        <f>VLOOKUP(E62,'LISTADO ATM'!$A$2:$C$902,3,0)</f>
        <v>DISTRITO NACIONAL</v>
      </c>
      <c r="B62" s="112" t="s">
        <v>2709</v>
      </c>
      <c r="C62" s="97">
        <v>44418.043124999997</v>
      </c>
      <c r="D62" s="97" t="s">
        <v>2176</v>
      </c>
      <c r="E62" s="143">
        <v>113</v>
      </c>
      <c r="F62" s="166" t="str">
        <f>VLOOKUP(E62,VIP!$A$2:$O14839,2,0)</f>
        <v>DRBR113</v>
      </c>
      <c r="G62" s="166" t="str">
        <f>VLOOKUP(E62,'LISTADO ATM'!$A$2:$B$901,2,0)</f>
        <v xml:space="preserve">ATM Autoservicio Atalaya del Mar </v>
      </c>
      <c r="H62" s="166" t="str">
        <f>VLOOKUP(E62,VIP!$A$2:$O19800,7,FALSE)</f>
        <v>Si</v>
      </c>
      <c r="I62" s="166" t="str">
        <f>VLOOKUP(E62,VIP!$A$2:$O11765,8,FALSE)</f>
        <v>No</v>
      </c>
      <c r="J62" s="166" t="str">
        <f>VLOOKUP(E62,VIP!$A$2:$O11715,8,FALSE)</f>
        <v>No</v>
      </c>
      <c r="K62" s="166" t="str">
        <f>VLOOKUP(E62,VIP!$A$2:$O15289,6,0)</f>
        <v>NO</v>
      </c>
      <c r="L62" s="148" t="s">
        <v>2215</v>
      </c>
      <c r="M62" s="96" t="s">
        <v>2441</v>
      </c>
      <c r="N62" s="96" t="s">
        <v>2448</v>
      </c>
      <c r="O62" s="166" t="s">
        <v>2450</v>
      </c>
      <c r="P62" s="166"/>
      <c r="Q62" s="96" t="s">
        <v>2215</v>
      </c>
    </row>
    <row r="63" spans="1:17" ht="17.399999999999999" x14ac:dyDescent="0.3">
      <c r="A63" s="166" t="str">
        <f>VLOOKUP(E63,'LISTADO ATM'!$A$2:$C$902,3,0)</f>
        <v>NORTE</v>
      </c>
      <c r="B63" s="112" t="s">
        <v>2708</v>
      </c>
      <c r="C63" s="97">
        <v>44418.043657407405</v>
      </c>
      <c r="D63" s="97" t="s">
        <v>2177</v>
      </c>
      <c r="E63" s="143">
        <v>299</v>
      </c>
      <c r="F63" s="166" t="str">
        <f>VLOOKUP(E63,VIP!$A$2:$O14838,2,0)</f>
        <v>DRBR299</v>
      </c>
      <c r="G63" s="166" t="str">
        <f>VLOOKUP(E63,'LISTADO ATM'!$A$2:$B$901,2,0)</f>
        <v xml:space="preserve">ATM S/M Aprezio Cotui </v>
      </c>
      <c r="H63" s="166" t="str">
        <f>VLOOKUP(E63,VIP!$A$2:$O19799,7,FALSE)</f>
        <v>Si</v>
      </c>
      <c r="I63" s="166" t="str">
        <f>VLOOKUP(E63,VIP!$A$2:$O11764,8,FALSE)</f>
        <v>Si</v>
      </c>
      <c r="J63" s="166" t="str">
        <f>VLOOKUP(E63,VIP!$A$2:$O11714,8,FALSE)</f>
        <v>Si</v>
      </c>
      <c r="K63" s="166" t="str">
        <f>VLOOKUP(E63,VIP!$A$2:$O15288,6,0)</f>
        <v>NO</v>
      </c>
      <c r="L63" s="148" t="s">
        <v>2215</v>
      </c>
      <c r="M63" s="96" t="s">
        <v>2441</v>
      </c>
      <c r="N63" s="96" t="s">
        <v>2448</v>
      </c>
      <c r="O63" s="166" t="s">
        <v>2645</v>
      </c>
      <c r="P63" s="166"/>
      <c r="Q63" s="96" t="s">
        <v>2215</v>
      </c>
    </row>
    <row r="64" spans="1:17" ht="17.399999999999999" x14ac:dyDescent="0.3">
      <c r="A64" s="166" t="str">
        <f>VLOOKUP(E64,'LISTADO ATM'!$A$2:$C$902,3,0)</f>
        <v>DISTRITO NACIONAL</v>
      </c>
      <c r="B64" s="112" t="s">
        <v>2707</v>
      </c>
      <c r="C64" s="97">
        <v>44418.04420138889</v>
      </c>
      <c r="D64" s="97" t="s">
        <v>2176</v>
      </c>
      <c r="E64" s="143">
        <v>453</v>
      </c>
      <c r="F64" s="166" t="str">
        <f>VLOOKUP(E64,VIP!$A$2:$O14837,2,0)</f>
        <v>DRBR453</v>
      </c>
      <c r="G64" s="166" t="str">
        <f>VLOOKUP(E64,'LISTADO ATM'!$A$2:$B$901,2,0)</f>
        <v xml:space="preserve">ATM Autobanco Sarasota II </v>
      </c>
      <c r="H64" s="166" t="str">
        <f>VLOOKUP(E64,VIP!$A$2:$O19798,7,FALSE)</f>
        <v>Si</v>
      </c>
      <c r="I64" s="166" t="str">
        <f>VLOOKUP(E64,VIP!$A$2:$O11763,8,FALSE)</f>
        <v>Si</v>
      </c>
      <c r="J64" s="166" t="str">
        <f>VLOOKUP(E64,VIP!$A$2:$O11713,8,FALSE)</f>
        <v>Si</v>
      </c>
      <c r="K64" s="166" t="str">
        <f>VLOOKUP(E64,VIP!$A$2:$O15287,6,0)</f>
        <v>SI</v>
      </c>
      <c r="L64" s="148" t="s">
        <v>2215</v>
      </c>
      <c r="M64" s="96" t="s">
        <v>2441</v>
      </c>
      <c r="N64" s="96" t="s">
        <v>2448</v>
      </c>
      <c r="O64" s="166" t="s">
        <v>2450</v>
      </c>
      <c r="P64" s="166"/>
      <c r="Q64" s="96" t="s">
        <v>2215</v>
      </c>
    </row>
    <row r="65" spans="1:17" ht="17.399999999999999" x14ac:dyDescent="0.3">
      <c r="A65" s="166" t="str">
        <f>VLOOKUP(E65,'LISTADO ATM'!$A$2:$C$902,3,0)</f>
        <v>DISTRITO NACIONAL</v>
      </c>
      <c r="B65" s="112" t="s">
        <v>2706</v>
      </c>
      <c r="C65" s="97">
        <v>44418.049143518518</v>
      </c>
      <c r="D65" s="97" t="s">
        <v>2444</v>
      </c>
      <c r="E65" s="143">
        <v>672</v>
      </c>
      <c r="F65" s="166" t="str">
        <f>VLOOKUP(E65,VIP!$A$2:$O14836,2,0)</f>
        <v>DRBR672</v>
      </c>
      <c r="G65" s="166" t="str">
        <f>VLOOKUP(E65,'LISTADO ATM'!$A$2:$B$901,2,0)</f>
        <v>ATM Destacamento Policía Nacional La Victoria</v>
      </c>
      <c r="H65" s="166" t="str">
        <f>VLOOKUP(E65,VIP!$A$2:$O19797,7,FALSE)</f>
        <v>Si</v>
      </c>
      <c r="I65" s="166" t="str">
        <f>VLOOKUP(E65,VIP!$A$2:$O11762,8,FALSE)</f>
        <v>Si</v>
      </c>
      <c r="J65" s="166" t="str">
        <f>VLOOKUP(E65,VIP!$A$2:$O11712,8,FALSE)</f>
        <v>Si</v>
      </c>
      <c r="K65" s="166" t="str">
        <f>VLOOKUP(E65,VIP!$A$2:$O15286,6,0)</f>
        <v>SI</v>
      </c>
      <c r="L65" s="148" t="s">
        <v>2413</v>
      </c>
      <c r="M65" s="96" t="s">
        <v>2441</v>
      </c>
      <c r="N65" s="96" t="s">
        <v>2448</v>
      </c>
      <c r="O65" s="166" t="s">
        <v>2449</v>
      </c>
      <c r="P65" s="166"/>
      <c r="Q65" s="96" t="s">
        <v>2413</v>
      </c>
    </row>
    <row r="66" spans="1:17" ht="17.399999999999999" x14ac:dyDescent="0.3">
      <c r="A66" s="166" t="str">
        <f>VLOOKUP(E66,'LISTADO ATM'!$A$2:$C$902,3,0)</f>
        <v>DISTRITO NACIONAL</v>
      </c>
      <c r="B66" s="112" t="s">
        <v>2705</v>
      </c>
      <c r="C66" s="97">
        <v>44418.055405092593</v>
      </c>
      <c r="D66" s="97" t="s">
        <v>2444</v>
      </c>
      <c r="E66" s="143">
        <v>139</v>
      </c>
      <c r="F66" s="166" t="str">
        <f>VLOOKUP(E66,VIP!$A$2:$O14835,2,0)</f>
        <v>DRBR139</v>
      </c>
      <c r="G66" s="166" t="str">
        <f>VLOOKUP(E66,'LISTADO ATM'!$A$2:$B$901,2,0)</f>
        <v xml:space="preserve">ATM Oficina Plaza Lama Zona Oriental I </v>
      </c>
      <c r="H66" s="166" t="str">
        <f>VLOOKUP(E66,VIP!$A$2:$O19796,7,FALSE)</f>
        <v>Si</v>
      </c>
      <c r="I66" s="166" t="str">
        <f>VLOOKUP(E66,VIP!$A$2:$O11761,8,FALSE)</f>
        <v>Si</v>
      </c>
      <c r="J66" s="166" t="str">
        <f>VLOOKUP(E66,VIP!$A$2:$O11711,8,FALSE)</f>
        <v>Si</v>
      </c>
      <c r="K66" s="166" t="str">
        <f>VLOOKUP(E66,VIP!$A$2:$O15285,6,0)</f>
        <v>NO</v>
      </c>
      <c r="L66" s="148" t="s">
        <v>2413</v>
      </c>
      <c r="M66" s="96" t="s">
        <v>2441</v>
      </c>
      <c r="N66" s="96" t="s">
        <v>2448</v>
      </c>
      <c r="O66" s="166" t="s">
        <v>2449</v>
      </c>
      <c r="P66" s="166"/>
      <c r="Q66" s="96" t="s">
        <v>2413</v>
      </c>
    </row>
    <row r="67" spans="1:17" ht="17.399999999999999" x14ac:dyDescent="0.3">
      <c r="A67" s="166" t="str">
        <f>VLOOKUP(E67,'LISTADO ATM'!$A$2:$C$902,3,0)</f>
        <v>ESTE</v>
      </c>
      <c r="B67" s="112" t="s">
        <v>2704</v>
      </c>
      <c r="C67" s="97">
        <v>44418.057233796295</v>
      </c>
      <c r="D67" s="97" t="s">
        <v>2464</v>
      </c>
      <c r="E67" s="143">
        <v>293</v>
      </c>
      <c r="F67" s="166" t="str">
        <f>VLOOKUP(E67,VIP!$A$2:$O14834,2,0)</f>
        <v>DRBR293</v>
      </c>
      <c r="G67" s="166" t="str">
        <f>VLOOKUP(E67,'LISTADO ATM'!$A$2:$B$901,2,0)</f>
        <v xml:space="preserve">ATM S/M Nueva Visión (San Pedro) </v>
      </c>
      <c r="H67" s="166" t="str">
        <f>VLOOKUP(E67,VIP!$A$2:$O19795,7,FALSE)</f>
        <v>Si</v>
      </c>
      <c r="I67" s="166" t="str">
        <f>VLOOKUP(E67,VIP!$A$2:$O11760,8,FALSE)</f>
        <v>Si</v>
      </c>
      <c r="J67" s="166" t="str">
        <f>VLOOKUP(E67,VIP!$A$2:$O11710,8,FALSE)</f>
        <v>Si</v>
      </c>
      <c r="K67" s="166" t="str">
        <f>VLOOKUP(E67,VIP!$A$2:$O15284,6,0)</f>
        <v>NO</v>
      </c>
      <c r="L67" s="148" t="s">
        <v>2437</v>
      </c>
      <c r="M67" s="96" t="s">
        <v>2441</v>
      </c>
      <c r="N67" s="96" t="s">
        <v>2448</v>
      </c>
      <c r="O67" s="166" t="s">
        <v>2465</v>
      </c>
      <c r="P67" s="166"/>
      <c r="Q67" s="96" t="s">
        <v>2437</v>
      </c>
    </row>
    <row r="68" spans="1:17" ht="17.399999999999999" x14ac:dyDescent="0.3">
      <c r="A68" s="166" t="str">
        <f>VLOOKUP(E68,'LISTADO ATM'!$A$2:$C$902,3,0)</f>
        <v>ESTE</v>
      </c>
      <c r="B68" s="112" t="s">
        <v>2703</v>
      </c>
      <c r="C68" s="97">
        <v>44418.059513888889</v>
      </c>
      <c r="D68" s="97" t="s">
        <v>2464</v>
      </c>
      <c r="E68" s="143">
        <v>367</v>
      </c>
      <c r="F68" s="166" t="str">
        <f>VLOOKUP(E68,VIP!$A$2:$O14833,2,0)</f>
        <v xml:space="preserve">DRBR367 </v>
      </c>
      <c r="G68" s="166" t="str">
        <f>VLOOKUP(E68,'LISTADO ATM'!$A$2:$B$901,2,0)</f>
        <v>ATM Ayuntamiento El Puerto</v>
      </c>
      <c r="H68" s="166" t="str">
        <f>VLOOKUP(E68,VIP!$A$2:$O19794,7,FALSE)</f>
        <v>N/A</v>
      </c>
      <c r="I68" s="166" t="str">
        <f>VLOOKUP(E68,VIP!$A$2:$O11759,8,FALSE)</f>
        <v>N/A</v>
      </c>
      <c r="J68" s="166" t="str">
        <f>VLOOKUP(E68,VIP!$A$2:$O11709,8,FALSE)</f>
        <v>N/A</v>
      </c>
      <c r="K68" s="166" t="str">
        <f>VLOOKUP(E68,VIP!$A$2:$O15283,6,0)</f>
        <v>N/A</v>
      </c>
      <c r="L68" s="148" t="s">
        <v>2437</v>
      </c>
      <c r="M68" s="96" t="s">
        <v>2441</v>
      </c>
      <c r="N68" s="96" t="s">
        <v>2448</v>
      </c>
      <c r="O68" s="166" t="s">
        <v>2465</v>
      </c>
      <c r="P68" s="166"/>
      <c r="Q68" s="96" t="s">
        <v>2437</v>
      </c>
    </row>
    <row r="69" spans="1:17" ht="17.399999999999999" x14ac:dyDescent="0.3">
      <c r="A69" s="166" t="str">
        <f>VLOOKUP(E69,'LISTADO ATM'!$A$2:$C$902,3,0)</f>
        <v>DISTRITO NACIONAL</v>
      </c>
      <c r="B69" s="112" t="s">
        <v>2730</v>
      </c>
      <c r="C69" s="97">
        <v>44418.229895833334</v>
      </c>
      <c r="D69" s="97" t="s">
        <v>2444</v>
      </c>
      <c r="E69" s="143">
        <v>14</v>
      </c>
      <c r="F69" s="166" t="str">
        <f>VLOOKUP(E69,VIP!$A$2:$O14834,2,0)</f>
        <v>DRBR014</v>
      </c>
      <c r="G69" s="166" t="str">
        <f>VLOOKUP(E69,'LISTADO ATM'!$A$2:$B$901,2,0)</f>
        <v xml:space="preserve">ATM Oficina Aeropuerto Las Américas I </v>
      </c>
      <c r="H69" s="166" t="str">
        <f>VLOOKUP(E69,VIP!$A$2:$O19795,7,FALSE)</f>
        <v>Si</v>
      </c>
      <c r="I69" s="166" t="str">
        <f>VLOOKUP(E69,VIP!$A$2:$O11760,8,FALSE)</f>
        <v>Si</v>
      </c>
      <c r="J69" s="166" t="str">
        <f>VLOOKUP(E69,VIP!$A$2:$O11710,8,FALSE)</f>
        <v>Si</v>
      </c>
      <c r="K69" s="166" t="str">
        <f>VLOOKUP(E69,VIP!$A$2:$O15284,6,0)</f>
        <v>NO</v>
      </c>
      <c r="L69" s="148" t="s">
        <v>2592</v>
      </c>
      <c r="M69" s="96" t="s">
        <v>2441</v>
      </c>
      <c r="N69" s="96" t="s">
        <v>2448</v>
      </c>
      <c r="O69" s="166" t="s">
        <v>2449</v>
      </c>
      <c r="P69" s="166"/>
      <c r="Q69" s="96" t="s">
        <v>2592</v>
      </c>
    </row>
    <row r="70" spans="1:17" ht="17.399999999999999" x14ac:dyDescent="0.3">
      <c r="A70" s="166" t="str">
        <f>VLOOKUP(E70,'LISTADO ATM'!$A$2:$C$902,3,0)</f>
        <v>DISTRITO NACIONAL</v>
      </c>
      <c r="B70" s="112" t="s">
        <v>2731</v>
      </c>
      <c r="C70" s="97">
        <v>44418.228865740741</v>
      </c>
      <c r="D70" s="97" t="s">
        <v>2176</v>
      </c>
      <c r="E70" s="143">
        <v>896</v>
      </c>
      <c r="F70" s="166" t="str">
        <f>VLOOKUP(E70,VIP!$A$2:$O14835,2,0)</f>
        <v>DRBR896</v>
      </c>
      <c r="G70" s="166" t="str">
        <f>VLOOKUP(E70,'LISTADO ATM'!$A$2:$B$901,2,0)</f>
        <v xml:space="preserve">ATM Campamento Militar 16 de Agosto I </v>
      </c>
      <c r="H70" s="166" t="str">
        <f>VLOOKUP(E70,VIP!$A$2:$O19796,7,FALSE)</f>
        <v>Si</v>
      </c>
      <c r="I70" s="166" t="str">
        <f>VLOOKUP(E70,VIP!$A$2:$O11761,8,FALSE)</f>
        <v>Si</v>
      </c>
      <c r="J70" s="166" t="str">
        <f>VLOOKUP(E70,VIP!$A$2:$O11711,8,FALSE)</f>
        <v>Si</v>
      </c>
      <c r="K70" s="166" t="str">
        <f>VLOOKUP(E70,VIP!$A$2:$O15285,6,0)</f>
        <v>NO</v>
      </c>
      <c r="L70" s="148" t="s">
        <v>2241</v>
      </c>
      <c r="M70" s="96" t="s">
        <v>2441</v>
      </c>
      <c r="N70" s="96" t="s">
        <v>2448</v>
      </c>
      <c r="O70" s="166" t="s">
        <v>2450</v>
      </c>
      <c r="P70" s="166"/>
      <c r="Q70" s="96" t="s">
        <v>2241</v>
      </c>
    </row>
    <row r="71" spans="1:17" ht="17.399999999999999" x14ac:dyDescent="0.3">
      <c r="A71" s="166" t="str">
        <f>VLOOKUP(E71,'LISTADO ATM'!$A$2:$C$902,3,0)</f>
        <v>SUR</v>
      </c>
      <c r="B71" s="112" t="s">
        <v>2732</v>
      </c>
      <c r="C71" s="97">
        <v>44418.228437500002</v>
      </c>
      <c r="D71" s="97" t="s">
        <v>2176</v>
      </c>
      <c r="E71" s="143">
        <v>751</v>
      </c>
      <c r="F71" s="166" t="str">
        <f>VLOOKUP(E71,VIP!$A$2:$O14836,2,0)</f>
        <v>DRBR751</v>
      </c>
      <c r="G71" s="166" t="str">
        <f>VLOOKUP(E71,'LISTADO ATM'!$A$2:$B$901,2,0)</f>
        <v>ATM Eco Petroleo Camilo</v>
      </c>
      <c r="H71" s="166" t="str">
        <f>VLOOKUP(E71,VIP!$A$2:$O19797,7,FALSE)</f>
        <v>N/A</v>
      </c>
      <c r="I71" s="166" t="str">
        <f>VLOOKUP(E71,VIP!$A$2:$O11762,8,FALSE)</f>
        <v>N/A</v>
      </c>
      <c r="J71" s="166" t="str">
        <f>VLOOKUP(E71,VIP!$A$2:$O11712,8,FALSE)</f>
        <v>N/A</v>
      </c>
      <c r="K71" s="166" t="str">
        <f>VLOOKUP(E71,VIP!$A$2:$O15286,6,0)</f>
        <v>N/A</v>
      </c>
      <c r="L71" s="148" t="s">
        <v>2241</v>
      </c>
      <c r="M71" s="96" t="s">
        <v>2441</v>
      </c>
      <c r="N71" s="96" t="s">
        <v>2448</v>
      </c>
      <c r="O71" s="166" t="s">
        <v>2450</v>
      </c>
      <c r="P71" s="166"/>
      <c r="Q71" s="96" t="s">
        <v>2241</v>
      </c>
    </row>
    <row r="72" spans="1:17" ht="17.399999999999999" x14ac:dyDescent="0.3">
      <c r="A72" s="166" t="str">
        <f>VLOOKUP(E72,'LISTADO ATM'!$A$2:$C$902,3,0)</f>
        <v>NORTE</v>
      </c>
      <c r="B72" s="112" t="s">
        <v>2733</v>
      </c>
      <c r="C72" s="97">
        <v>44418.172662037039</v>
      </c>
      <c r="D72" s="97" t="s">
        <v>2177</v>
      </c>
      <c r="E72" s="143">
        <v>747</v>
      </c>
      <c r="F72" s="166" t="str">
        <f>VLOOKUP(E72,VIP!$A$2:$O14837,2,0)</f>
        <v>DRBR200</v>
      </c>
      <c r="G72" s="166" t="str">
        <f>VLOOKUP(E72,'LISTADO ATM'!$A$2:$B$901,2,0)</f>
        <v xml:space="preserve">ATM Club BR (Santiago) </v>
      </c>
      <c r="H72" s="166" t="str">
        <f>VLOOKUP(E72,VIP!$A$2:$O19798,7,FALSE)</f>
        <v>Si</v>
      </c>
      <c r="I72" s="166" t="str">
        <f>VLOOKUP(E72,VIP!$A$2:$O11763,8,FALSE)</f>
        <v>Si</v>
      </c>
      <c r="J72" s="166" t="str">
        <f>VLOOKUP(E72,VIP!$A$2:$O11713,8,FALSE)</f>
        <v>Si</v>
      </c>
      <c r="K72" s="166" t="str">
        <f>VLOOKUP(E72,VIP!$A$2:$O15287,6,0)</f>
        <v>SI</v>
      </c>
      <c r="L72" s="148" t="s">
        <v>2241</v>
      </c>
      <c r="M72" s="96" t="s">
        <v>2441</v>
      </c>
      <c r="N72" s="96" t="s">
        <v>2448</v>
      </c>
      <c r="O72" s="166" t="s">
        <v>2645</v>
      </c>
      <c r="P72" s="166"/>
      <c r="Q72" s="96" t="s">
        <v>2241</v>
      </c>
    </row>
    <row r="73" spans="1:17" ht="17.399999999999999" x14ac:dyDescent="0.3">
      <c r="A73" s="166" t="str">
        <f>VLOOKUP(E73,'LISTADO ATM'!$A$2:$C$902,3,0)</f>
        <v>DISTRITO NACIONAL</v>
      </c>
      <c r="B73" s="112" t="s">
        <v>2734</v>
      </c>
      <c r="C73" s="97">
        <v>44418.171979166669</v>
      </c>
      <c r="D73" s="97" t="s">
        <v>2176</v>
      </c>
      <c r="E73" s="143">
        <v>946</v>
      </c>
      <c r="F73" s="166" t="str">
        <f>VLOOKUP(E73,VIP!$A$2:$O14838,2,0)</f>
        <v>DRBR24R</v>
      </c>
      <c r="G73" s="166" t="str">
        <f>VLOOKUP(E73,'LISTADO ATM'!$A$2:$B$901,2,0)</f>
        <v xml:space="preserve">ATM Oficina Núñez de Cáceres I </v>
      </c>
      <c r="H73" s="166" t="str">
        <f>VLOOKUP(E73,VIP!$A$2:$O19799,7,FALSE)</f>
        <v>Si</v>
      </c>
      <c r="I73" s="166" t="str">
        <f>VLOOKUP(E73,VIP!$A$2:$O11764,8,FALSE)</f>
        <v>Si</v>
      </c>
      <c r="J73" s="166" t="str">
        <f>VLOOKUP(E73,VIP!$A$2:$O11714,8,FALSE)</f>
        <v>Si</v>
      </c>
      <c r="K73" s="166" t="str">
        <f>VLOOKUP(E73,VIP!$A$2:$O15288,6,0)</f>
        <v>NO</v>
      </c>
      <c r="L73" s="148" t="s">
        <v>2460</v>
      </c>
      <c r="M73" s="96" t="s">
        <v>2441</v>
      </c>
      <c r="N73" s="96" t="s">
        <v>2448</v>
      </c>
      <c r="O73" s="166" t="s">
        <v>2450</v>
      </c>
      <c r="P73" s="166"/>
      <c r="Q73" s="96" t="s">
        <v>2460</v>
      </c>
    </row>
    <row r="1038220" spans="16:16" ht="17.399999999999999" x14ac:dyDescent="0.3">
      <c r="P1038220" s="113"/>
    </row>
  </sheetData>
  <autoFilter ref="A4:Q4">
    <sortState ref="A5:Q6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 E43:E1048576">
    <cfRule type="duplicateValues" dxfId="217" priority="38"/>
    <cfRule type="duplicateValues" dxfId="216" priority="40"/>
  </conditionalFormatting>
  <conditionalFormatting sqref="B43:B55 B1:B13 B57:B1048576">
    <cfRule type="duplicateValues" dxfId="215" priority="39"/>
  </conditionalFormatting>
  <conditionalFormatting sqref="E1:E18 E43:E1048576">
    <cfRule type="duplicateValues" dxfId="214" priority="34"/>
  </conditionalFormatting>
  <conditionalFormatting sqref="B43:B55 B1:B18 B57:B1048576">
    <cfRule type="duplicateValues" dxfId="213" priority="33"/>
  </conditionalFormatting>
  <conditionalFormatting sqref="E1:E23 E43:E1048576">
    <cfRule type="duplicateValues" dxfId="212" priority="27"/>
  </conditionalFormatting>
  <conditionalFormatting sqref="E35:E73">
    <cfRule type="duplicateValues" dxfId="211" priority="129650"/>
    <cfRule type="duplicateValues" dxfId="210" priority="129651"/>
  </conditionalFormatting>
  <conditionalFormatting sqref="B35:B55 B57:B68">
    <cfRule type="duplicateValues" dxfId="209" priority="129652"/>
  </conditionalFormatting>
  <conditionalFormatting sqref="E35:E73">
    <cfRule type="duplicateValues" dxfId="208" priority="129653"/>
  </conditionalFormatting>
  <conditionalFormatting sqref="E29 E31:E34">
    <cfRule type="duplicateValues" dxfId="207" priority="129673"/>
    <cfRule type="duplicateValues" dxfId="206" priority="129674"/>
  </conditionalFormatting>
  <conditionalFormatting sqref="B29:B34">
    <cfRule type="duplicateValues" dxfId="205" priority="129677"/>
  </conditionalFormatting>
  <conditionalFormatting sqref="E29 E31:E34">
    <cfRule type="duplicateValues" dxfId="204" priority="129679"/>
  </conditionalFormatting>
  <conditionalFormatting sqref="E24:E28">
    <cfRule type="duplicateValues" dxfId="203" priority="129699"/>
    <cfRule type="duplicateValues" dxfId="202" priority="129700"/>
  </conditionalFormatting>
  <conditionalFormatting sqref="B24:B28">
    <cfRule type="duplicateValues" dxfId="201" priority="129701"/>
  </conditionalFormatting>
  <conditionalFormatting sqref="E24:E28">
    <cfRule type="duplicateValues" dxfId="200" priority="129702"/>
  </conditionalFormatting>
  <conditionalFormatting sqref="E30">
    <cfRule type="duplicateValues" dxfId="199" priority="3"/>
    <cfRule type="duplicateValues" dxfId="198" priority="4"/>
  </conditionalFormatting>
  <conditionalFormatting sqref="E30">
    <cfRule type="duplicateValues" dxfId="197" priority="2"/>
  </conditionalFormatting>
  <conditionalFormatting sqref="E14:E18">
    <cfRule type="duplicateValues" dxfId="196" priority="129771"/>
    <cfRule type="duplicateValues" dxfId="195" priority="129772"/>
  </conditionalFormatting>
  <conditionalFormatting sqref="B14:B18">
    <cfRule type="duplicateValues" dxfId="194" priority="129773"/>
  </conditionalFormatting>
  <conditionalFormatting sqref="E19:E23">
    <cfRule type="duplicateValues" dxfId="193" priority="129784"/>
    <cfRule type="duplicateValues" dxfId="192" priority="129785"/>
  </conditionalFormatting>
  <conditionalFormatting sqref="B19:B23">
    <cfRule type="duplicateValues" dxfId="191" priority="129786"/>
  </conditionalFormatting>
  <conditionalFormatting sqref="E19:E23">
    <cfRule type="duplicateValues" dxfId="190" priority="129787"/>
  </conditionalFormatting>
  <conditionalFormatting sqref="B69:B7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1" sqref="A41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topLeftCell="A115" zoomScale="70" zoomScaleNormal="70" workbookViewId="0">
      <selection activeCell="B139" sqref="B139"/>
    </sheetView>
  </sheetViews>
  <sheetFormatPr baseColWidth="10" defaultColWidth="23.44140625" defaultRowHeight="14.4" x14ac:dyDescent="0.3"/>
  <cols>
    <col min="1" max="1" width="25.6640625" style="118" bestFit="1" customWidth="1"/>
    <col min="2" max="2" width="17.6640625" style="121" bestFit="1" customWidth="1"/>
    <col min="3" max="3" width="56.88671875" style="118" bestFit="1" customWidth="1"/>
    <col min="4" max="4" width="36.109375" style="118" bestFit="1" customWidth="1"/>
    <col min="5" max="5" width="17.33203125" style="69" bestFit="1" customWidth="1"/>
    <col min="6" max="6" width="27.332031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09375" style="82" bestFit="1" customWidth="1"/>
    <col min="11" max="11" width="3.109375" style="82" bestFit="1" customWidth="1"/>
    <col min="12" max="16384" width="23.44140625" style="82"/>
  </cols>
  <sheetData>
    <row r="1" spans="1:11" ht="25.5" customHeight="1" x14ac:dyDescent="0.3">
      <c r="A1" s="181" t="s">
        <v>2146</v>
      </c>
      <c r="B1" s="182"/>
      <c r="C1" s="182"/>
      <c r="D1" s="182"/>
      <c r="E1" s="183"/>
      <c r="F1" s="179" t="s">
        <v>2545</v>
      </c>
      <c r="G1" s="180"/>
      <c r="H1" s="101">
        <f>COUNTIF(A:E,"2 Gavetas Vacías + 1 Fallando")</f>
        <v>0</v>
      </c>
      <c r="I1" s="101">
        <f>COUNTIF(A:E,("3 Gavetas Vacías"))</f>
        <v>6</v>
      </c>
      <c r="J1" s="82">
        <f>COUNTIF(A:E,"2 Gavetas Fallando + 1 Vacia")</f>
        <v>0</v>
      </c>
    </row>
    <row r="2" spans="1:11" ht="25.5" customHeight="1" x14ac:dyDescent="0.3">
      <c r="A2" s="184" t="s">
        <v>2446</v>
      </c>
      <c r="B2" s="185"/>
      <c r="C2" s="185"/>
      <c r="D2" s="185"/>
      <c r="E2" s="186"/>
      <c r="F2" s="100" t="s">
        <v>2544</v>
      </c>
      <c r="G2" s="99">
        <f>G3+G4</f>
        <v>69</v>
      </c>
      <c r="H2" s="100" t="s">
        <v>2554</v>
      </c>
      <c r="I2" s="99">
        <f>COUNTIF(A:E,"Abastecido")</f>
        <v>34</v>
      </c>
      <c r="J2" s="100" t="s">
        <v>2571</v>
      </c>
      <c r="K2" s="99">
        <f>COUNTIF(REPORTE!1:1048576,"REINICIO FALLIDO")</f>
        <v>0</v>
      </c>
    </row>
    <row r="3" spans="1:11" ht="17.399999999999999" x14ac:dyDescent="0.3">
      <c r="A3" s="130"/>
      <c r="B3" s="149"/>
      <c r="C3" s="131"/>
      <c r="D3" s="131"/>
      <c r="E3" s="138"/>
      <c r="F3" s="100" t="s">
        <v>2543</v>
      </c>
      <c r="G3" s="99">
        <f>COUNTIF(REPORTE!A:Q,"fuera de Servicio")</f>
        <v>69</v>
      </c>
      <c r="H3" s="100" t="s">
        <v>2550</v>
      </c>
      <c r="I3" s="99">
        <f>COUNTIF(A:E,"Gavetas Vacías + Gavetas Fallando")</f>
        <v>13</v>
      </c>
      <c r="J3" s="100" t="s">
        <v>2572</v>
      </c>
      <c r="K3" s="99">
        <f>COUNTIF(REPORTE!1:1048576,"CARGA FALLIDA")</f>
        <v>0</v>
      </c>
    </row>
    <row r="4" spans="1:11" ht="18" thickBot="1" x14ac:dyDescent="0.35">
      <c r="A4" s="137" t="s">
        <v>2409</v>
      </c>
      <c r="B4" s="147">
        <v>44416.708333333336</v>
      </c>
      <c r="C4" s="131"/>
      <c r="D4" s="131"/>
      <c r="E4" s="156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" thickBot="1" x14ac:dyDescent="0.35">
      <c r="A5" s="137" t="s">
        <v>2410</v>
      </c>
      <c r="B5" s="147">
        <v>44447.25</v>
      </c>
      <c r="C5" s="161"/>
      <c r="D5" s="131"/>
      <c r="E5" s="156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6</v>
      </c>
    </row>
    <row r="6" spans="1:11" ht="17.399999999999999" x14ac:dyDescent="0.3">
      <c r="A6" s="130"/>
      <c r="B6" s="149"/>
      <c r="C6" s="131"/>
      <c r="D6" s="131"/>
      <c r="E6" s="139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2</v>
      </c>
    </row>
    <row r="7" spans="1:11" ht="18" customHeight="1" x14ac:dyDescent="0.3">
      <c r="A7" s="187" t="s">
        <v>2575</v>
      </c>
      <c r="B7" s="188"/>
      <c r="C7" s="188"/>
      <c r="D7" s="188"/>
      <c r="E7" s="189"/>
      <c r="F7" s="100" t="s">
        <v>2546</v>
      </c>
      <c r="G7" s="99">
        <f>COUNTIF(A:E,"Sin Efectivo")</f>
        <v>6</v>
      </c>
      <c r="H7" s="100" t="s">
        <v>2552</v>
      </c>
      <c r="I7" s="99">
        <f>COUNTIF(A:E,"GAVETA DE DEPOSITO LLENA")</f>
        <v>6</v>
      </c>
    </row>
    <row r="8" spans="1:11" ht="17.399999999999999" x14ac:dyDescent="0.3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7.399999999999999" x14ac:dyDescent="0.3">
      <c r="A9" s="143" t="str">
        <f>VLOOKUP(B9,'[1]LISTADO ATM'!$A$2:$C$822,3,0)</f>
        <v>DISTRITO NACIONAL</v>
      </c>
      <c r="B9" s="153">
        <v>516</v>
      </c>
      <c r="C9" s="143" t="str">
        <f>VLOOKUP(B9,'[1]LISTADO ATM'!$A$2:$B$822,2,0)</f>
        <v xml:space="preserve">ATM Oficina Gascue </v>
      </c>
      <c r="D9" s="141" t="s">
        <v>2539</v>
      </c>
      <c r="E9" s="162" t="s">
        <v>2621</v>
      </c>
    </row>
    <row r="10" spans="1:11" s="110" customFormat="1" ht="17.399999999999999" x14ac:dyDescent="0.3">
      <c r="A10" s="143" t="str">
        <f>VLOOKUP(B10,'[1]LISTADO ATM'!$A$2:$C$822,3,0)</f>
        <v>ESTE</v>
      </c>
      <c r="B10" s="153">
        <v>609</v>
      </c>
      <c r="C10" s="143" t="str">
        <f>VLOOKUP(B10,'[1]LISTADO ATM'!$A$2:$B$822,2,0)</f>
        <v xml:space="preserve">ATM S/M Jumbo (San Pedro) </v>
      </c>
      <c r="D10" s="141" t="s">
        <v>2539</v>
      </c>
      <c r="E10" s="162" t="s">
        <v>2632</v>
      </c>
    </row>
    <row r="11" spans="1:11" s="110" customFormat="1" ht="17.399999999999999" x14ac:dyDescent="0.3">
      <c r="A11" s="143" t="str">
        <f>VLOOKUP(B11,'[1]LISTADO ATM'!$A$2:$C$822,3,0)</f>
        <v>DISTRITO NACIONAL</v>
      </c>
      <c r="B11" s="153">
        <v>734</v>
      </c>
      <c r="C11" s="143" t="str">
        <f>VLOOKUP(B11,'[1]LISTADO ATM'!$A$2:$B$822,2,0)</f>
        <v xml:space="preserve">ATM Oficina Independencia I </v>
      </c>
      <c r="D11" s="141" t="s">
        <v>2539</v>
      </c>
      <c r="E11" s="162" t="s">
        <v>2631</v>
      </c>
    </row>
    <row r="12" spans="1:11" s="110" customFormat="1" ht="18" customHeight="1" x14ac:dyDescent="0.3">
      <c r="A12" s="143" t="str">
        <f>VLOOKUP(B12,'[1]LISTADO ATM'!$A$2:$C$822,3,0)</f>
        <v>SUR</v>
      </c>
      <c r="B12" s="153">
        <v>750</v>
      </c>
      <c r="C12" s="143" t="str">
        <f>VLOOKUP(B12,'[1]LISTADO ATM'!$A$2:$B$822,2,0)</f>
        <v xml:space="preserve">ATM UNP Duvergé </v>
      </c>
      <c r="D12" s="141" t="s">
        <v>2539</v>
      </c>
      <c r="E12" s="162" t="s">
        <v>2644</v>
      </c>
    </row>
    <row r="13" spans="1:11" s="110" customFormat="1" ht="17.399999999999999" x14ac:dyDescent="0.3">
      <c r="A13" s="143" t="str">
        <f>VLOOKUP(B13,'[1]LISTADO ATM'!$A$2:$C$822,3,0)</f>
        <v>DISTRITO NACIONAL</v>
      </c>
      <c r="B13" s="153">
        <v>23</v>
      </c>
      <c r="C13" s="143" t="str">
        <f>VLOOKUP(B13,'[1]LISTADO ATM'!$A$2:$B$822,2,0)</f>
        <v xml:space="preserve">ATM Oficina México </v>
      </c>
      <c r="D13" s="141" t="s">
        <v>2539</v>
      </c>
      <c r="E13" s="162" t="s">
        <v>2642</v>
      </c>
    </row>
    <row r="14" spans="1:11" s="110" customFormat="1" ht="17.399999999999999" x14ac:dyDescent="0.3">
      <c r="A14" s="143" t="str">
        <f>VLOOKUP(B14,'[1]LISTADO ATM'!$A$2:$C$822,3,0)</f>
        <v>NORTE</v>
      </c>
      <c r="B14" s="153">
        <v>749</v>
      </c>
      <c r="C14" s="143" t="str">
        <f>VLOOKUP(B14,'[1]LISTADO ATM'!$A$2:$B$822,2,0)</f>
        <v xml:space="preserve">ATM Oficina Yaque </v>
      </c>
      <c r="D14" s="141" t="s">
        <v>2539</v>
      </c>
      <c r="E14" s="162" t="s">
        <v>2640</v>
      </c>
    </row>
    <row r="15" spans="1:11" s="110" customFormat="1" ht="17.399999999999999" x14ac:dyDescent="0.3">
      <c r="A15" s="143" t="str">
        <f>VLOOKUP(B15,'[1]LISTADO ATM'!$A$2:$C$822,3,0)</f>
        <v>DISTRITO NACIONAL</v>
      </c>
      <c r="B15" s="153">
        <v>410</v>
      </c>
      <c r="C15" s="143" t="str">
        <f>VLOOKUP(B15,'[1]LISTADO ATM'!$A$2:$B$822,2,0)</f>
        <v xml:space="preserve">ATM Oficina Las Palmas de Herrera II </v>
      </c>
      <c r="D15" s="141" t="s">
        <v>2539</v>
      </c>
      <c r="E15" s="162" t="s">
        <v>2639</v>
      </c>
    </row>
    <row r="16" spans="1:11" s="110" customFormat="1" ht="17.399999999999999" x14ac:dyDescent="0.3">
      <c r="A16" s="143" t="str">
        <f>VLOOKUP(B16,'[1]LISTADO ATM'!$A$2:$C$822,3,0)</f>
        <v>DISTRITO NACIONAL</v>
      </c>
      <c r="B16" s="153">
        <v>539</v>
      </c>
      <c r="C16" s="143" t="str">
        <f>VLOOKUP(B16,'[1]LISTADO ATM'!$A$2:$B$822,2,0)</f>
        <v>ATM S/M La Cadena Los Proceres</v>
      </c>
      <c r="D16" s="141" t="s">
        <v>2539</v>
      </c>
      <c r="E16" s="162" t="s">
        <v>2651</v>
      </c>
    </row>
    <row r="17" spans="1:7" s="110" customFormat="1" ht="18.75" customHeight="1" x14ac:dyDescent="0.3">
      <c r="A17" s="143" t="str">
        <f>VLOOKUP(B17,'[1]LISTADO ATM'!$A$2:$C$822,3,0)</f>
        <v>DISTRITO NACIONAL</v>
      </c>
      <c r="B17" s="153">
        <v>237</v>
      </c>
      <c r="C17" s="143" t="str">
        <f>VLOOKUP(B17,'[1]LISTADO ATM'!$A$2:$B$822,2,0)</f>
        <v xml:space="preserve">ATM UNP Plaza Vásquez </v>
      </c>
      <c r="D17" s="141" t="s">
        <v>2539</v>
      </c>
      <c r="E17" s="162" t="s">
        <v>2649</v>
      </c>
    </row>
    <row r="18" spans="1:7" s="110" customFormat="1" ht="17.399999999999999" x14ac:dyDescent="0.3">
      <c r="A18" s="143" t="str">
        <f>VLOOKUP(B18,'[1]LISTADO ATM'!$A$2:$C$822,3,0)</f>
        <v>DISTRITO NACIONAL</v>
      </c>
      <c r="B18" s="153">
        <v>957</v>
      </c>
      <c r="C18" s="143" t="str">
        <f>VLOOKUP(B18,'[1]LISTADO ATM'!$A$2:$B$822,2,0)</f>
        <v xml:space="preserve">ATM Oficina Venezuela </v>
      </c>
      <c r="D18" s="141" t="s">
        <v>2539</v>
      </c>
      <c r="E18" s="162" t="s">
        <v>2656</v>
      </c>
    </row>
    <row r="19" spans="1:7" s="110" customFormat="1" ht="18" customHeight="1" x14ac:dyDescent="0.3">
      <c r="A19" s="143" t="str">
        <f>VLOOKUP(B19,'[1]LISTADO ATM'!$A$2:$C$822,3,0)</f>
        <v>NORTE</v>
      </c>
      <c r="B19" s="153">
        <v>796</v>
      </c>
      <c r="C19" s="143" t="str">
        <f>VLOOKUP(B19,'[1]LISTADO ATM'!$A$2:$B$822,2,0)</f>
        <v xml:space="preserve">ATM Oficina Plaza Ventura (Nagua) </v>
      </c>
      <c r="D19" s="141" t="s">
        <v>2539</v>
      </c>
      <c r="E19" s="162" t="s">
        <v>2671</v>
      </c>
    </row>
    <row r="20" spans="1:7" s="118" customFormat="1" ht="17.399999999999999" x14ac:dyDescent="0.3">
      <c r="A20" s="143" t="str">
        <f>VLOOKUP(B20,'[1]LISTADO ATM'!$A$2:$C$822,3,0)</f>
        <v>SUR</v>
      </c>
      <c r="B20" s="153">
        <v>766</v>
      </c>
      <c r="C20" s="143" t="str">
        <f>VLOOKUP(B20,'[1]LISTADO ATM'!$A$2:$B$822,2,0)</f>
        <v xml:space="preserve">ATM Oficina Azua II </v>
      </c>
      <c r="D20" s="141" t="s">
        <v>2539</v>
      </c>
      <c r="E20" s="162">
        <v>3335981853</v>
      </c>
    </row>
    <row r="21" spans="1:7" s="118" customFormat="1" ht="18" customHeight="1" x14ac:dyDescent="0.3">
      <c r="A21" s="143" t="str">
        <f>VLOOKUP(B21,'[1]LISTADO ATM'!$A$2:$C$822,3,0)</f>
        <v>DISTRITO NACIONAL</v>
      </c>
      <c r="B21" s="153">
        <v>815</v>
      </c>
      <c r="C21" s="143" t="str">
        <f>VLOOKUP(B21,'[1]LISTADO ATM'!$A$2:$B$822,2,0)</f>
        <v xml:space="preserve">ATM Oficina Atalaya del Mar </v>
      </c>
      <c r="D21" s="141" t="s">
        <v>2539</v>
      </c>
      <c r="E21" s="162" t="s">
        <v>2652</v>
      </c>
    </row>
    <row r="22" spans="1:7" s="118" customFormat="1" ht="18" customHeight="1" x14ac:dyDescent="0.3">
      <c r="A22" s="143" t="str">
        <f>VLOOKUP(B22,'[1]LISTADO ATM'!$A$2:$C$822,3,0)</f>
        <v>DISTRITO NACIONAL</v>
      </c>
      <c r="B22" s="153">
        <v>735</v>
      </c>
      <c r="C22" s="143" t="str">
        <f>VLOOKUP(B22,'[1]LISTADO ATM'!$A$2:$B$822,2,0)</f>
        <v xml:space="preserve">ATM Oficina Independencia II  </v>
      </c>
      <c r="D22" s="141" t="s">
        <v>2539</v>
      </c>
      <c r="E22" s="162" t="s">
        <v>2623</v>
      </c>
    </row>
    <row r="23" spans="1:7" s="118" customFormat="1" ht="17.399999999999999" x14ac:dyDescent="0.3">
      <c r="A23" s="143" t="str">
        <f>VLOOKUP(B23,'[1]LISTADO ATM'!$A$2:$C$822,3,0)</f>
        <v>NORTE</v>
      </c>
      <c r="B23" s="153">
        <v>910</v>
      </c>
      <c r="C23" s="143" t="str">
        <f>VLOOKUP(B23,'[1]LISTADO ATM'!$A$2:$B$822,2,0)</f>
        <v xml:space="preserve">ATM Oficina El Sol II (Santiago) </v>
      </c>
      <c r="D23" s="141" t="s">
        <v>2539</v>
      </c>
      <c r="E23" s="162" t="s">
        <v>2627</v>
      </c>
    </row>
    <row r="24" spans="1:7" s="118" customFormat="1" ht="18" customHeight="1" x14ac:dyDescent="0.3">
      <c r="A24" s="143" t="str">
        <f>VLOOKUP(B24,'[1]LISTADO ATM'!$A$2:$C$822,3,0)</f>
        <v>DISTRITO NACIONAL</v>
      </c>
      <c r="B24" s="153">
        <v>438</v>
      </c>
      <c r="C24" s="143" t="str">
        <f>VLOOKUP(B24,'[1]LISTADO ATM'!$A$2:$B$822,2,0)</f>
        <v xml:space="preserve">ATM Autobanco Torre IV </v>
      </c>
      <c r="D24" s="141" t="s">
        <v>2539</v>
      </c>
      <c r="E24" s="162">
        <v>3335982572</v>
      </c>
    </row>
    <row r="25" spans="1:7" s="118" customFormat="1" ht="18" customHeight="1" x14ac:dyDescent="0.3">
      <c r="A25" s="143" t="str">
        <f>VLOOKUP(B25,'[1]LISTADO ATM'!$A$2:$C$822,3,0)</f>
        <v>ESTE</v>
      </c>
      <c r="B25" s="153">
        <v>631</v>
      </c>
      <c r="C25" s="143" t="str">
        <f>VLOOKUP(B25,'[1]LISTADO ATM'!$A$2:$B$822,2,0)</f>
        <v xml:space="preserve">ATM ASOCODEQUI (San Pedro) </v>
      </c>
      <c r="D25" s="141" t="s">
        <v>2539</v>
      </c>
      <c r="E25" s="162" t="s">
        <v>2643</v>
      </c>
    </row>
    <row r="26" spans="1:7" s="118" customFormat="1" ht="18" customHeight="1" x14ac:dyDescent="0.3">
      <c r="A26" s="143" t="str">
        <f>VLOOKUP(B26,'[1]LISTADO ATM'!$A$2:$C$822,3,0)</f>
        <v>ESTE</v>
      </c>
      <c r="B26" s="153">
        <v>385</v>
      </c>
      <c r="C26" s="143" t="str">
        <f>VLOOKUP(B26,'[1]LISTADO ATM'!$A$2:$B$822,2,0)</f>
        <v xml:space="preserve">ATM Plaza Verón I </v>
      </c>
      <c r="D26" s="141" t="s">
        <v>2539</v>
      </c>
      <c r="E26" s="162" t="s">
        <v>2641</v>
      </c>
    </row>
    <row r="27" spans="1:7" s="118" customFormat="1" ht="18.75" customHeight="1" x14ac:dyDescent="0.3">
      <c r="A27" s="143" t="str">
        <f>VLOOKUP(B27,'[1]LISTADO ATM'!$A$2:$C$822,3,0)</f>
        <v>DISTRITO NACIONAL</v>
      </c>
      <c r="B27" s="153">
        <v>706</v>
      </c>
      <c r="C27" s="143" t="str">
        <f>VLOOKUP(B27,'[1]LISTADO ATM'!$A$2:$B$822,2,0)</f>
        <v xml:space="preserve">ATM S/M Pristine </v>
      </c>
      <c r="D27" s="141" t="s">
        <v>2539</v>
      </c>
      <c r="E27" s="162">
        <v>3335981889</v>
      </c>
    </row>
    <row r="28" spans="1:7" s="118" customFormat="1" ht="18.75" customHeight="1" x14ac:dyDescent="0.3">
      <c r="A28" s="143" t="str">
        <f>VLOOKUP(B28,'[1]LISTADO ATM'!$A$2:$C$822,3,0)</f>
        <v>ESTE</v>
      </c>
      <c r="B28" s="153">
        <v>824</v>
      </c>
      <c r="C28" s="143" t="str">
        <f>VLOOKUP(B28,'[1]LISTADO ATM'!$A$2:$B$822,2,0)</f>
        <v xml:space="preserve">ATM Multiplaza (Higuey) </v>
      </c>
      <c r="D28" s="141" t="s">
        <v>2539</v>
      </c>
      <c r="E28" s="162">
        <v>3335981890</v>
      </c>
    </row>
    <row r="29" spans="1:7" s="118" customFormat="1" ht="17.399999999999999" x14ac:dyDescent="0.3">
      <c r="A29" s="143" t="str">
        <f>VLOOKUP(B29,'[1]LISTADO ATM'!$A$2:$C$822,3,0)</f>
        <v>DISTRITO NACIONAL</v>
      </c>
      <c r="B29" s="153">
        <v>32</v>
      </c>
      <c r="C29" s="143" t="str">
        <f>VLOOKUP(B29,'[1]LISTADO ATM'!$A$2:$B$822,2,0)</f>
        <v xml:space="preserve">ATM Oficina San Martín II </v>
      </c>
      <c r="D29" s="141" t="s">
        <v>2539</v>
      </c>
      <c r="E29" s="162">
        <v>3335981891</v>
      </c>
    </row>
    <row r="30" spans="1:7" s="118" customFormat="1" ht="18.75" customHeight="1" x14ac:dyDescent="0.3">
      <c r="A30" s="143" t="str">
        <f>VLOOKUP(B30,'[1]LISTADO ATM'!$A$2:$C$822,3,0)</f>
        <v>ESTE</v>
      </c>
      <c r="B30" s="153">
        <v>353</v>
      </c>
      <c r="C30" s="143" t="str">
        <f>VLOOKUP(B30,'[1]LISTADO ATM'!$A$2:$B$822,2,0)</f>
        <v xml:space="preserve">ATM Estación Boulevard Juan Dolio </v>
      </c>
      <c r="D30" s="141" t="s">
        <v>2539</v>
      </c>
      <c r="E30" s="162">
        <v>3335981893</v>
      </c>
    </row>
    <row r="31" spans="1:7" s="118" customFormat="1" ht="17.399999999999999" x14ac:dyDescent="0.3">
      <c r="A31" s="143" t="str">
        <f>VLOOKUP(B31,'[1]LISTADO ATM'!$A$2:$C$822,3,0)</f>
        <v>ESTE</v>
      </c>
      <c r="B31" s="153">
        <v>912</v>
      </c>
      <c r="C31" s="143" t="str">
        <f>VLOOKUP(B31,'[1]LISTADO ATM'!$A$2:$B$822,2,0)</f>
        <v xml:space="preserve">ATM Oficina San Pedro II </v>
      </c>
      <c r="D31" s="141" t="s">
        <v>2539</v>
      </c>
      <c r="E31" s="162">
        <v>3335981953</v>
      </c>
    </row>
    <row r="32" spans="1:7" s="118" customFormat="1" ht="18.75" customHeight="1" x14ac:dyDescent="0.3">
      <c r="A32" s="143" t="str">
        <f>VLOOKUP(B32,'[1]LISTADO ATM'!$A$2:$C$822,3,0)</f>
        <v>DISTRITO NACIONAL</v>
      </c>
      <c r="B32" s="153">
        <v>590</v>
      </c>
      <c r="C32" s="143" t="str">
        <f>VLOOKUP(B32,'[1]LISTADO ATM'!$A$2:$B$822,2,0)</f>
        <v xml:space="preserve">ATM Olé Aut. Las Américas </v>
      </c>
      <c r="D32" s="141" t="s">
        <v>2539</v>
      </c>
      <c r="E32" s="162">
        <v>3335981845</v>
      </c>
      <c r="G32" s="127"/>
    </row>
    <row r="33" spans="1:10" s="118" customFormat="1" ht="18" customHeight="1" x14ac:dyDescent="0.3">
      <c r="A33" s="143" t="str">
        <f>VLOOKUP(B33,'[1]LISTADO ATM'!$A$2:$C$822,3,0)</f>
        <v>DISTRITO NACIONAL</v>
      </c>
      <c r="B33" s="153">
        <v>507</v>
      </c>
      <c r="C33" s="143" t="str">
        <f>VLOOKUP(B33,'[1]LISTADO ATM'!$A$2:$B$822,2,0)</f>
        <v>ATM Estación Sigma Boca Chica</v>
      </c>
      <c r="D33" s="141" t="s">
        <v>2539</v>
      </c>
      <c r="E33" s="162" t="s">
        <v>2668</v>
      </c>
      <c r="F33" s="127"/>
      <c r="G33" s="127"/>
      <c r="H33" s="127"/>
      <c r="I33" s="127"/>
      <c r="J33" s="127"/>
    </row>
    <row r="34" spans="1:10" s="118" customFormat="1" ht="17.399999999999999" x14ac:dyDescent="0.3">
      <c r="A34" s="143" t="str">
        <f>VLOOKUP(B34,'[1]LISTADO ATM'!$A$2:$C$822,3,0)</f>
        <v>DISTRITO NACIONAL</v>
      </c>
      <c r="B34" s="153">
        <v>234</v>
      </c>
      <c r="C34" s="143" t="str">
        <f>VLOOKUP(B34,'[1]LISTADO ATM'!$A$2:$B$822,2,0)</f>
        <v xml:space="preserve">ATM Oficina Boca Chica I </v>
      </c>
      <c r="D34" s="141" t="s">
        <v>2539</v>
      </c>
      <c r="E34" s="162" t="s">
        <v>2669</v>
      </c>
      <c r="F34" s="127"/>
      <c r="G34" s="127"/>
      <c r="H34" s="127"/>
      <c r="I34" s="127"/>
      <c r="J34" s="127"/>
    </row>
    <row r="35" spans="1:10" s="127" customFormat="1" ht="17.399999999999999" x14ac:dyDescent="0.3">
      <c r="A35" s="143" t="str">
        <f>VLOOKUP(B35,'[1]LISTADO ATM'!$A$2:$C$822,3,0)</f>
        <v>DISTRITO NACIONAL</v>
      </c>
      <c r="B35" s="153">
        <v>26</v>
      </c>
      <c r="C35" s="143" t="str">
        <f>VLOOKUP(B35,'[1]LISTADO ATM'!$A$2:$B$822,2,0)</f>
        <v>ATM S/M Jumbo San Isidro</v>
      </c>
      <c r="D35" s="141" t="s">
        <v>2539</v>
      </c>
      <c r="E35" s="162">
        <v>3335982334</v>
      </c>
    </row>
    <row r="36" spans="1:10" s="127" customFormat="1" ht="17.399999999999999" x14ac:dyDescent="0.3">
      <c r="A36" s="143" t="str">
        <f>VLOOKUP(B36,'[1]LISTADO ATM'!$A$2:$C$822,3,0)</f>
        <v>DISTRITO NACIONAL</v>
      </c>
      <c r="B36" s="153">
        <v>697</v>
      </c>
      <c r="C36" s="143" t="str">
        <f>VLOOKUP(B36,'[1]LISTADO ATM'!$A$2:$B$822,2,0)</f>
        <v>ATM Hipermercado Olé Ciudad Juan Bosch</v>
      </c>
      <c r="D36" s="141" t="s">
        <v>2539</v>
      </c>
      <c r="E36" s="162">
        <v>3335982343</v>
      </c>
    </row>
    <row r="37" spans="1:10" s="127" customFormat="1" ht="17.399999999999999" x14ac:dyDescent="0.3">
      <c r="A37" s="143" t="str">
        <f>VLOOKUP(B37,'[1]LISTADO ATM'!$A$2:$C$822,3,0)</f>
        <v>DISTRITO NACIONAL</v>
      </c>
      <c r="B37" s="153">
        <v>347</v>
      </c>
      <c r="C37" s="143" t="str">
        <f>VLOOKUP(B37,'[1]LISTADO ATM'!$A$2:$B$822,2,0)</f>
        <v>ATM Patio de Colombia</v>
      </c>
      <c r="D37" s="141" t="s">
        <v>2539</v>
      </c>
      <c r="E37" s="162">
        <v>3335982516</v>
      </c>
    </row>
    <row r="38" spans="1:10" s="127" customFormat="1" ht="17.399999999999999" x14ac:dyDescent="0.3">
      <c r="A38" s="143" t="str">
        <f>VLOOKUP(B38,'[1]LISTADO ATM'!$A$2:$C$822,3,0)</f>
        <v>DISTRITO NACIONAL</v>
      </c>
      <c r="B38" s="153">
        <v>887</v>
      </c>
      <c r="C38" s="143" t="str">
        <f>VLOOKUP(B38,'[1]LISTADO ATM'!$A$2:$B$822,2,0)</f>
        <v>ATM S/M Bravo Los Proceres</v>
      </c>
      <c r="D38" s="141" t="s">
        <v>2539</v>
      </c>
      <c r="E38" s="162">
        <v>3335982588</v>
      </c>
    </row>
    <row r="39" spans="1:10" s="127" customFormat="1" ht="17.399999999999999" x14ac:dyDescent="0.3">
      <c r="A39" s="143" t="str">
        <f>VLOOKUP(B39,'[1]LISTADO ATM'!$A$2:$C$822,3,0)</f>
        <v>SUR</v>
      </c>
      <c r="B39" s="153">
        <v>615</v>
      </c>
      <c r="C39" s="143" t="str">
        <f>VLOOKUP(B39,'[1]LISTADO ATM'!$A$2:$B$822,2,0)</f>
        <v xml:space="preserve">ATM Estación Sunix Cabral (Barahona) </v>
      </c>
      <c r="D39" s="141" t="s">
        <v>2539</v>
      </c>
      <c r="E39" s="162">
        <v>3335982622</v>
      </c>
    </row>
    <row r="40" spans="1:10" s="127" customFormat="1" ht="17.399999999999999" x14ac:dyDescent="0.3">
      <c r="A40" s="143" t="str">
        <f>VLOOKUP(B40,'[1]LISTADO ATM'!$A$2:$C$822,3,0)</f>
        <v>DISTRITO NACIONAL</v>
      </c>
      <c r="B40" s="129">
        <v>525</v>
      </c>
      <c r="C40" s="143" t="str">
        <f>VLOOKUP(B40,'[1]LISTADO ATM'!$A$2:$B$822,2,0)</f>
        <v>ATM S/M Bravo Las Americas</v>
      </c>
      <c r="D40" s="141" t="s">
        <v>2539</v>
      </c>
      <c r="E40" s="162">
        <v>3335982683</v>
      </c>
    </row>
    <row r="41" spans="1:10" s="118" customFormat="1" ht="18" customHeight="1" x14ac:dyDescent="0.3">
      <c r="A41" s="143" t="str">
        <f>VLOOKUP(B41,'[1]LISTADO ATM'!$A$2:$C$822,3,0)</f>
        <v>ESTE</v>
      </c>
      <c r="B41" s="153">
        <v>386</v>
      </c>
      <c r="C41" s="143" t="str">
        <f>VLOOKUP(B41,'[1]LISTADO ATM'!$A$2:$B$822,2,0)</f>
        <v xml:space="preserve">ATM Plaza Verón II </v>
      </c>
      <c r="D41" s="141" t="s">
        <v>2539</v>
      </c>
      <c r="E41" s="162">
        <v>3335982720</v>
      </c>
      <c r="F41" s="127"/>
      <c r="G41" s="127"/>
      <c r="H41" s="127"/>
      <c r="I41" s="127"/>
      <c r="J41" s="127"/>
    </row>
    <row r="42" spans="1:10" s="118" customFormat="1" ht="18.75" customHeight="1" x14ac:dyDescent="0.3">
      <c r="A42" s="143" t="str">
        <f>VLOOKUP(B42,'[1]LISTADO ATM'!$A$2:$C$822,3,0)</f>
        <v>SUR</v>
      </c>
      <c r="B42" s="153">
        <v>84</v>
      </c>
      <c r="C42" s="143" t="str">
        <f>VLOOKUP(B42,'[1]LISTADO ATM'!$A$2:$B$822,2,0)</f>
        <v xml:space="preserve">ATM Oficina Multicentro Sirena San Cristóbal </v>
      </c>
      <c r="D42" s="141" t="s">
        <v>2539</v>
      </c>
      <c r="E42" s="162">
        <v>3335983072</v>
      </c>
      <c r="F42" s="127"/>
      <c r="G42" s="127"/>
      <c r="H42" s="127"/>
      <c r="I42" s="127"/>
      <c r="J42" s="127"/>
    </row>
    <row r="43" spans="1:10" s="118" customFormat="1" ht="18" customHeight="1" x14ac:dyDescent="0.3">
      <c r="A43" s="143" t="e">
        <f>VLOOKUP(B43,'[1]LISTADO ATM'!$A$2:$C$822,3,0)</f>
        <v>#N/A</v>
      </c>
      <c r="B43" s="153"/>
      <c r="C43" s="143" t="e">
        <f>VLOOKUP(B43,'[1]LISTADO ATM'!$A$2:$B$822,2,0)</f>
        <v>#N/A</v>
      </c>
      <c r="D43" s="141"/>
      <c r="E43" s="162"/>
      <c r="F43" s="127"/>
      <c r="G43" s="127"/>
      <c r="H43" s="127"/>
      <c r="I43" s="127"/>
      <c r="J43" s="127"/>
    </row>
    <row r="44" spans="1:10" s="118" customFormat="1" ht="17.399999999999999" x14ac:dyDescent="0.3">
      <c r="A44" s="143" t="e">
        <f>VLOOKUP(B44,'[1]LISTADO ATM'!$A$2:$C$822,3,0)</f>
        <v>#N/A</v>
      </c>
      <c r="B44" s="153"/>
      <c r="C44" s="143" t="e">
        <f>VLOOKUP(B44,'[1]LISTADO ATM'!$A$2:$B$822,2,0)</f>
        <v>#N/A</v>
      </c>
      <c r="D44" s="141"/>
      <c r="E44" s="162"/>
      <c r="F44" s="127"/>
      <c r="G44" s="127"/>
      <c r="H44" s="127"/>
      <c r="I44" s="127"/>
      <c r="J44" s="127"/>
    </row>
    <row r="45" spans="1:10" s="118" customFormat="1" ht="18" customHeight="1" x14ac:dyDescent="0.3">
      <c r="A45" s="143" t="e">
        <f>VLOOKUP(B45,'[1]LISTADO ATM'!$A$2:$C$822,3,0)</f>
        <v>#N/A</v>
      </c>
      <c r="B45" s="153"/>
      <c r="C45" s="143" t="e">
        <f>VLOOKUP(B45,'[1]LISTADO ATM'!$A$2:$B$822,2,0)</f>
        <v>#N/A</v>
      </c>
      <c r="D45" s="141"/>
      <c r="E45" s="162"/>
      <c r="F45" s="127"/>
      <c r="G45" s="127"/>
      <c r="H45" s="127"/>
      <c r="I45" s="127"/>
      <c r="J45" s="127"/>
    </row>
    <row r="46" spans="1:10" s="118" customFormat="1" ht="18.75" customHeight="1" x14ac:dyDescent="0.3">
      <c r="A46" s="143" t="e">
        <f>VLOOKUP(B46,'[1]LISTADO ATM'!$A$2:$C$822,3,0)</f>
        <v>#N/A</v>
      </c>
      <c r="B46" s="153"/>
      <c r="C46" s="143" t="e">
        <f>VLOOKUP(B46,'[1]LISTADO ATM'!$A$2:$B$822,2,0)</f>
        <v>#N/A</v>
      </c>
      <c r="D46" s="141"/>
      <c r="E46" s="153"/>
      <c r="F46" s="127"/>
      <c r="G46" s="127"/>
      <c r="H46" s="127"/>
      <c r="I46" s="127"/>
      <c r="J46" s="127"/>
    </row>
    <row r="47" spans="1:10" s="118" customFormat="1" ht="18" customHeight="1" x14ac:dyDescent="0.3">
      <c r="A47" s="143" t="e">
        <f>VLOOKUP(B47,'[1]LISTADO ATM'!$A$2:$C$822,3,0)</f>
        <v>#N/A</v>
      </c>
      <c r="B47" s="153"/>
      <c r="C47" s="143" t="e">
        <f>VLOOKUP(B47,'[1]LISTADO ATM'!$A$2:$B$822,2,0)</f>
        <v>#N/A</v>
      </c>
      <c r="D47" s="141"/>
      <c r="E47" s="153"/>
      <c r="F47" s="127"/>
      <c r="G47" s="127"/>
      <c r="H47" s="127"/>
      <c r="I47" s="127"/>
      <c r="J47" s="127"/>
    </row>
    <row r="48" spans="1:10" s="118" customFormat="1" ht="18.75" customHeight="1" x14ac:dyDescent="0.3">
      <c r="A48" s="143" t="e">
        <f>VLOOKUP(B48,'[1]LISTADO ATM'!$A$2:$C$822,3,0)</f>
        <v>#N/A</v>
      </c>
      <c r="B48" s="153"/>
      <c r="C48" s="143" t="e">
        <f>VLOOKUP(B48,'[1]LISTADO ATM'!$A$2:$B$822,2,0)</f>
        <v>#N/A</v>
      </c>
      <c r="D48" s="141"/>
      <c r="E48" s="153"/>
    </row>
    <row r="49" spans="1:5" s="118" customFormat="1" ht="18" customHeight="1" x14ac:dyDescent="0.3">
      <c r="A49" s="143" t="e">
        <f>VLOOKUP(B49,'[1]LISTADO ATM'!$A$2:$C$822,3,0)</f>
        <v>#N/A</v>
      </c>
      <c r="B49" s="153"/>
      <c r="C49" s="143" t="e">
        <f>VLOOKUP(B49,'[1]LISTADO ATM'!$A$2:$B$822,2,0)</f>
        <v>#N/A</v>
      </c>
      <c r="D49" s="141"/>
      <c r="E49" s="153"/>
    </row>
    <row r="50" spans="1:5" s="118" customFormat="1" ht="18" customHeight="1" thickBot="1" x14ac:dyDescent="0.35">
      <c r="A50" s="133" t="s">
        <v>2467</v>
      </c>
      <c r="B50" s="154">
        <f>COUNT(B9:B47)</f>
        <v>34</v>
      </c>
      <c r="C50" s="195"/>
      <c r="D50" s="196"/>
      <c r="E50" s="197"/>
    </row>
    <row r="51" spans="1:5" s="118" customFormat="1" ht="18.75" customHeight="1" x14ac:dyDescent="0.3">
      <c r="A51" s="130"/>
      <c r="B51" s="135"/>
      <c r="C51" s="130"/>
      <c r="D51" s="130"/>
      <c r="E51" s="135"/>
    </row>
    <row r="52" spans="1:5" s="118" customFormat="1" ht="18.75" customHeight="1" x14ac:dyDescent="0.3">
      <c r="A52" s="187" t="s">
        <v>2576</v>
      </c>
      <c r="B52" s="188"/>
      <c r="C52" s="188"/>
      <c r="D52" s="188"/>
      <c r="E52" s="189"/>
    </row>
    <row r="53" spans="1:5" s="118" customFormat="1" ht="17.399999999999999" x14ac:dyDescent="0.3">
      <c r="A53" s="142" t="s">
        <v>15</v>
      </c>
      <c r="B53" s="142" t="s">
        <v>2411</v>
      </c>
      <c r="C53" s="142" t="s">
        <v>46</v>
      </c>
      <c r="D53" s="142" t="s">
        <v>2414</v>
      </c>
      <c r="E53" s="142" t="s">
        <v>2412</v>
      </c>
    </row>
    <row r="54" spans="1:5" s="127" customFormat="1" ht="17.399999999999999" x14ac:dyDescent="0.3">
      <c r="A54" s="143" t="str">
        <f>VLOOKUP(B54,'[1]LISTADO ATM'!$A$2:$C$822,3,0)</f>
        <v>ESTE</v>
      </c>
      <c r="B54" s="153">
        <v>158</v>
      </c>
      <c r="C54" s="143" t="str">
        <f>VLOOKUP(B54,'[1]LISTADO ATM'!$A$2:$B$822,2,0)</f>
        <v xml:space="preserve">ATM Oficina Romana Norte </v>
      </c>
      <c r="D54" s="141" t="s">
        <v>2535</v>
      </c>
      <c r="E54" s="162" t="s">
        <v>2636</v>
      </c>
    </row>
    <row r="55" spans="1:5" s="127" customFormat="1" ht="17.399999999999999" x14ac:dyDescent="0.3">
      <c r="A55" s="143" t="str">
        <f>VLOOKUP(B55,'[1]LISTADO ATM'!$A$2:$C$822,3,0)</f>
        <v>ESTE</v>
      </c>
      <c r="B55" s="153">
        <v>117</v>
      </c>
      <c r="C55" s="143" t="str">
        <f>VLOOKUP(B55,'[1]LISTADO ATM'!$A$2:$B$822,2,0)</f>
        <v xml:space="preserve">ATM Oficina El Seybo </v>
      </c>
      <c r="D55" s="141" t="s">
        <v>2535</v>
      </c>
      <c r="E55" s="162">
        <v>3335981837</v>
      </c>
    </row>
    <row r="56" spans="1:5" s="127" customFormat="1" ht="17.399999999999999" x14ac:dyDescent="0.3">
      <c r="A56" s="143" t="str">
        <f>VLOOKUP(B56,'[1]LISTADO ATM'!$A$2:$C$822,3,0)</f>
        <v>DISTRITO NACIONAL</v>
      </c>
      <c r="B56" s="153">
        <v>54</v>
      </c>
      <c r="C56" s="143" t="str">
        <f>VLOOKUP(B56,'[1]LISTADO ATM'!$A$2:$B$822,2,0)</f>
        <v xml:space="preserve">ATM Autoservicio Galería 360 </v>
      </c>
      <c r="D56" s="141" t="s">
        <v>2535</v>
      </c>
      <c r="E56" s="162" t="s">
        <v>2664</v>
      </c>
    </row>
    <row r="57" spans="1:5" s="127" customFormat="1" ht="17.399999999999999" x14ac:dyDescent="0.3">
      <c r="A57" s="143" t="str">
        <f>VLOOKUP(B57,'[1]LISTADO ATM'!$A$2:$C$822,3,0)</f>
        <v>DISTRITO NACIONAL</v>
      </c>
      <c r="B57" s="153">
        <v>648</v>
      </c>
      <c r="C57" s="143" t="str">
        <f>VLOOKUP(B57,'[1]LISTADO ATM'!$A$2:$B$822,2,0)</f>
        <v xml:space="preserve">ATM Hermandad de Pensionados </v>
      </c>
      <c r="D57" s="141" t="s">
        <v>2535</v>
      </c>
      <c r="E57" s="162" t="s">
        <v>2616</v>
      </c>
    </row>
    <row r="58" spans="1:5" s="127" customFormat="1" ht="17.399999999999999" x14ac:dyDescent="0.3">
      <c r="A58" s="143" t="str">
        <f>VLOOKUP(B58,'[1]LISTADO ATM'!$A$2:$C$822,3,0)</f>
        <v>ESTE</v>
      </c>
      <c r="B58" s="153">
        <v>842</v>
      </c>
      <c r="C58" s="143" t="str">
        <f>VLOOKUP(B58,'[1]LISTADO ATM'!$A$2:$B$822,2,0)</f>
        <v xml:space="preserve">ATM Plaza Orense II (La Romana) </v>
      </c>
      <c r="D58" s="141" t="s">
        <v>2535</v>
      </c>
      <c r="E58" s="162" t="s">
        <v>2633</v>
      </c>
    </row>
    <row r="59" spans="1:5" s="127" customFormat="1" ht="17.399999999999999" x14ac:dyDescent="0.3">
      <c r="A59" s="143" t="e">
        <f>VLOOKUP(B59,'[1]LISTADO ATM'!$A$2:$C$822,3,0)</f>
        <v>#N/A</v>
      </c>
      <c r="B59" s="153"/>
      <c r="C59" s="143" t="e">
        <f>VLOOKUP(B59,'[1]LISTADO ATM'!$A$2:$B$822,2,0)</f>
        <v>#N/A</v>
      </c>
      <c r="D59" s="141"/>
      <c r="E59" s="153"/>
    </row>
    <row r="60" spans="1:5" s="127" customFormat="1" ht="17.399999999999999" x14ac:dyDescent="0.3">
      <c r="A60" s="143" t="e">
        <f>VLOOKUP(B60,'[1]LISTADO ATM'!$A$2:$C$822,3,0)</f>
        <v>#N/A</v>
      </c>
      <c r="B60" s="153"/>
      <c r="C60" s="143" t="e">
        <f>VLOOKUP(B60,'[1]LISTADO ATM'!$A$2:$B$822,2,0)</f>
        <v>#N/A</v>
      </c>
      <c r="D60" s="141"/>
      <c r="E60" s="153"/>
    </row>
    <row r="61" spans="1:5" s="118" customFormat="1" ht="18" customHeight="1" thickBot="1" x14ac:dyDescent="0.35">
      <c r="A61" s="133" t="s">
        <v>2467</v>
      </c>
      <c r="B61" s="154">
        <f>COUNT(B54:B59)</f>
        <v>5</v>
      </c>
      <c r="C61" s="195"/>
      <c r="D61" s="196"/>
      <c r="E61" s="197"/>
    </row>
    <row r="62" spans="1:5" s="118" customFormat="1" ht="18" customHeight="1" thickBot="1" x14ac:dyDescent="0.35">
      <c r="A62" s="130"/>
      <c r="B62" s="135"/>
      <c r="C62" s="130"/>
      <c r="D62" s="130"/>
      <c r="E62" s="135"/>
    </row>
    <row r="63" spans="1:5" s="127" customFormat="1" ht="18.75" customHeight="1" thickBot="1" x14ac:dyDescent="0.35">
      <c r="A63" s="192" t="s">
        <v>2468</v>
      </c>
      <c r="B63" s="193"/>
      <c r="C63" s="193"/>
      <c r="D63" s="193"/>
      <c r="E63" s="194"/>
    </row>
    <row r="64" spans="1:5" s="127" customFormat="1" ht="18" customHeight="1" x14ac:dyDescent="0.3">
      <c r="A64" s="132" t="s">
        <v>15</v>
      </c>
      <c r="B64" s="132" t="s">
        <v>2411</v>
      </c>
      <c r="C64" s="132" t="s">
        <v>46</v>
      </c>
      <c r="D64" s="132" t="s">
        <v>2414</v>
      </c>
      <c r="E64" s="132" t="s">
        <v>2412</v>
      </c>
    </row>
    <row r="65" spans="1:5" s="127" customFormat="1" ht="18" customHeight="1" x14ac:dyDescent="0.3">
      <c r="A65" s="143" t="str">
        <f>VLOOKUP(B65,'[1]LISTADO ATM'!$A$2:$C$822,3,0)</f>
        <v>SUR</v>
      </c>
      <c r="B65" s="153">
        <v>984</v>
      </c>
      <c r="C65" s="143" t="str">
        <f>VLOOKUP(B65,'[1]LISTADO ATM'!$A$2:$B$822,2,0)</f>
        <v xml:space="preserve">ATM Oficina Neiba II </v>
      </c>
      <c r="D65" s="155" t="s">
        <v>2432</v>
      </c>
      <c r="E65" s="162" t="s">
        <v>2625</v>
      </c>
    </row>
    <row r="66" spans="1:5" s="127" customFormat="1" ht="17.399999999999999" x14ac:dyDescent="0.3">
      <c r="A66" s="143" t="str">
        <f>VLOOKUP(B66,'[1]LISTADO ATM'!$A$2:$C$822,3,0)</f>
        <v>SUR</v>
      </c>
      <c r="B66" s="153">
        <v>48</v>
      </c>
      <c r="C66" s="143" t="str">
        <f>VLOOKUP(B66,'[1]LISTADO ATM'!$A$2:$B$822,2,0)</f>
        <v xml:space="preserve">ATM Autoservicio Neiba I </v>
      </c>
      <c r="D66" s="155" t="s">
        <v>2432</v>
      </c>
      <c r="E66" s="162">
        <v>3335981892</v>
      </c>
    </row>
    <row r="67" spans="1:5" s="127" customFormat="1" ht="18" customHeight="1" x14ac:dyDescent="0.3">
      <c r="A67" s="143" t="str">
        <f>VLOOKUP(B67,'[1]LISTADO ATM'!$A$2:$C$822,3,0)</f>
        <v>DISTRITO NACIONAL</v>
      </c>
      <c r="B67" s="153">
        <v>967</v>
      </c>
      <c r="C67" s="143" t="str">
        <f>VLOOKUP(B67,'[1]LISTADO ATM'!$A$2:$B$822,2,0)</f>
        <v xml:space="preserve">ATM UNP Hiper Olé Autopista Duarte </v>
      </c>
      <c r="D67" s="155" t="s">
        <v>2432</v>
      </c>
      <c r="E67" s="162" t="s">
        <v>2653</v>
      </c>
    </row>
    <row r="68" spans="1:5" s="127" customFormat="1" ht="17.399999999999999" customHeight="1" x14ac:dyDescent="0.3">
      <c r="A68" s="143" t="str">
        <f>VLOOKUP(B68,'[1]LISTADO ATM'!$A$2:$C$822,3,0)</f>
        <v>DISTRITO NACIONAL</v>
      </c>
      <c r="B68" s="153">
        <v>541</v>
      </c>
      <c r="C68" s="143" t="str">
        <f>VLOOKUP(B68,'[1]LISTADO ATM'!$A$2:$B$822,2,0)</f>
        <v xml:space="preserve">ATM Oficina Sambil II </v>
      </c>
      <c r="D68" s="155" t="s">
        <v>2432</v>
      </c>
      <c r="E68" s="162" t="s">
        <v>2650</v>
      </c>
    </row>
    <row r="69" spans="1:5" s="127" customFormat="1" ht="18.75" customHeight="1" x14ac:dyDescent="0.3">
      <c r="A69" s="143" t="str">
        <f>VLOOKUP(B69,'[1]LISTADO ATM'!$A$2:$C$822,3,0)</f>
        <v>DISTRITO NACIONAL</v>
      </c>
      <c r="B69" s="153">
        <v>958</v>
      </c>
      <c r="C69" s="143" t="str">
        <f>VLOOKUP(B69,'[1]LISTADO ATM'!$A$2:$B$822,2,0)</f>
        <v xml:space="preserve">ATM Olé Aut. San Isidro </v>
      </c>
      <c r="D69" s="155" t="s">
        <v>2432</v>
      </c>
      <c r="E69" s="162" t="s">
        <v>2648</v>
      </c>
    </row>
    <row r="70" spans="1:5" s="118" customFormat="1" ht="18.75" customHeight="1" x14ac:dyDescent="0.3">
      <c r="A70" s="143" t="str">
        <f>VLOOKUP(B70,'[1]LISTADO ATM'!$A$2:$C$822,3,0)</f>
        <v>DISTRITO NACIONAL</v>
      </c>
      <c r="B70" s="153">
        <v>300</v>
      </c>
      <c r="C70" s="143" t="str">
        <f>VLOOKUP(B70,'[1]LISTADO ATM'!$A$2:$B$822,2,0)</f>
        <v xml:space="preserve">ATM S/M Aprezio Los Guaricanos </v>
      </c>
      <c r="D70" s="155" t="s">
        <v>2432</v>
      </c>
      <c r="E70" s="162">
        <v>3335982508</v>
      </c>
    </row>
    <row r="71" spans="1:5" s="118" customFormat="1" ht="18" customHeight="1" x14ac:dyDescent="0.3">
      <c r="A71" s="143" t="e">
        <f>VLOOKUP(B71,'[1]LISTADO ATM'!$A$2:$C$822,3,0)</f>
        <v>#N/A</v>
      </c>
      <c r="B71" s="153"/>
      <c r="C71" s="128" t="e">
        <f>VLOOKUP(B71,'[1]LISTADO ATM'!$A$2:$B$822,2,0)</f>
        <v>#N/A</v>
      </c>
      <c r="D71" s="155"/>
      <c r="E71" s="162"/>
    </row>
    <row r="72" spans="1:5" s="118" customFormat="1" ht="18" customHeight="1" x14ac:dyDescent="0.3">
      <c r="A72" s="143" t="e">
        <f>VLOOKUP(B72,'[1]LISTADO ATM'!$A$2:$C$822,3,0)</f>
        <v>#N/A</v>
      </c>
      <c r="B72" s="153"/>
      <c r="C72" s="128" t="e">
        <f>VLOOKUP(B72,'[1]LISTADO ATM'!$A$2:$B$822,2,0)</f>
        <v>#N/A</v>
      </c>
      <c r="D72" s="155"/>
      <c r="E72" s="162"/>
    </row>
    <row r="73" spans="1:5" s="118" customFormat="1" ht="18" thickBot="1" x14ac:dyDescent="0.35">
      <c r="A73" s="133"/>
      <c r="B73" s="154">
        <f>COUNT(B65:B69)</f>
        <v>5</v>
      </c>
      <c r="C73" s="140"/>
      <c r="D73" s="140"/>
      <c r="E73" s="158"/>
    </row>
    <row r="74" spans="1:5" s="118" customFormat="1" ht="18" customHeight="1" thickBot="1" x14ac:dyDescent="0.35">
      <c r="A74" s="130"/>
      <c r="B74" s="135"/>
      <c r="C74" s="130"/>
      <c r="D74" s="130"/>
      <c r="E74" s="135"/>
    </row>
    <row r="75" spans="1:5" s="127" customFormat="1" ht="18.75" customHeight="1" x14ac:dyDescent="0.3">
      <c r="A75" s="198" t="s">
        <v>2634</v>
      </c>
      <c r="B75" s="199"/>
      <c r="C75" s="199"/>
      <c r="D75" s="199"/>
      <c r="E75" s="200"/>
    </row>
    <row r="76" spans="1:5" s="127" customFormat="1" ht="18.75" customHeight="1" x14ac:dyDescent="0.3">
      <c r="A76" s="142" t="s">
        <v>15</v>
      </c>
      <c r="B76" s="142" t="s">
        <v>2411</v>
      </c>
      <c r="C76" s="142" t="s">
        <v>46</v>
      </c>
      <c r="D76" s="142" t="s">
        <v>2414</v>
      </c>
      <c r="E76" s="142" t="s">
        <v>2412</v>
      </c>
    </row>
    <row r="77" spans="1:5" s="118" customFormat="1" ht="18" customHeight="1" x14ac:dyDescent="0.3">
      <c r="A77" s="143" t="str">
        <f>VLOOKUP(B77,'[1]LISTADO ATM'!$A$2:$C$822,3,0)</f>
        <v>DISTRITO NACIONAL</v>
      </c>
      <c r="B77" s="153">
        <v>232</v>
      </c>
      <c r="C77" s="143" t="str">
        <f>VLOOKUP(B77,'[1]LISTADO ATM'!$A$2:$B$822,2,0)</f>
        <v xml:space="preserve">ATM S/M Nacional Charles de Gaulle </v>
      </c>
      <c r="D77" s="143" t="s">
        <v>2474</v>
      </c>
      <c r="E77" s="162" t="s">
        <v>2647</v>
      </c>
    </row>
    <row r="78" spans="1:5" s="118" customFormat="1" ht="18" customHeight="1" x14ac:dyDescent="0.3">
      <c r="A78" s="143" t="str">
        <f>VLOOKUP(B78,'[1]LISTADO ATM'!$A$2:$C$822,3,0)</f>
        <v>DISTRITO NACIONAL</v>
      </c>
      <c r="B78" s="153">
        <v>239</v>
      </c>
      <c r="C78" s="143" t="str">
        <f>VLOOKUP(B78,'[1]LISTADO ATM'!$A$2:$B$822,2,0)</f>
        <v xml:space="preserve">ATM Autobanco Charles de Gaulle </v>
      </c>
      <c r="D78" s="143" t="s">
        <v>2474</v>
      </c>
      <c r="E78" s="162" t="s">
        <v>2658</v>
      </c>
    </row>
    <row r="79" spans="1:5" s="118" customFormat="1" ht="17.399999999999999" x14ac:dyDescent="0.3">
      <c r="A79" s="143" t="str">
        <f>VLOOKUP(B79,'[1]LISTADO ATM'!$A$2:$C$822,3,0)</f>
        <v>DISTRITO NACIONAL</v>
      </c>
      <c r="B79" s="153">
        <v>473</v>
      </c>
      <c r="C79" s="143" t="str">
        <f>VLOOKUP(B79,'[1]LISTADO ATM'!$A$2:$B$822,2,0)</f>
        <v xml:space="preserve">ATM Oficina Carrefour II </v>
      </c>
      <c r="D79" s="143" t="s">
        <v>2474</v>
      </c>
      <c r="E79" s="162" t="s">
        <v>2657</v>
      </c>
    </row>
    <row r="80" spans="1:5" s="110" customFormat="1" ht="18" customHeight="1" x14ac:dyDescent="0.3">
      <c r="A80" s="143" t="str">
        <f>VLOOKUP(B80,'[1]LISTADO ATM'!$A$2:$C$822,3,0)</f>
        <v>DISTRITO NACIONAL</v>
      </c>
      <c r="B80" s="153">
        <v>517</v>
      </c>
      <c r="C80" s="143" t="str">
        <f>VLOOKUP(B80,'[1]LISTADO ATM'!$A$2:$B$822,2,0)</f>
        <v xml:space="preserve">ATM Autobanco Oficina Sans Soucí </v>
      </c>
      <c r="D80" s="143" t="s">
        <v>2474</v>
      </c>
      <c r="E80" s="162" t="s">
        <v>2655</v>
      </c>
    </row>
    <row r="81" spans="1:6" s="110" customFormat="1" ht="18" customHeight="1" x14ac:dyDescent="0.3">
      <c r="A81" s="143" t="str">
        <f>VLOOKUP(B81,'[1]LISTADO ATM'!$A$2:$C$822,3,0)</f>
        <v>SUR</v>
      </c>
      <c r="B81" s="153">
        <v>6</v>
      </c>
      <c r="C81" s="143" t="str">
        <f>VLOOKUP(B81,'[1]LISTADO ATM'!$A$2:$B$822,2,0)</f>
        <v xml:space="preserve">ATM Plaza WAO San Juan </v>
      </c>
      <c r="D81" s="143" t="s">
        <v>2474</v>
      </c>
      <c r="E81" s="162" t="s">
        <v>2654</v>
      </c>
    </row>
    <row r="82" spans="1:6" s="118" customFormat="1" ht="18" customHeight="1" x14ac:dyDescent="0.3">
      <c r="A82" s="143" t="str">
        <f>VLOOKUP(B82,'[1]LISTADO ATM'!$A$2:$C$822,3,0)</f>
        <v>ESTE</v>
      </c>
      <c r="B82" s="153">
        <v>673</v>
      </c>
      <c r="C82" s="143" t="str">
        <f>VLOOKUP(B82,'[1]LISTADO ATM'!$A$2:$B$822,2,0)</f>
        <v>ATM Clínica Dr. Cruz Jiminián</v>
      </c>
      <c r="D82" s="143" t="s">
        <v>2474</v>
      </c>
      <c r="E82" s="162" t="s">
        <v>2613</v>
      </c>
    </row>
    <row r="83" spans="1:6" s="118" customFormat="1" ht="18" customHeight="1" x14ac:dyDescent="0.3">
      <c r="A83" s="143" t="str">
        <f>VLOOKUP(B83,'[1]LISTADO ATM'!$A$2:$C$822,3,0)</f>
        <v>SUR</v>
      </c>
      <c r="B83" s="153">
        <v>825</v>
      </c>
      <c r="C83" s="143" t="str">
        <f>VLOOKUP(B83,'[1]LISTADO ATM'!$A$2:$B$822,2,0)</f>
        <v xml:space="preserve">ATM Estacion Eco Cibeles (Las Matas de Farfán) </v>
      </c>
      <c r="D83" s="143" t="s">
        <v>2474</v>
      </c>
      <c r="E83" s="162" t="s">
        <v>2619</v>
      </c>
    </row>
    <row r="84" spans="1:6" s="118" customFormat="1" ht="18.75" customHeight="1" x14ac:dyDescent="0.3">
      <c r="A84" s="143" t="str">
        <f>VLOOKUP(B84,'[1]LISTADO ATM'!$A$2:$C$822,3,0)</f>
        <v>DISTRITO NACIONAL</v>
      </c>
      <c r="B84" s="153">
        <v>160</v>
      </c>
      <c r="C84" s="143" t="str">
        <f>VLOOKUP(B84,'[1]LISTADO ATM'!$A$2:$B$822,2,0)</f>
        <v xml:space="preserve">ATM Oficina Herrera </v>
      </c>
      <c r="D84" s="143" t="s">
        <v>2474</v>
      </c>
      <c r="E84" s="162" t="s">
        <v>2630</v>
      </c>
    </row>
    <row r="85" spans="1:6" s="118" customFormat="1" ht="18.75" customHeight="1" x14ac:dyDescent="0.3">
      <c r="A85" s="143" t="str">
        <f>VLOOKUP(B85,'[1]LISTADO ATM'!$A$2:$C$822,3,0)</f>
        <v>DISTRITO NACIONAL</v>
      </c>
      <c r="B85" s="153">
        <v>354</v>
      </c>
      <c r="C85" s="143" t="str">
        <f>VLOOKUP(B85,'[1]LISTADO ATM'!$A$2:$B$822,2,0)</f>
        <v xml:space="preserve">ATM Oficina Núñez de Cáceres II </v>
      </c>
      <c r="D85" s="143" t="s">
        <v>2474</v>
      </c>
      <c r="E85" s="162" t="s">
        <v>2629</v>
      </c>
    </row>
    <row r="86" spans="1:6" s="118" customFormat="1" ht="18" customHeight="1" x14ac:dyDescent="0.3">
      <c r="A86" s="143" t="str">
        <f>VLOOKUP(B86,'[1]LISTADO ATM'!$A$2:$C$822,3,0)</f>
        <v>SUR</v>
      </c>
      <c r="B86" s="153">
        <v>871</v>
      </c>
      <c r="C86" s="143" t="str">
        <f>VLOOKUP(B86,'[1]LISTADO ATM'!$A$2:$B$822,2,0)</f>
        <v>ATM Plaza Cultural San Juan</v>
      </c>
      <c r="D86" s="143" t="s">
        <v>2474</v>
      </c>
      <c r="E86" s="162" t="s">
        <v>2626</v>
      </c>
    </row>
    <row r="87" spans="1:6" s="118" customFormat="1" ht="18" customHeight="1" x14ac:dyDescent="0.3">
      <c r="A87" s="143" t="str">
        <f>VLOOKUP(B87,'[1]LISTADO ATM'!$A$2:$C$822,3,0)</f>
        <v>ESTE</v>
      </c>
      <c r="B87" s="153">
        <v>844</v>
      </c>
      <c r="C87" s="143" t="str">
        <f>VLOOKUP(B87,'[1]LISTADO ATM'!$A$2:$B$822,2,0)</f>
        <v xml:space="preserve">ATM San Juan Shopping Center (Bávaro) </v>
      </c>
      <c r="D87" s="143" t="s">
        <v>2474</v>
      </c>
      <c r="E87" s="162">
        <v>3335982691</v>
      </c>
    </row>
    <row r="88" spans="1:6" s="118" customFormat="1" ht="17.399999999999999" x14ac:dyDescent="0.3">
      <c r="A88" s="143" t="str">
        <f>VLOOKUP(B88,'[1]LISTADO ATM'!$A$2:$C$822,3,0)</f>
        <v>NORTE</v>
      </c>
      <c r="B88" s="153">
        <v>703</v>
      </c>
      <c r="C88" s="143" t="str">
        <f>VLOOKUP(B88,'[1]LISTADO ATM'!$A$2:$B$822,2,0)</f>
        <v xml:space="preserve">ATM Oficina El Mamey Los Hidalgos </v>
      </c>
      <c r="D88" s="143" t="s">
        <v>2474</v>
      </c>
      <c r="E88" s="162">
        <v>3335983051</v>
      </c>
    </row>
    <row r="89" spans="1:6" s="118" customFormat="1" ht="18.75" customHeight="1" x14ac:dyDescent="0.3">
      <c r="A89" s="143" t="str">
        <f>VLOOKUP(B89,'[1]LISTADO ATM'!$A$2:$C$822,3,0)</f>
        <v>NORTE</v>
      </c>
      <c r="B89" s="153">
        <v>712</v>
      </c>
      <c r="C89" s="143" t="str">
        <f>VLOOKUP(B89,'[1]LISTADO ATM'!$A$2:$B$822,2,0)</f>
        <v xml:space="preserve">ATM Oficina Imbert </v>
      </c>
      <c r="D89" s="143" t="s">
        <v>2474</v>
      </c>
      <c r="E89" s="162">
        <v>3335983156</v>
      </c>
    </row>
    <row r="90" spans="1:6" s="110" customFormat="1" ht="18.75" customHeight="1" x14ac:dyDescent="0.3">
      <c r="A90" s="143" t="e">
        <f>VLOOKUP(B90,'[1]LISTADO ATM'!$A$2:$C$822,3,0)</f>
        <v>#N/A</v>
      </c>
      <c r="B90" s="153"/>
      <c r="C90" s="143" t="e">
        <f>VLOOKUP(B90,'[1]LISTADO ATM'!$A$2:$B$822,2,0)</f>
        <v>#N/A</v>
      </c>
      <c r="D90" s="163"/>
      <c r="E90" s="162"/>
      <c r="F90" s="118"/>
    </row>
    <row r="91" spans="1:6" s="118" customFormat="1" ht="17.399999999999999" x14ac:dyDescent="0.3">
      <c r="A91" s="143" t="e">
        <f>VLOOKUP(B91,'[1]LISTADO ATM'!$A$2:$C$822,3,0)</f>
        <v>#N/A</v>
      </c>
      <c r="B91" s="153"/>
      <c r="C91" s="143" t="e">
        <f>VLOOKUP(B91,'[1]LISTADO ATM'!$A$2:$B$822,2,0)</f>
        <v>#N/A</v>
      </c>
      <c r="D91" s="163"/>
      <c r="E91" s="162"/>
    </row>
    <row r="92" spans="1:6" s="110" customFormat="1" ht="18" customHeight="1" x14ac:dyDescent="0.3">
      <c r="A92" s="143" t="e">
        <f>VLOOKUP(B92,'[1]LISTADO ATM'!$A$2:$C$822,3,0)</f>
        <v>#N/A</v>
      </c>
      <c r="B92" s="153"/>
      <c r="C92" s="143" t="e">
        <f>VLOOKUP(B92,'[1]LISTADO ATM'!$A$2:$B$822,2,0)</f>
        <v>#N/A</v>
      </c>
      <c r="D92" s="163"/>
      <c r="E92" s="162"/>
      <c r="F92" s="118"/>
    </row>
    <row r="93" spans="1:6" s="110" customFormat="1" ht="17.399999999999999" customHeight="1" thickBot="1" x14ac:dyDescent="0.35">
      <c r="A93" s="144" t="s">
        <v>2467</v>
      </c>
      <c r="B93" s="154">
        <f>COUNT(B77:B89)</f>
        <v>13</v>
      </c>
      <c r="C93" s="140"/>
      <c r="D93" s="140"/>
      <c r="E93" s="158"/>
      <c r="F93" s="118"/>
    </row>
    <row r="94" spans="1:6" s="110" customFormat="1" ht="18" customHeight="1" thickBot="1" x14ac:dyDescent="0.35">
      <c r="A94" s="130"/>
      <c r="B94" s="135"/>
      <c r="C94" s="130"/>
      <c r="D94" s="130"/>
      <c r="E94" s="135"/>
      <c r="F94" s="118"/>
    </row>
    <row r="95" spans="1:6" s="127" customFormat="1" ht="18" customHeight="1" x14ac:dyDescent="0.3">
      <c r="A95" s="198" t="s">
        <v>2590</v>
      </c>
      <c r="B95" s="199"/>
      <c r="C95" s="199"/>
      <c r="D95" s="199"/>
      <c r="E95" s="200"/>
    </row>
    <row r="96" spans="1:6" s="127" customFormat="1" ht="18" customHeight="1" x14ac:dyDescent="0.3">
      <c r="A96" s="142" t="s">
        <v>15</v>
      </c>
      <c r="B96" s="142" t="s">
        <v>2411</v>
      </c>
      <c r="C96" s="142" t="s">
        <v>46</v>
      </c>
      <c r="D96" s="142" t="s">
        <v>2414</v>
      </c>
      <c r="E96" s="157" t="s">
        <v>2412</v>
      </c>
    </row>
    <row r="97" spans="1:6" s="127" customFormat="1" ht="18" customHeight="1" x14ac:dyDescent="0.3">
      <c r="A97" s="143" t="str">
        <f>VLOOKUP(B97,'[1]LISTADO ATM'!$A$2:$C$822,3,0)</f>
        <v>DISTRITO NACIONAL</v>
      </c>
      <c r="B97" s="153">
        <v>165</v>
      </c>
      <c r="C97" s="143" t="str">
        <f>VLOOKUP(B97,'[1]LISTADO ATM'!$A$2:$B$822,2,0)</f>
        <v>ATM Autoservicio Megacentro</v>
      </c>
      <c r="D97" s="160" t="s">
        <v>2592</v>
      </c>
      <c r="E97" s="163" t="s">
        <v>2637</v>
      </c>
    </row>
    <row r="98" spans="1:6" s="127" customFormat="1" ht="18" customHeight="1" x14ac:dyDescent="0.3">
      <c r="A98" s="143" t="str">
        <f>VLOOKUP(B98,'[1]LISTADO ATM'!$A$2:$C$822,3,0)</f>
        <v>DISTRITO NACIONAL</v>
      </c>
      <c r="B98" s="153">
        <v>540</v>
      </c>
      <c r="C98" s="143" t="str">
        <f>VLOOKUP(B98,'[1]LISTADO ATM'!$A$2:$B$822,2,0)</f>
        <v xml:space="preserve">ATM Autoservicio Sambil I </v>
      </c>
      <c r="D98" s="160" t="s">
        <v>2592</v>
      </c>
      <c r="E98" s="162" t="s">
        <v>2635</v>
      </c>
    </row>
    <row r="99" spans="1:6" s="127" customFormat="1" ht="18" customHeight="1" x14ac:dyDescent="0.3">
      <c r="A99" s="143" t="str">
        <f>VLOOKUP(B99,'[1]LISTADO ATM'!$A$2:$C$822,3,0)</f>
        <v>NORTE</v>
      </c>
      <c r="B99" s="143">
        <v>8</v>
      </c>
      <c r="C99" s="143" t="str">
        <f>VLOOKUP(B99,'[1]LISTADO ATM'!$A$2:$B$822,2,0)</f>
        <v>ATM Autoservicio Yaque</v>
      </c>
      <c r="D99" s="160" t="s">
        <v>2592</v>
      </c>
      <c r="E99" s="162" t="s">
        <v>2662</v>
      </c>
    </row>
    <row r="100" spans="1:6" s="110" customFormat="1" ht="18.75" customHeight="1" x14ac:dyDescent="0.3">
      <c r="A100" s="143" t="str">
        <f>VLOOKUP(B100,'[1]LISTADO ATM'!$A$2:$C$822,3,0)</f>
        <v>NORTE</v>
      </c>
      <c r="B100" s="143">
        <v>97</v>
      </c>
      <c r="C100" s="143" t="str">
        <f>VLOOKUP(B100,'[1]LISTADO ATM'!$A$2:$B$822,2,0)</f>
        <v xml:space="preserve">ATM Oficina Villa Riva </v>
      </c>
      <c r="D100" s="160" t="s">
        <v>2592</v>
      </c>
      <c r="E100" s="162" t="s">
        <v>2663</v>
      </c>
    </row>
    <row r="101" spans="1:6" s="118" customFormat="1" ht="18" customHeight="1" x14ac:dyDescent="0.3">
      <c r="A101" s="143" t="str">
        <f>VLOOKUP(B101,'[1]LISTADO ATM'!$A$2:$C$822,3,0)</f>
        <v>ESTE</v>
      </c>
      <c r="B101" s="153">
        <v>429</v>
      </c>
      <c r="C101" s="143" t="str">
        <f>VLOOKUP(B101,'[1]LISTADO ATM'!$A$2:$B$822,2,0)</f>
        <v xml:space="preserve">ATM Oficina Jumbo La Romana </v>
      </c>
      <c r="D101" s="160" t="s">
        <v>2592</v>
      </c>
      <c r="E101" s="162" t="s">
        <v>2665</v>
      </c>
    </row>
    <row r="102" spans="1:6" s="118" customFormat="1" ht="17.399999999999999" x14ac:dyDescent="0.3">
      <c r="A102" s="143" t="str">
        <f>VLOOKUP(B102,'[1]LISTADO ATM'!$A$2:$C$822,3,0)</f>
        <v>DISTRITO NACIONAL</v>
      </c>
      <c r="B102" s="153">
        <v>836</v>
      </c>
      <c r="C102" s="143" t="str">
        <f>VLOOKUP(B102,'[1]LISTADO ATM'!$A$2:$B$822,2,0)</f>
        <v xml:space="preserve">ATM UNP Plaza Luperón </v>
      </c>
      <c r="D102" s="160" t="s">
        <v>2592</v>
      </c>
      <c r="E102" s="162" t="s">
        <v>2666</v>
      </c>
    </row>
    <row r="103" spans="1:6" s="118" customFormat="1" ht="17.399999999999999" x14ac:dyDescent="0.3">
      <c r="A103" s="143" t="str">
        <f>VLOOKUP(B103,'[1]LISTADO ATM'!$A$2:$C$822,3,0)</f>
        <v>DISTRITO NACIONAL</v>
      </c>
      <c r="B103" s="143">
        <v>378</v>
      </c>
      <c r="C103" s="143" t="str">
        <f>VLOOKUP(B103,'[1]LISTADO ATM'!$A$2:$B$822,2,0)</f>
        <v>ATM UNP Villa Flores</v>
      </c>
      <c r="D103" s="148" t="s">
        <v>2555</v>
      </c>
      <c r="E103" s="162" t="s">
        <v>2624</v>
      </c>
    </row>
    <row r="104" spans="1:6" s="110" customFormat="1" ht="18.75" customHeight="1" x14ac:dyDescent="0.3">
      <c r="A104" s="143" t="str">
        <f>VLOOKUP(B104,'[1]LISTADO ATM'!$A$2:$C$822,3,0)</f>
        <v>NORTE</v>
      </c>
      <c r="B104" s="153">
        <v>431</v>
      </c>
      <c r="C104" s="143" t="str">
        <f>VLOOKUP(B104,'[1]LISTADO ATM'!$A$2:$B$822,2,0)</f>
        <v xml:space="preserve">ATM Autoservicio Sol (Santiago) </v>
      </c>
      <c r="D104" s="148" t="s">
        <v>2555</v>
      </c>
      <c r="E104" s="162">
        <v>3335981888</v>
      </c>
      <c r="F104" s="118"/>
    </row>
    <row r="105" spans="1:6" s="110" customFormat="1" ht="18" customHeight="1" x14ac:dyDescent="0.3">
      <c r="A105" s="143" t="e">
        <f>VLOOKUP(B105,'[1]LISTADO ATM'!$A$2:$C$822,3,0)</f>
        <v>#N/A</v>
      </c>
      <c r="B105" s="153"/>
      <c r="C105" s="143" t="e">
        <f>VLOOKUP(B105,'[1]LISTADO ATM'!$A$2:$B$822,2,0)</f>
        <v>#N/A</v>
      </c>
      <c r="D105" s="148"/>
      <c r="E105" s="153"/>
      <c r="F105" s="118"/>
    </row>
    <row r="106" spans="1:6" s="118" customFormat="1" ht="18" customHeight="1" x14ac:dyDescent="0.3">
      <c r="A106" s="143" t="e">
        <f>VLOOKUP(B106,'[1]LISTADO ATM'!$A$2:$C$822,3,0)</f>
        <v>#N/A</v>
      </c>
      <c r="B106" s="153"/>
      <c r="C106" s="143" t="e">
        <f>VLOOKUP(B106,'[1]LISTADO ATM'!$A$2:$B$822,2,0)</f>
        <v>#N/A</v>
      </c>
      <c r="D106" s="148"/>
      <c r="E106" s="153"/>
    </row>
    <row r="107" spans="1:6" s="118" customFormat="1" ht="18" customHeight="1" thickBot="1" x14ac:dyDescent="0.35">
      <c r="A107" s="144" t="s">
        <v>2467</v>
      </c>
      <c r="B107" s="154">
        <f>COUNT(B97:B105)</f>
        <v>8</v>
      </c>
      <c r="C107" s="140"/>
      <c r="D107" s="140"/>
      <c r="E107" s="158"/>
    </row>
    <row r="108" spans="1:6" s="110" customFormat="1" ht="15" thickBot="1" x14ac:dyDescent="0.35">
      <c r="A108" s="130"/>
      <c r="B108" s="135"/>
      <c r="C108" s="130"/>
      <c r="D108" s="130"/>
      <c r="E108" s="135"/>
      <c r="F108" s="118"/>
    </row>
    <row r="109" spans="1:6" s="110" customFormat="1" ht="18.75" customHeight="1" thickBot="1" x14ac:dyDescent="0.35">
      <c r="A109" s="190" t="s">
        <v>2469</v>
      </c>
      <c r="B109" s="191"/>
      <c r="C109" s="130" t="s">
        <v>2408</v>
      </c>
      <c r="D109" s="135"/>
      <c r="E109" s="135"/>
      <c r="F109" s="118"/>
    </row>
    <row r="110" spans="1:6" s="110" customFormat="1" ht="18.75" customHeight="1" thickBot="1" x14ac:dyDescent="0.35">
      <c r="A110" s="146">
        <f>+B73+B93+B107</f>
        <v>26</v>
      </c>
      <c r="B110" s="150"/>
      <c r="C110" s="130"/>
      <c r="D110" s="130"/>
      <c r="E110" s="145"/>
      <c r="F110" s="118"/>
    </row>
    <row r="111" spans="1:6" s="110" customFormat="1" ht="15" thickBot="1" x14ac:dyDescent="0.35">
      <c r="A111" s="130"/>
      <c r="B111" s="135"/>
      <c r="C111" s="130"/>
      <c r="D111" s="130"/>
      <c r="E111" s="135"/>
      <c r="F111" s="118"/>
    </row>
    <row r="112" spans="1:6" s="118" customFormat="1" ht="18" customHeight="1" thickBot="1" x14ac:dyDescent="0.35">
      <c r="A112" s="192" t="s">
        <v>2470</v>
      </c>
      <c r="B112" s="193"/>
      <c r="C112" s="193"/>
      <c r="D112" s="193"/>
      <c r="E112" s="194"/>
    </row>
    <row r="113" spans="1:5" s="118" customFormat="1" ht="18.75" customHeight="1" x14ac:dyDescent="0.3">
      <c r="A113" s="136" t="s">
        <v>15</v>
      </c>
      <c r="B113" s="136" t="s">
        <v>2411</v>
      </c>
      <c r="C113" s="134" t="s">
        <v>46</v>
      </c>
      <c r="D113" s="176" t="s">
        <v>2414</v>
      </c>
      <c r="E113" s="177"/>
    </row>
    <row r="114" spans="1:5" s="118" customFormat="1" ht="17.399999999999999" x14ac:dyDescent="0.3">
      <c r="A114" s="143" t="str">
        <f>VLOOKUP(B114,'[1]LISTADO ATM'!$A$2:$C$822,3,0)</f>
        <v>DISTRITO NACIONAL</v>
      </c>
      <c r="B114" s="153">
        <v>259</v>
      </c>
      <c r="C114" s="143" t="str">
        <f>VLOOKUP(B114,'[1]LISTADO ATM'!$A$2:$B$822,2,0)</f>
        <v>ATM Senado de la Republica</v>
      </c>
      <c r="D114" s="178" t="s">
        <v>2646</v>
      </c>
      <c r="E114" s="178"/>
    </row>
    <row r="115" spans="1:5" s="110" customFormat="1" ht="17.399999999999999" x14ac:dyDescent="0.3">
      <c r="A115" s="143" t="str">
        <f>VLOOKUP(B115,'[1]LISTADO ATM'!$A$2:$C$822,3,0)</f>
        <v>ESTE</v>
      </c>
      <c r="B115" s="153">
        <v>367</v>
      </c>
      <c r="C115" s="143" t="str">
        <f>VLOOKUP(B115,'[1]LISTADO ATM'!$A$2:$B$822,2,0)</f>
        <v>ATM Ayuntamiento El Puerto</v>
      </c>
      <c r="D115" s="178" t="s">
        <v>2646</v>
      </c>
      <c r="E115" s="178"/>
    </row>
    <row r="116" spans="1:5" s="110" customFormat="1" ht="18.75" customHeight="1" x14ac:dyDescent="0.3">
      <c r="A116" s="143" t="str">
        <f>VLOOKUP(B116,'[1]LISTADO ATM'!$A$2:$C$822,3,0)</f>
        <v>DISTRITO NACIONAL</v>
      </c>
      <c r="B116" s="153">
        <v>162</v>
      </c>
      <c r="C116" s="143" t="str">
        <f>VLOOKUP(B116,'[1]LISTADO ATM'!$A$2:$B$822,2,0)</f>
        <v xml:space="preserve">ATM Oficina Tiradentes I </v>
      </c>
      <c r="D116" s="178" t="s">
        <v>2593</v>
      </c>
      <c r="E116" s="178"/>
    </row>
    <row r="117" spans="1:5" s="110" customFormat="1" ht="18" customHeight="1" x14ac:dyDescent="0.3">
      <c r="A117" s="143" t="str">
        <f>VLOOKUP(B117,'[1]LISTADO ATM'!$A$2:$C$822,3,0)</f>
        <v>DISTRITO NACIONAL</v>
      </c>
      <c r="B117" s="153">
        <v>725</v>
      </c>
      <c r="C117" s="143" t="str">
        <f>VLOOKUP(B117,'[1]LISTADO ATM'!$A$2:$B$822,2,0)</f>
        <v xml:space="preserve">ATM El Huacal II  </v>
      </c>
      <c r="D117" s="178" t="s">
        <v>2646</v>
      </c>
      <c r="E117" s="178"/>
    </row>
    <row r="118" spans="1:5" s="110" customFormat="1" ht="17.399999999999999" x14ac:dyDescent="0.3">
      <c r="A118" s="143" t="str">
        <f>VLOOKUP(B118,'[1]LISTADO ATM'!$A$2:$C$822,3,0)</f>
        <v>NORTE</v>
      </c>
      <c r="B118" s="153">
        <v>903</v>
      </c>
      <c r="C118" s="143" t="str">
        <f>VLOOKUP(B118,'[1]LISTADO ATM'!$A$2:$B$822,2,0)</f>
        <v xml:space="preserve">ATM Oficina La Vega Real I </v>
      </c>
      <c r="D118" s="178" t="s">
        <v>2593</v>
      </c>
      <c r="E118" s="178"/>
    </row>
    <row r="119" spans="1:5" s="110" customFormat="1" ht="18.75" customHeight="1" x14ac:dyDescent="0.3">
      <c r="A119" s="143" t="str">
        <f>VLOOKUP(B119,'[1]LISTADO ATM'!$A$2:$C$822,3,0)</f>
        <v>DISTRITO NACIONAL</v>
      </c>
      <c r="B119" s="153">
        <v>708</v>
      </c>
      <c r="C119" s="143" t="str">
        <f>VLOOKUP(B119,'[1]LISTADO ATM'!$A$2:$B$822,2,0)</f>
        <v xml:space="preserve">ATM El Vestir De Hoy </v>
      </c>
      <c r="D119" s="178" t="s">
        <v>2646</v>
      </c>
      <c r="E119" s="178"/>
    </row>
    <row r="120" spans="1:5" s="110" customFormat="1" ht="18" customHeight="1" x14ac:dyDescent="0.3">
      <c r="A120" s="143" t="str">
        <f>VLOOKUP(B120,'[1]LISTADO ATM'!$A$2:$C$822,3,0)</f>
        <v>DISTRITO NACIONAL</v>
      </c>
      <c r="B120" s="153">
        <v>717</v>
      </c>
      <c r="C120" s="143" t="str">
        <f>VLOOKUP(B120,'[1]LISTADO ATM'!$A$2:$B$822,2,0)</f>
        <v xml:space="preserve">ATM Oficina Los Alcarrizos </v>
      </c>
      <c r="D120" s="178" t="s">
        <v>2646</v>
      </c>
      <c r="E120" s="178"/>
    </row>
    <row r="121" spans="1:5" ht="17.399999999999999" x14ac:dyDescent="0.3">
      <c r="A121" s="143" t="str">
        <f>VLOOKUP(B121,'[1]LISTADO ATM'!$A$2:$C$822,3,0)</f>
        <v>DISTRITO NACIONAL</v>
      </c>
      <c r="B121" s="153">
        <v>435</v>
      </c>
      <c r="C121" s="143" t="str">
        <f>VLOOKUP(B121,'[1]LISTADO ATM'!$A$2:$B$822,2,0)</f>
        <v xml:space="preserve">ATM Autobanco Torre I </v>
      </c>
      <c r="D121" s="178" t="s">
        <v>2646</v>
      </c>
      <c r="E121" s="178"/>
    </row>
    <row r="122" spans="1:5" ht="17.399999999999999" x14ac:dyDescent="0.3">
      <c r="A122" s="143" t="str">
        <f>VLOOKUP(B122,'[1]LISTADO ATM'!$A$2:$C$822,3,0)</f>
        <v>ESTE</v>
      </c>
      <c r="B122" s="153">
        <v>293</v>
      </c>
      <c r="C122" s="143" t="str">
        <f>VLOOKUP(B122,'[1]LISTADO ATM'!$A$2:$B$822,2,0)</f>
        <v xml:space="preserve">ATM S/M Nueva Visión (San Pedro) </v>
      </c>
      <c r="D122" s="178" t="s">
        <v>2646</v>
      </c>
      <c r="E122" s="178"/>
    </row>
    <row r="123" spans="1:5" ht="18" customHeight="1" x14ac:dyDescent="0.3">
      <c r="A123" s="143" t="str">
        <f>VLOOKUP(B123,'[1]LISTADO ATM'!$A$2:$C$822,3,0)</f>
        <v>NORTE</v>
      </c>
      <c r="B123" s="153">
        <v>136</v>
      </c>
      <c r="C123" s="143" t="str">
        <f>VLOOKUP(B123,'[1]LISTADO ATM'!$A$2:$B$822,2,0)</f>
        <v>ATM S/M Xtra (Santiago)</v>
      </c>
      <c r="D123" s="178" t="s">
        <v>2593</v>
      </c>
      <c r="E123" s="178"/>
    </row>
    <row r="124" spans="1:5" ht="18" customHeight="1" x14ac:dyDescent="0.3">
      <c r="A124" s="143" t="str">
        <f>VLOOKUP(B124,'[1]LISTADO ATM'!$A$2:$C$822,3,0)</f>
        <v>DISTRITO NACIONAL</v>
      </c>
      <c r="B124" s="153">
        <v>139</v>
      </c>
      <c r="C124" s="143" t="str">
        <f>VLOOKUP(B124,'[1]LISTADO ATM'!$A$2:$B$822,2,0)</f>
        <v xml:space="preserve">ATM Oficina Plaza Lama Zona Oriental I </v>
      </c>
      <c r="D124" s="178" t="s">
        <v>2593</v>
      </c>
      <c r="E124" s="178"/>
    </row>
    <row r="125" spans="1:5" ht="17.399999999999999" x14ac:dyDescent="0.3">
      <c r="A125" s="143" t="str">
        <f>VLOOKUP(B125,'[1]LISTADO ATM'!$A$2:$C$822,3,0)</f>
        <v>DISTRITO NACIONAL</v>
      </c>
      <c r="B125" s="153">
        <v>490</v>
      </c>
      <c r="C125" s="143" t="str">
        <f>VLOOKUP(B125,'[1]LISTADO ATM'!$A$2:$B$822,2,0)</f>
        <v xml:space="preserve">ATM Hospital Ney Arias Lora </v>
      </c>
      <c r="D125" s="178" t="s">
        <v>2646</v>
      </c>
      <c r="E125" s="178"/>
    </row>
    <row r="126" spans="1:5" ht="18.75" customHeight="1" x14ac:dyDescent="0.3">
      <c r="A126" s="143" t="str">
        <f>VLOOKUP(B126,'[1]LISTADO ATM'!$A$2:$C$822,3,0)</f>
        <v>SUR</v>
      </c>
      <c r="B126" s="153">
        <v>252</v>
      </c>
      <c r="C126" s="143" t="str">
        <f>VLOOKUP(B126,'[1]LISTADO ATM'!$A$2:$B$822,2,0)</f>
        <v xml:space="preserve">ATM Banco Agrícola (Barahona) </v>
      </c>
      <c r="D126" s="178" t="s">
        <v>2593</v>
      </c>
      <c r="E126" s="178"/>
    </row>
    <row r="127" spans="1:5" ht="17.399999999999999" x14ac:dyDescent="0.3">
      <c r="A127" s="143" t="str">
        <f>VLOOKUP(B127,'[1]LISTADO ATM'!$A$2:$C$822,3,0)</f>
        <v>DISTRITO NACIONAL</v>
      </c>
      <c r="B127" s="153">
        <v>684</v>
      </c>
      <c r="C127" s="143" t="str">
        <f>VLOOKUP(B127,'[1]LISTADO ATM'!$A$2:$B$822,2,0)</f>
        <v>ATM Estación Texaco Prolongación 27 Febrero</v>
      </c>
      <c r="D127" s="178" t="s">
        <v>2593</v>
      </c>
      <c r="E127" s="178"/>
    </row>
    <row r="128" spans="1:5" ht="17.399999999999999" x14ac:dyDescent="0.3">
      <c r="A128" s="143" t="e">
        <f>VLOOKUP(B128,'[1]LISTADO ATM'!$A$2:$C$822,3,0)</f>
        <v>#N/A</v>
      </c>
      <c r="B128" s="153"/>
      <c r="C128" s="143" t="e">
        <f>VLOOKUP(B128,'[1]LISTADO ATM'!$A$2:$B$822,2,0)</f>
        <v>#N/A</v>
      </c>
      <c r="D128" s="165"/>
      <c r="E128" s="164"/>
    </row>
    <row r="129" spans="1:5" s="110" customFormat="1" ht="18.75" customHeight="1" x14ac:dyDescent="0.3">
      <c r="A129" s="143" t="e">
        <f>VLOOKUP(B129,'[1]LISTADO ATM'!$A$2:$C$822,3,0)</f>
        <v>#N/A</v>
      </c>
      <c r="B129" s="153"/>
      <c r="C129" s="143" t="e">
        <f>VLOOKUP(B129,'[1]LISTADO ATM'!$A$2:$B$822,2,0)</f>
        <v>#N/A</v>
      </c>
      <c r="D129" s="165"/>
      <c r="E129" s="164"/>
    </row>
    <row r="130" spans="1:5" s="110" customFormat="1" ht="18" customHeight="1" x14ac:dyDescent="0.3">
      <c r="A130" s="143" t="e">
        <f>VLOOKUP(B130,'[1]LISTADO ATM'!$A$2:$C$822,3,0)</f>
        <v>#N/A</v>
      </c>
      <c r="B130" s="153"/>
      <c r="C130" s="143" t="e">
        <f>VLOOKUP(B130,'[1]LISTADO ATM'!$A$2:$B$822,2,0)</f>
        <v>#N/A</v>
      </c>
      <c r="D130" s="165"/>
      <c r="E130" s="164"/>
    </row>
    <row r="131" spans="1:5" s="110" customFormat="1" ht="17.399999999999999" x14ac:dyDescent="0.3">
      <c r="A131" s="143" t="e">
        <f>VLOOKUP(B131,'[1]LISTADO ATM'!$A$2:$C$822,3,0)</f>
        <v>#N/A</v>
      </c>
      <c r="B131" s="153"/>
      <c r="C131" s="143" t="e">
        <f>VLOOKUP(B131,'[1]LISTADO ATM'!$A$2:$B$822,2,0)</f>
        <v>#N/A</v>
      </c>
      <c r="D131" s="165"/>
      <c r="E131" s="164"/>
    </row>
    <row r="132" spans="1:5" ht="17.399999999999999" x14ac:dyDescent="0.3">
      <c r="A132" s="143" t="e">
        <f>VLOOKUP(B132,'[1]LISTADO ATM'!$A$2:$C$822,3,0)</f>
        <v>#N/A</v>
      </c>
      <c r="B132" s="153"/>
      <c r="C132" s="143" t="e">
        <f>VLOOKUP(B132,'[1]LISTADO ATM'!$A$2:$B$822,2,0)</f>
        <v>#N/A</v>
      </c>
      <c r="D132" s="165"/>
      <c r="E132" s="164"/>
    </row>
    <row r="133" spans="1:5" ht="17.399999999999999" x14ac:dyDescent="0.3">
      <c r="A133" s="143" t="e">
        <f>VLOOKUP(B133,'[1]LISTADO ATM'!$A$2:$C$822,3,0)</f>
        <v>#N/A</v>
      </c>
      <c r="B133" s="153"/>
      <c r="C133" s="143" t="e">
        <f>VLOOKUP(B133,'[1]LISTADO ATM'!$A$2:$B$822,2,0)</f>
        <v>#N/A</v>
      </c>
      <c r="D133" s="165"/>
      <c r="E133" s="164"/>
    </row>
    <row r="134" spans="1:5" ht="17.399999999999999" x14ac:dyDescent="0.3">
      <c r="A134" s="143" t="e">
        <f>VLOOKUP(B134,'[1]LISTADO ATM'!$A$2:$C$822,3,0)</f>
        <v>#N/A</v>
      </c>
      <c r="B134" s="153"/>
      <c r="C134" s="143" t="e">
        <f>VLOOKUP(B134,'[1]LISTADO ATM'!$A$2:$B$822,2,0)</f>
        <v>#N/A</v>
      </c>
      <c r="D134" s="165"/>
      <c r="E134" s="164"/>
    </row>
    <row r="135" spans="1:5" ht="17.399999999999999" x14ac:dyDescent="0.3">
      <c r="A135" s="143" t="e">
        <f>VLOOKUP(B135,'[1]LISTADO ATM'!$A$2:$C$822,3,0)</f>
        <v>#N/A</v>
      </c>
      <c r="B135" s="153"/>
      <c r="C135" s="143" t="e">
        <f>VLOOKUP(B135,'[1]LISTADO ATM'!$A$2:$B$822,2,0)</f>
        <v>#N/A</v>
      </c>
      <c r="D135" s="165"/>
      <c r="E135" s="164"/>
    </row>
    <row r="136" spans="1:5" ht="17.399999999999999" x14ac:dyDescent="0.3">
      <c r="A136" s="143" t="e">
        <f>VLOOKUP(B136,'[1]LISTADO ATM'!$A$2:$C$822,3,0)</f>
        <v>#N/A</v>
      </c>
      <c r="B136" s="153"/>
      <c r="C136" s="143" t="e">
        <f>VLOOKUP(B136,'[1]LISTADO ATM'!$A$2:$B$822,2,0)</f>
        <v>#N/A</v>
      </c>
      <c r="D136" s="165"/>
      <c r="E136" s="164"/>
    </row>
    <row r="137" spans="1:5" ht="17.399999999999999" x14ac:dyDescent="0.3">
      <c r="A137" s="143" t="e">
        <f>VLOOKUP(B137,'[1]LISTADO ATM'!$A$2:$C$822,3,0)</f>
        <v>#N/A</v>
      </c>
      <c r="B137" s="153"/>
      <c r="C137" s="143" t="e">
        <f>VLOOKUP(B137,'[1]LISTADO ATM'!$A$2:$B$822,2,0)</f>
        <v>#N/A</v>
      </c>
      <c r="D137" s="165"/>
      <c r="E137" s="164"/>
    </row>
    <row r="138" spans="1:5" ht="18" thickBot="1" x14ac:dyDescent="0.35">
      <c r="A138" s="144" t="s">
        <v>2467</v>
      </c>
      <c r="B138" s="154">
        <f>COUNT(B114:B127)</f>
        <v>14</v>
      </c>
      <c r="C138" s="152"/>
      <c r="D138" s="152"/>
      <c r="E138" s="159"/>
    </row>
    <row r="139" spans="1:5" x14ac:dyDescent="0.3">
      <c r="A139" s="130"/>
      <c r="B139" s="151"/>
      <c r="C139" s="130"/>
      <c r="D139" s="130"/>
      <c r="E139" s="145"/>
    </row>
    <row r="140" spans="1:5" x14ac:dyDescent="0.3">
      <c r="A140" s="130"/>
      <c r="B140" s="151"/>
      <c r="C140" s="130"/>
      <c r="D140" s="130"/>
      <c r="E140" s="145"/>
    </row>
    <row r="141" spans="1:5" x14ac:dyDescent="0.3">
      <c r="A141" s="130"/>
      <c r="B141" s="151"/>
      <c r="C141" s="130"/>
      <c r="D141" s="130"/>
      <c r="E141" s="145"/>
    </row>
    <row r="142" spans="1:5" x14ac:dyDescent="0.3">
      <c r="A142" s="130"/>
      <c r="B142" s="151"/>
      <c r="C142" s="130"/>
      <c r="D142" s="130"/>
      <c r="E142" s="145"/>
    </row>
    <row r="143" spans="1:5" x14ac:dyDescent="0.3">
      <c r="A143" s="130"/>
      <c r="B143" s="151"/>
      <c r="C143" s="130"/>
      <c r="D143" s="130"/>
      <c r="E143" s="145"/>
    </row>
    <row r="144" spans="1:5" x14ac:dyDescent="0.3">
      <c r="A144" s="130"/>
      <c r="B144" s="151"/>
      <c r="C144" s="130"/>
      <c r="D144" s="130"/>
      <c r="E144" s="145"/>
    </row>
    <row r="145" spans="1:5" x14ac:dyDescent="0.3">
      <c r="A145" s="130"/>
      <c r="B145" s="151"/>
      <c r="C145" s="130"/>
      <c r="D145" s="130"/>
      <c r="E145" s="145"/>
    </row>
    <row r="146" spans="1:5" x14ac:dyDescent="0.3">
      <c r="A146" s="130"/>
      <c r="B146" s="151"/>
      <c r="C146" s="130"/>
      <c r="D146" s="130"/>
      <c r="E146" s="145"/>
    </row>
    <row r="147" spans="1:5" x14ac:dyDescent="0.3">
      <c r="A147" s="130"/>
      <c r="B147" s="151"/>
      <c r="C147" s="130"/>
      <c r="D147" s="130"/>
      <c r="E147" s="145"/>
    </row>
    <row r="148" spans="1:5" x14ac:dyDescent="0.3">
      <c r="A148" s="130"/>
      <c r="B148" s="130"/>
      <c r="C148" s="130"/>
      <c r="D148" s="130"/>
      <c r="E148" s="130"/>
    </row>
    <row r="149" spans="1:5" x14ac:dyDescent="0.3">
      <c r="A149" s="130"/>
      <c r="B149" s="151"/>
      <c r="C149" s="130"/>
      <c r="D149" s="130"/>
      <c r="E149" s="145"/>
    </row>
    <row r="150" spans="1:5" x14ac:dyDescent="0.3">
      <c r="A150" s="130"/>
      <c r="B150" s="151"/>
      <c r="C150" s="130"/>
      <c r="D150" s="130"/>
      <c r="E150" s="145"/>
    </row>
    <row r="151" spans="1:5" x14ac:dyDescent="0.3">
      <c r="A151" s="130"/>
      <c r="B151" s="151"/>
      <c r="C151" s="130"/>
      <c r="D151" s="130"/>
      <c r="E151" s="145"/>
    </row>
    <row r="152" spans="1:5" x14ac:dyDescent="0.3">
      <c r="A152" s="130"/>
      <c r="B152" s="151"/>
      <c r="C152" s="130"/>
      <c r="D152" s="130"/>
      <c r="E152" s="145"/>
    </row>
    <row r="153" spans="1:5" x14ac:dyDescent="0.3">
      <c r="A153" s="130"/>
      <c r="B153" s="151"/>
      <c r="C153" s="130"/>
      <c r="D153" s="130"/>
      <c r="E153" s="145"/>
    </row>
    <row r="154" spans="1:5" x14ac:dyDescent="0.3">
      <c r="A154" s="130"/>
      <c r="B154" s="151"/>
      <c r="C154" s="130"/>
      <c r="D154" s="130"/>
      <c r="E154" s="145"/>
    </row>
    <row r="155" spans="1:5" x14ac:dyDescent="0.3">
      <c r="A155" s="130"/>
      <c r="B155" s="151"/>
      <c r="C155" s="130"/>
      <c r="D155" s="130"/>
      <c r="E155" s="145"/>
    </row>
    <row r="156" spans="1:5" x14ac:dyDescent="0.3">
      <c r="A156" s="130"/>
      <c r="B156" s="151"/>
      <c r="C156" s="130"/>
      <c r="D156" s="130"/>
      <c r="E156" s="145"/>
    </row>
    <row r="157" spans="1:5" x14ac:dyDescent="0.3">
      <c r="A157" s="130"/>
      <c r="B157" s="151"/>
      <c r="C157" s="130"/>
      <c r="D157" s="130"/>
      <c r="E157" s="145"/>
    </row>
    <row r="158" spans="1:5" x14ac:dyDescent="0.3">
      <c r="A158" s="130"/>
      <c r="B158" s="151"/>
      <c r="C158" s="130"/>
      <c r="D158" s="130"/>
      <c r="E158" s="145"/>
    </row>
    <row r="159" spans="1:5" x14ac:dyDescent="0.3">
      <c r="A159" s="130"/>
      <c r="B159" s="151"/>
      <c r="C159" s="130"/>
      <c r="D159" s="130"/>
      <c r="E159" s="145"/>
    </row>
    <row r="160" spans="1:5" x14ac:dyDescent="0.3">
      <c r="A160" s="130"/>
      <c r="B160" s="151"/>
      <c r="C160" s="130"/>
      <c r="D160" s="130"/>
      <c r="E160" s="145"/>
    </row>
    <row r="161" spans="1:5" x14ac:dyDescent="0.3">
      <c r="A161" s="130"/>
      <c r="B161" s="151"/>
      <c r="C161" s="130"/>
      <c r="D161" s="130"/>
      <c r="E161" s="145"/>
    </row>
    <row r="162" spans="1:5" x14ac:dyDescent="0.3">
      <c r="A162" s="130"/>
      <c r="B162" s="151"/>
      <c r="C162" s="130"/>
      <c r="D162" s="130"/>
      <c r="E162" s="145"/>
    </row>
    <row r="163" spans="1:5" x14ac:dyDescent="0.3">
      <c r="A163" s="130"/>
      <c r="B163" s="151"/>
      <c r="C163" s="130"/>
      <c r="D163" s="130"/>
      <c r="E163" s="145"/>
    </row>
    <row r="164" spans="1:5" x14ac:dyDescent="0.3">
      <c r="A164" s="130"/>
      <c r="B164" s="151"/>
      <c r="C164" s="130"/>
      <c r="D164" s="130"/>
      <c r="E164" s="145"/>
    </row>
    <row r="165" spans="1:5" x14ac:dyDescent="0.3">
      <c r="A165" s="130"/>
      <c r="B165" s="151"/>
      <c r="C165" s="130"/>
      <c r="D165" s="130"/>
      <c r="E165" s="145"/>
    </row>
    <row r="166" spans="1:5" x14ac:dyDescent="0.3">
      <c r="A166" s="130"/>
      <c r="B166" s="151"/>
      <c r="C166" s="130"/>
      <c r="D166" s="130"/>
      <c r="E166" s="145"/>
    </row>
    <row r="167" spans="1:5" x14ac:dyDescent="0.3">
      <c r="A167" s="130"/>
      <c r="B167" s="151"/>
      <c r="C167" s="130"/>
      <c r="D167" s="130"/>
      <c r="E167" s="145"/>
    </row>
    <row r="168" spans="1:5" x14ac:dyDescent="0.3">
      <c r="A168" s="130"/>
      <c r="B168" s="151"/>
      <c r="C168" s="130"/>
      <c r="D168" s="130"/>
      <c r="E168" s="145"/>
    </row>
    <row r="169" spans="1:5" x14ac:dyDescent="0.3">
      <c r="A169" s="130"/>
      <c r="B169" s="151"/>
      <c r="C169" s="130"/>
      <c r="D169" s="130"/>
      <c r="E169" s="145"/>
    </row>
    <row r="170" spans="1:5" x14ac:dyDescent="0.3">
      <c r="A170" s="130"/>
      <c r="B170" s="151"/>
      <c r="C170" s="130"/>
      <c r="D170" s="130"/>
      <c r="E170" s="145"/>
    </row>
    <row r="171" spans="1:5" x14ac:dyDescent="0.3">
      <c r="A171" s="130"/>
      <c r="B171" s="151"/>
      <c r="C171" s="130"/>
      <c r="D171" s="130"/>
      <c r="E171" s="145"/>
    </row>
    <row r="172" spans="1:5" x14ac:dyDescent="0.3">
      <c r="A172" s="130"/>
      <c r="B172" s="151"/>
      <c r="C172" s="130"/>
      <c r="D172" s="130"/>
      <c r="E172" s="145"/>
    </row>
    <row r="173" spans="1:5" x14ac:dyDescent="0.3">
      <c r="A173" s="130"/>
      <c r="B173" s="151"/>
      <c r="C173" s="130"/>
      <c r="D173" s="130"/>
      <c r="E173" s="145"/>
    </row>
    <row r="174" spans="1:5" x14ac:dyDescent="0.3">
      <c r="A174" s="130"/>
      <c r="B174" s="151"/>
      <c r="C174" s="130"/>
      <c r="D174" s="130"/>
      <c r="E174" s="145"/>
    </row>
    <row r="175" spans="1:5" x14ac:dyDescent="0.3">
      <c r="A175" s="130"/>
      <c r="B175" s="151"/>
      <c r="C175" s="130"/>
      <c r="D175" s="130"/>
      <c r="E175" s="145"/>
    </row>
    <row r="176" spans="1:5" x14ac:dyDescent="0.3">
      <c r="A176" s="130"/>
      <c r="B176" s="151"/>
      <c r="C176" s="130"/>
      <c r="D176" s="130"/>
      <c r="E176" s="145"/>
    </row>
    <row r="177" spans="1:5" x14ac:dyDescent="0.3">
      <c r="A177" s="130"/>
      <c r="B177" s="151"/>
      <c r="C177" s="130"/>
      <c r="D177" s="130"/>
      <c r="E177" s="145"/>
    </row>
    <row r="178" spans="1:5" x14ac:dyDescent="0.3">
      <c r="A178" s="130"/>
      <c r="B178" s="151"/>
      <c r="C178" s="130"/>
      <c r="D178" s="130"/>
      <c r="E178" s="145"/>
    </row>
    <row r="179" spans="1:5" x14ac:dyDescent="0.3">
      <c r="A179" s="130"/>
      <c r="B179" s="151"/>
      <c r="C179" s="130"/>
      <c r="D179" s="130"/>
      <c r="E179" s="145"/>
    </row>
    <row r="180" spans="1:5" x14ac:dyDescent="0.3">
      <c r="A180" s="130"/>
      <c r="B180" s="151"/>
      <c r="C180" s="130"/>
      <c r="D180" s="130"/>
      <c r="E180" s="145"/>
    </row>
    <row r="181" spans="1:5" x14ac:dyDescent="0.3">
      <c r="A181" s="130"/>
      <c r="B181" s="151"/>
      <c r="C181" s="130"/>
      <c r="D181" s="130"/>
      <c r="E181" s="145"/>
    </row>
    <row r="182" spans="1:5" x14ac:dyDescent="0.3">
      <c r="A182" s="130"/>
      <c r="B182" s="151"/>
      <c r="C182" s="130"/>
      <c r="D182" s="130"/>
      <c r="E182" s="145"/>
    </row>
    <row r="183" spans="1:5" x14ac:dyDescent="0.3">
      <c r="A183" s="130"/>
      <c r="B183" s="151"/>
      <c r="C183" s="130"/>
      <c r="D183" s="130"/>
      <c r="E183" s="145"/>
    </row>
    <row r="184" spans="1:5" x14ac:dyDescent="0.3">
      <c r="A184" s="130"/>
      <c r="B184" s="151"/>
      <c r="C184" s="130"/>
      <c r="D184" s="130"/>
      <c r="E184" s="145"/>
    </row>
    <row r="185" spans="1:5" x14ac:dyDescent="0.3">
      <c r="A185" s="130"/>
      <c r="B185" s="151"/>
      <c r="C185" s="130"/>
      <c r="D185" s="130"/>
      <c r="E185" s="145"/>
    </row>
    <row r="186" spans="1:5" x14ac:dyDescent="0.3">
      <c r="A186" s="130"/>
      <c r="B186" s="151"/>
      <c r="C186" s="130"/>
      <c r="D186" s="130"/>
      <c r="E186" s="145"/>
    </row>
    <row r="187" spans="1:5" x14ac:dyDescent="0.3">
      <c r="A187" s="130"/>
      <c r="B187" s="151"/>
      <c r="C187" s="130"/>
      <c r="D187" s="130"/>
      <c r="E187" s="145"/>
    </row>
    <row r="188" spans="1:5" x14ac:dyDescent="0.3">
      <c r="A188" s="130"/>
      <c r="B188" s="151"/>
      <c r="C188" s="130"/>
      <c r="D188" s="130"/>
      <c r="E188" s="145"/>
    </row>
    <row r="189" spans="1:5" x14ac:dyDescent="0.3">
      <c r="A189" s="130"/>
      <c r="B189" s="151"/>
      <c r="C189" s="130"/>
      <c r="D189" s="130"/>
      <c r="E189" s="145"/>
    </row>
    <row r="190" spans="1:5" x14ac:dyDescent="0.3">
      <c r="A190" s="130"/>
      <c r="B190" s="151"/>
      <c r="C190" s="130"/>
      <c r="D190" s="130"/>
      <c r="E190" s="145"/>
    </row>
    <row r="191" spans="1:5" x14ac:dyDescent="0.3">
      <c r="A191" s="130"/>
      <c r="B191" s="151"/>
      <c r="C191" s="130"/>
      <c r="D191" s="130"/>
      <c r="E191" s="145"/>
    </row>
    <row r="192" spans="1:5" x14ac:dyDescent="0.3">
      <c r="A192" s="130"/>
      <c r="B192" s="151"/>
      <c r="C192" s="130"/>
      <c r="D192" s="130"/>
      <c r="E192" s="145"/>
    </row>
    <row r="193" spans="1:5" x14ac:dyDescent="0.3">
      <c r="A193" s="130"/>
      <c r="B193" s="151"/>
      <c r="C193" s="130"/>
      <c r="D193" s="130"/>
      <c r="E193" s="145"/>
    </row>
    <row r="194" spans="1:5" x14ac:dyDescent="0.3">
      <c r="A194" s="130"/>
      <c r="B194" s="151"/>
      <c r="C194" s="130"/>
      <c r="D194" s="130"/>
      <c r="E194" s="145"/>
    </row>
    <row r="195" spans="1:5" x14ac:dyDescent="0.3">
      <c r="A195" s="130"/>
      <c r="B195" s="151"/>
      <c r="C195" s="130"/>
      <c r="D195" s="130"/>
      <c r="E195" s="145"/>
    </row>
    <row r="196" spans="1:5" x14ac:dyDescent="0.3">
      <c r="A196" s="130"/>
      <c r="B196" s="151"/>
      <c r="C196" s="130"/>
      <c r="D196" s="130"/>
      <c r="E196" s="145"/>
    </row>
    <row r="197" spans="1:5" x14ac:dyDescent="0.3">
      <c r="A197" s="130"/>
      <c r="B197" s="151"/>
      <c r="C197" s="130"/>
      <c r="D197" s="130"/>
      <c r="E197" s="145"/>
    </row>
    <row r="198" spans="1:5" x14ac:dyDescent="0.3">
      <c r="A198" s="130"/>
      <c r="B198" s="151"/>
      <c r="C198" s="130"/>
      <c r="D198" s="130"/>
      <c r="E198" s="145"/>
    </row>
    <row r="199" spans="1:5" x14ac:dyDescent="0.3">
      <c r="A199" s="130"/>
      <c r="B199" s="151"/>
      <c r="C199" s="130"/>
      <c r="D199" s="130"/>
      <c r="E199" s="145"/>
    </row>
    <row r="200" spans="1:5" x14ac:dyDescent="0.3">
      <c r="A200" s="130"/>
      <c r="B200" s="151"/>
      <c r="C200" s="130"/>
      <c r="D200" s="130"/>
      <c r="E200" s="145"/>
    </row>
    <row r="201" spans="1:5" x14ac:dyDescent="0.3">
      <c r="A201" s="130"/>
      <c r="B201" s="151"/>
      <c r="C201" s="130"/>
      <c r="D201" s="130"/>
      <c r="E201" s="145"/>
    </row>
    <row r="202" spans="1:5" x14ac:dyDescent="0.3">
      <c r="A202" s="130"/>
      <c r="B202" s="151"/>
      <c r="C202" s="130"/>
      <c r="D202" s="130"/>
      <c r="E202" s="145"/>
    </row>
    <row r="203" spans="1:5" x14ac:dyDescent="0.3">
      <c r="A203" s="130"/>
      <c r="B203" s="151"/>
      <c r="C203" s="130"/>
      <c r="D203" s="130"/>
      <c r="E203" s="145"/>
    </row>
    <row r="204" spans="1:5" x14ac:dyDescent="0.3">
      <c r="A204" s="130"/>
      <c r="B204" s="151"/>
      <c r="C204" s="130"/>
      <c r="D204" s="130"/>
      <c r="E204" s="145"/>
    </row>
    <row r="205" spans="1:5" x14ac:dyDescent="0.3">
      <c r="A205" s="130"/>
      <c r="B205" s="151"/>
      <c r="C205" s="130"/>
      <c r="D205" s="130"/>
      <c r="E205" s="145"/>
    </row>
    <row r="206" spans="1:5" x14ac:dyDescent="0.3">
      <c r="A206" s="130"/>
      <c r="B206" s="151"/>
      <c r="C206" s="130"/>
      <c r="D206" s="130"/>
      <c r="E206" s="145"/>
    </row>
    <row r="207" spans="1:5" x14ac:dyDescent="0.3">
      <c r="A207" s="130"/>
      <c r="B207" s="151"/>
      <c r="C207" s="130"/>
      <c r="D207" s="130"/>
      <c r="E207" s="145"/>
    </row>
    <row r="208" spans="1:5" x14ac:dyDescent="0.3">
      <c r="A208" s="130"/>
      <c r="B208" s="151"/>
      <c r="C208" s="130"/>
      <c r="D208" s="130"/>
      <c r="E208" s="145"/>
    </row>
    <row r="209" spans="1:5" x14ac:dyDescent="0.3">
      <c r="A209" s="130"/>
      <c r="B209" s="151"/>
      <c r="C209" s="130"/>
      <c r="D209" s="130"/>
      <c r="E209" s="145"/>
    </row>
    <row r="210" spans="1:5" x14ac:dyDescent="0.3">
      <c r="A210" s="130"/>
      <c r="B210" s="151"/>
      <c r="C210" s="130"/>
      <c r="D210" s="130"/>
      <c r="E210" s="145"/>
    </row>
    <row r="211" spans="1:5" x14ac:dyDescent="0.3">
      <c r="A211" s="130"/>
      <c r="B211" s="151"/>
      <c r="C211" s="130"/>
      <c r="D211" s="130"/>
      <c r="E211" s="145"/>
    </row>
    <row r="212" spans="1:5" x14ac:dyDescent="0.3">
      <c r="A212" s="130"/>
      <c r="B212" s="151"/>
      <c r="C212" s="130"/>
      <c r="D212" s="130"/>
      <c r="E212" s="145"/>
    </row>
    <row r="213" spans="1:5" x14ac:dyDescent="0.3">
      <c r="A213" s="130"/>
      <c r="B213" s="151"/>
      <c r="C213" s="130"/>
      <c r="D213" s="130"/>
      <c r="E213" s="145"/>
    </row>
    <row r="214" spans="1:5" x14ac:dyDescent="0.3">
      <c r="A214" s="130"/>
      <c r="B214" s="151"/>
      <c r="C214" s="130"/>
      <c r="D214" s="130"/>
      <c r="E214" s="145"/>
    </row>
    <row r="215" spans="1:5" x14ac:dyDescent="0.3">
      <c r="A215" s="130"/>
      <c r="B215" s="151"/>
      <c r="C215" s="130"/>
      <c r="D215" s="130"/>
      <c r="E215" s="145"/>
    </row>
    <row r="216" spans="1:5" x14ac:dyDescent="0.3">
      <c r="A216" s="130"/>
      <c r="B216" s="151"/>
      <c r="C216" s="130"/>
      <c r="D216" s="130"/>
      <c r="E216" s="145"/>
    </row>
    <row r="217" spans="1:5" x14ac:dyDescent="0.3">
      <c r="A217" s="130"/>
      <c r="B217" s="151"/>
      <c r="C217" s="130"/>
      <c r="D217" s="130"/>
      <c r="E217" s="145"/>
    </row>
    <row r="218" spans="1:5" x14ac:dyDescent="0.3">
      <c r="A218" s="130"/>
      <c r="B218" s="151"/>
      <c r="C218" s="130"/>
      <c r="D218" s="130"/>
      <c r="E218" s="145"/>
    </row>
    <row r="219" spans="1:5" x14ac:dyDescent="0.3">
      <c r="A219" s="130"/>
      <c r="B219" s="151"/>
      <c r="C219" s="130"/>
      <c r="D219" s="130"/>
      <c r="E219" s="145"/>
    </row>
    <row r="220" spans="1:5" x14ac:dyDescent="0.3">
      <c r="A220" s="130"/>
      <c r="B220" s="151"/>
      <c r="C220" s="130"/>
      <c r="D220" s="130"/>
      <c r="E220" s="145"/>
    </row>
    <row r="221" spans="1:5" x14ac:dyDescent="0.3">
      <c r="A221" s="130"/>
      <c r="B221" s="151"/>
      <c r="C221" s="130"/>
      <c r="D221" s="130"/>
      <c r="E221" s="145"/>
    </row>
    <row r="222" spans="1:5" x14ac:dyDescent="0.3">
      <c r="A222" s="130"/>
      <c r="B222" s="151"/>
      <c r="C222" s="130"/>
      <c r="D222" s="130"/>
      <c r="E222" s="145"/>
    </row>
    <row r="223" spans="1:5" x14ac:dyDescent="0.3">
      <c r="A223" s="130"/>
      <c r="B223" s="151"/>
      <c r="C223" s="130"/>
      <c r="D223" s="130"/>
      <c r="E223" s="145"/>
    </row>
    <row r="224" spans="1:5" x14ac:dyDescent="0.3">
      <c r="A224" s="130"/>
      <c r="B224" s="151"/>
      <c r="C224" s="130"/>
      <c r="D224" s="130"/>
      <c r="E224" s="145"/>
    </row>
    <row r="225" spans="1:5" x14ac:dyDescent="0.3">
      <c r="A225" s="130"/>
      <c r="B225" s="151"/>
      <c r="C225" s="130"/>
      <c r="D225" s="130"/>
      <c r="E225" s="145"/>
    </row>
    <row r="226" spans="1:5" x14ac:dyDescent="0.3">
      <c r="A226" s="130"/>
      <c r="B226" s="151"/>
      <c r="C226" s="130"/>
      <c r="D226" s="130"/>
      <c r="E226" s="145"/>
    </row>
    <row r="227" spans="1:5" x14ac:dyDescent="0.3">
      <c r="A227" s="130"/>
      <c r="B227" s="151"/>
      <c r="C227" s="130"/>
      <c r="D227" s="130"/>
      <c r="E227" s="145"/>
    </row>
    <row r="228" spans="1:5" x14ac:dyDescent="0.3">
      <c r="A228" s="130"/>
      <c r="B228" s="151"/>
      <c r="C228" s="130"/>
      <c r="D228" s="130"/>
      <c r="E228" s="145"/>
    </row>
    <row r="229" spans="1:5" x14ac:dyDescent="0.3">
      <c r="A229" s="130"/>
      <c r="B229" s="151"/>
      <c r="C229" s="130"/>
      <c r="D229" s="130"/>
      <c r="E229" s="145"/>
    </row>
    <row r="230" spans="1:5" x14ac:dyDescent="0.3">
      <c r="A230" s="130"/>
      <c r="B230" s="151"/>
      <c r="C230" s="130"/>
      <c r="D230" s="130"/>
      <c r="E230" s="145"/>
    </row>
    <row r="231" spans="1:5" x14ac:dyDescent="0.3">
      <c r="A231" s="130"/>
      <c r="B231" s="151"/>
      <c r="C231" s="130"/>
      <c r="D231" s="130"/>
      <c r="E231" s="145"/>
    </row>
    <row r="232" spans="1:5" x14ac:dyDescent="0.3">
      <c r="A232" s="130"/>
      <c r="B232" s="151"/>
      <c r="C232" s="130"/>
      <c r="D232" s="130"/>
      <c r="E232" s="145"/>
    </row>
    <row r="233" spans="1:5" x14ac:dyDescent="0.3">
      <c r="A233" s="130"/>
      <c r="B233" s="151"/>
      <c r="C233" s="130"/>
      <c r="D233" s="130"/>
      <c r="E233" s="145"/>
    </row>
    <row r="234" spans="1:5" x14ac:dyDescent="0.3">
      <c r="A234" s="130"/>
      <c r="B234" s="151"/>
      <c r="C234" s="130"/>
      <c r="D234" s="130"/>
      <c r="E234" s="145"/>
    </row>
    <row r="235" spans="1:5" x14ac:dyDescent="0.3">
      <c r="A235" s="130"/>
      <c r="B235" s="151"/>
      <c r="C235" s="130"/>
      <c r="D235" s="130"/>
      <c r="E235" s="145"/>
    </row>
    <row r="236" spans="1:5" x14ac:dyDescent="0.3">
      <c r="A236" s="130"/>
      <c r="B236" s="151"/>
      <c r="C236" s="130"/>
      <c r="D236" s="130"/>
      <c r="E236" s="145"/>
    </row>
    <row r="237" spans="1:5" x14ac:dyDescent="0.3">
      <c r="A237" s="130"/>
      <c r="B237" s="151"/>
      <c r="C237" s="130"/>
      <c r="D237" s="130"/>
      <c r="E237" s="145"/>
    </row>
    <row r="238" spans="1:5" x14ac:dyDescent="0.3">
      <c r="A238" s="130"/>
      <c r="B238" s="151"/>
      <c r="C238" s="130"/>
      <c r="D238" s="130"/>
      <c r="E238" s="145"/>
    </row>
    <row r="239" spans="1:5" x14ac:dyDescent="0.3">
      <c r="A239" s="130"/>
      <c r="B239" s="151"/>
      <c r="C239" s="130"/>
      <c r="D239" s="130"/>
      <c r="E239" s="145"/>
    </row>
    <row r="240" spans="1:5" x14ac:dyDescent="0.3">
      <c r="A240" s="130"/>
      <c r="B240" s="151"/>
      <c r="C240" s="130"/>
      <c r="D240" s="130"/>
      <c r="E240" s="145"/>
    </row>
    <row r="241" spans="1:5" x14ac:dyDescent="0.3">
      <c r="A241" s="130"/>
      <c r="B241" s="151"/>
      <c r="C241" s="130"/>
      <c r="D241" s="130"/>
      <c r="E241" s="145"/>
    </row>
    <row r="242" spans="1:5" x14ac:dyDescent="0.3">
      <c r="A242" s="130"/>
      <c r="B242" s="151"/>
      <c r="C242" s="130"/>
      <c r="D242" s="130"/>
      <c r="E242" s="145"/>
    </row>
    <row r="243" spans="1:5" x14ac:dyDescent="0.3">
      <c r="A243" s="130"/>
      <c r="B243" s="151"/>
      <c r="C243" s="130"/>
      <c r="D243" s="130"/>
      <c r="E243" s="145"/>
    </row>
    <row r="244" spans="1:5" x14ac:dyDescent="0.3">
      <c r="A244" s="130"/>
      <c r="B244" s="151"/>
      <c r="C244" s="130"/>
      <c r="D244" s="130"/>
      <c r="E244" s="145"/>
    </row>
    <row r="245" spans="1:5" x14ac:dyDescent="0.3">
      <c r="A245" s="130"/>
      <c r="B245" s="151"/>
      <c r="C245" s="130"/>
      <c r="D245" s="130"/>
      <c r="E245" s="145"/>
    </row>
    <row r="246" spans="1:5" x14ac:dyDescent="0.3">
      <c r="A246" s="130"/>
      <c r="B246" s="151"/>
      <c r="C246" s="130"/>
      <c r="D246" s="130"/>
      <c r="E246" s="145"/>
    </row>
    <row r="247" spans="1:5" x14ac:dyDescent="0.3">
      <c r="A247" s="130"/>
      <c r="B247" s="151"/>
      <c r="C247" s="130"/>
      <c r="D247" s="130"/>
      <c r="E247" s="145"/>
    </row>
    <row r="248" spans="1:5" x14ac:dyDescent="0.3">
      <c r="A248" s="130"/>
      <c r="B248" s="151"/>
      <c r="C248" s="130"/>
      <c r="D248" s="130"/>
      <c r="E248" s="145"/>
    </row>
    <row r="249" spans="1:5" x14ac:dyDescent="0.3">
      <c r="A249" s="130"/>
      <c r="B249" s="151"/>
      <c r="C249" s="130"/>
      <c r="D249" s="130"/>
      <c r="E249" s="145"/>
    </row>
    <row r="250" spans="1:5" x14ac:dyDescent="0.3">
      <c r="A250" s="130"/>
      <c r="B250" s="151"/>
      <c r="C250" s="130"/>
      <c r="D250" s="130"/>
      <c r="E250" s="145"/>
    </row>
    <row r="251" spans="1:5" x14ac:dyDescent="0.3">
      <c r="A251" s="130"/>
      <c r="B251" s="151"/>
      <c r="C251" s="130"/>
      <c r="D251" s="130"/>
      <c r="E251" s="145"/>
    </row>
    <row r="252" spans="1:5" x14ac:dyDescent="0.3">
      <c r="A252" s="130"/>
      <c r="B252" s="151"/>
      <c r="C252" s="130"/>
      <c r="D252" s="130"/>
      <c r="E252" s="145"/>
    </row>
    <row r="253" spans="1:5" x14ac:dyDescent="0.3">
      <c r="A253" s="130"/>
      <c r="B253" s="151"/>
      <c r="C253" s="130"/>
      <c r="D253" s="130"/>
      <c r="E253" s="145"/>
    </row>
    <row r="254" spans="1:5" x14ac:dyDescent="0.3">
      <c r="A254" s="130"/>
      <c r="B254" s="151"/>
      <c r="C254" s="130"/>
      <c r="D254" s="130"/>
      <c r="E254" s="145"/>
    </row>
    <row r="255" spans="1:5" x14ac:dyDescent="0.3">
      <c r="A255" s="130"/>
      <c r="B255" s="151"/>
      <c r="C255" s="130"/>
      <c r="D255" s="130"/>
      <c r="E255" s="145"/>
    </row>
    <row r="256" spans="1:5" x14ac:dyDescent="0.3">
      <c r="A256" s="130"/>
      <c r="B256" s="151"/>
      <c r="C256" s="130"/>
      <c r="D256" s="130"/>
      <c r="E256" s="145"/>
    </row>
    <row r="257" spans="1:5" x14ac:dyDescent="0.3">
      <c r="A257" s="130"/>
      <c r="B257" s="151"/>
      <c r="C257" s="130"/>
      <c r="D257" s="130"/>
      <c r="E257" s="145"/>
    </row>
    <row r="258" spans="1:5" x14ac:dyDescent="0.3">
      <c r="A258" s="130"/>
      <c r="B258" s="151"/>
      <c r="C258" s="130"/>
      <c r="D258" s="130"/>
      <c r="E258" s="145"/>
    </row>
    <row r="259" spans="1:5" x14ac:dyDescent="0.3">
      <c r="A259" s="130"/>
      <c r="B259" s="151"/>
      <c r="C259" s="130"/>
      <c r="D259" s="130"/>
      <c r="E259" s="145"/>
    </row>
    <row r="260" spans="1:5" x14ac:dyDescent="0.3">
      <c r="A260" s="130"/>
      <c r="B260" s="151"/>
      <c r="C260" s="130"/>
      <c r="D260" s="130"/>
      <c r="E260" s="145"/>
    </row>
    <row r="261" spans="1:5" x14ac:dyDescent="0.3">
      <c r="A261" s="130"/>
      <c r="B261" s="151"/>
      <c r="C261" s="130"/>
      <c r="D261" s="130"/>
      <c r="E261" s="145"/>
    </row>
    <row r="262" spans="1:5" x14ac:dyDescent="0.3">
      <c r="A262" s="130"/>
      <c r="B262" s="151"/>
      <c r="C262" s="130"/>
      <c r="D262" s="130"/>
      <c r="E262" s="145"/>
    </row>
    <row r="263" spans="1:5" x14ac:dyDescent="0.3">
      <c r="A263" s="130"/>
      <c r="B263" s="151"/>
      <c r="C263" s="130"/>
      <c r="D263" s="130"/>
      <c r="E263" s="145"/>
    </row>
    <row r="264" spans="1:5" x14ac:dyDescent="0.3">
      <c r="A264" s="130"/>
      <c r="B264" s="151"/>
      <c r="C264" s="130"/>
      <c r="D264" s="130"/>
      <c r="E264" s="145"/>
    </row>
    <row r="265" spans="1:5" x14ac:dyDescent="0.3">
      <c r="A265" s="130"/>
      <c r="B265" s="151"/>
      <c r="C265" s="130"/>
      <c r="D265" s="130"/>
      <c r="E265" s="145"/>
    </row>
    <row r="266" spans="1:5" x14ac:dyDescent="0.3">
      <c r="A266" s="130"/>
      <c r="B266" s="151"/>
      <c r="C266" s="130"/>
      <c r="D266" s="130"/>
      <c r="E266" s="145"/>
    </row>
    <row r="267" spans="1:5" x14ac:dyDescent="0.3">
      <c r="A267" s="130"/>
      <c r="B267" s="151"/>
      <c r="C267" s="130"/>
      <c r="D267" s="130"/>
      <c r="E267" s="145"/>
    </row>
    <row r="268" spans="1:5" x14ac:dyDescent="0.3">
      <c r="A268" s="130"/>
      <c r="B268" s="151"/>
      <c r="C268" s="130"/>
      <c r="D268" s="130"/>
      <c r="E268" s="145"/>
    </row>
    <row r="269" spans="1:5" x14ac:dyDescent="0.3">
      <c r="A269" s="130"/>
      <c r="B269" s="151"/>
      <c r="C269" s="130"/>
      <c r="D269" s="130"/>
      <c r="E269" s="145"/>
    </row>
    <row r="270" spans="1:5" x14ac:dyDescent="0.3">
      <c r="A270" s="130"/>
      <c r="B270" s="151"/>
      <c r="C270" s="130"/>
      <c r="D270" s="130"/>
      <c r="E270" s="145"/>
    </row>
    <row r="271" spans="1:5" x14ac:dyDescent="0.3">
      <c r="A271" s="130"/>
      <c r="B271" s="151"/>
      <c r="C271" s="130"/>
      <c r="D271" s="130"/>
      <c r="E271" s="145"/>
    </row>
    <row r="272" spans="1:5" x14ac:dyDescent="0.3">
      <c r="A272" s="130"/>
      <c r="B272" s="151"/>
      <c r="C272" s="130"/>
      <c r="D272" s="130"/>
      <c r="E272" s="145"/>
    </row>
    <row r="273" spans="1:5" x14ac:dyDescent="0.3">
      <c r="A273" s="130"/>
      <c r="B273" s="151"/>
      <c r="C273" s="130"/>
      <c r="D273" s="130"/>
      <c r="E273" s="145"/>
    </row>
    <row r="274" spans="1:5" x14ac:dyDescent="0.3">
      <c r="A274" s="130"/>
      <c r="B274" s="151"/>
      <c r="C274" s="130"/>
      <c r="D274" s="130"/>
      <c r="E274" s="145"/>
    </row>
    <row r="275" spans="1:5" x14ac:dyDescent="0.3">
      <c r="A275" s="130"/>
      <c r="B275" s="151"/>
      <c r="C275" s="130"/>
      <c r="D275" s="130"/>
      <c r="E275" s="145"/>
    </row>
    <row r="276" spans="1:5" x14ac:dyDescent="0.3">
      <c r="A276" s="130"/>
      <c r="B276" s="151"/>
      <c r="C276" s="130"/>
      <c r="D276" s="130"/>
      <c r="E276" s="145"/>
    </row>
    <row r="277" spans="1:5" x14ac:dyDescent="0.3">
      <c r="A277" s="130"/>
      <c r="B277" s="151"/>
      <c r="C277" s="130"/>
      <c r="D277" s="130"/>
      <c r="E277" s="145"/>
    </row>
    <row r="278" spans="1:5" x14ac:dyDescent="0.3">
      <c r="A278" s="130"/>
      <c r="B278" s="151"/>
      <c r="C278" s="130"/>
      <c r="D278" s="130"/>
      <c r="E278" s="145"/>
    </row>
    <row r="279" spans="1:5" x14ac:dyDescent="0.3">
      <c r="A279" s="130"/>
      <c r="B279" s="151"/>
      <c r="C279" s="130"/>
      <c r="D279" s="130"/>
      <c r="E279" s="145"/>
    </row>
    <row r="280" spans="1:5" x14ac:dyDescent="0.3">
      <c r="A280" s="130"/>
      <c r="B280" s="151"/>
      <c r="C280" s="130"/>
      <c r="D280" s="130"/>
      <c r="E280" s="145"/>
    </row>
    <row r="281" spans="1:5" x14ac:dyDescent="0.3">
      <c r="A281" s="130"/>
      <c r="B281" s="151"/>
      <c r="C281" s="130"/>
      <c r="D281" s="130"/>
      <c r="E281" s="145"/>
    </row>
    <row r="282" spans="1:5" x14ac:dyDescent="0.3">
      <c r="A282" s="130"/>
      <c r="B282" s="151"/>
      <c r="C282" s="130"/>
      <c r="D282" s="130"/>
      <c r="E282" s="145"/>
    </row>
    <row r="283" spans="1:5" x14ac:dyDescent="0.3">
      <c r="A283" s="130"/>
      <c r="B283" s="151"/>
      <c r="C283" s="130"/>
      <c r="D283" s="130"/>
      <c r="E283" s="145"/>
    </row>
    <row r="284" spans="1:5" x14ac:dyDescent="0.3">
      <c r="A284" s="130"/>
      <c r="B284" s="151"/>
      <c r="C284" s="130"/>
      <c r="D284" s="130"/>
      <c r="E284" s="145"/>
    </row>
    <row r="285" spans="1:5" x14ac:dyDescent="0.3">
      <c r="A285" s="130"/>
      <c r="B285" s="151"/>
      <c r="C285" s="130"/>
      <c r="D285" s="130"/>
      <c r="E285" s="145"/>
    </row>
    <row r="286" spans="1:5" x14ac:dyDescent="0.3">
      <c r="A286" s="130"/>
      <c r="B286" s="151"/>
      <c r="C286" s="130"/>
      <c r="D286" s="130"/>
      <c r="E286" s="145"/>
    </row>
    <row r="287" spans="1:5" x14ac:dyDescent="0.3">
      <c r="A287" s="130"/>
      <c r="B287" s="151"/>
      <c r="C287" s="130"/>
      <c r="D287" s="130"/>
      <c r="E287" s="145"/>
    </row>
    <row r="288" spans="1:5" x14ac:dyDescent="0.3">
      <c r="A288" s="130"/>
      <c r="B288" s="151"/>
      <c r="C288" s="130"/>
      <c r="D288" s="130"/>
      <c r="E288" s="145"/>
    </row>
    <row r="289" spans="1:5" x14ac:dyDescent="0.3">
      <c r="A289" s="130"/>
      <c r="B289" s="151"/>
      <c r="C289" s="130"/>
      <c r="D289" s="130"/>
      <c r="E289" s="145"/>
    </row>
    <row r="290" spans="1:5" x14ac:dyDescent="0.3">
      <c r="A290" s="130"/>
      <c r="B290" s="151"/>
      <c r="C290" s="130"/>
      <c r="D290" s="130"/>
      <c r="E290" s="145"/>
    </row>
    <row r="291" spans="1:5" x14ac:dyDescent="0.3">
      <c r="A291" s="130"/>
      <c r="B291" s="151"/>
      <c r="C291" s="130"/>
      <c r="D291" s="130"/>
      <c r="E291" s="145"/>
    </row>
    <row r="292" spans="1:5" x14ac:dyDescent="0.3">
      <c r="A292" s="130"/>
      <c r="B292" s="151"/>
      <c r="C292" s="130"/>
      <c r="D292" s="130"/>
      <c r="E292" s="145"/>
    </row>
    <row r="293" spans="1:5" x14ac:dyDescent="0.3">
      <c r="A293" s="130"/>
      <c r="B293" s="151"/>
      <c r="C293" s="130"/>
      <c r="D293" s="130"/>
      <c r="E293" s="145"/>
    </row>
    <row r="294" spans="1:5" x14ac:dyDescent="0.3">
      <c r="A294" s="130"/>
      <c r="B294" s="151"/>
      <c r="C294" s="130"/>
      <c r="D294" s="130"/>
      <c r="E294" s="145"/>
    </row>
    <row r="295" spans="1:5" x14ac:dyDescent="0.3">
      <c r="A295" s="130"/>
      <c r="B295" s="151"/>
      <c r="C295" s="130"/>
      <c r="D295" s="130"/>
      <c r="E295" s="145"/>
    </row>
    <row r="296" spans="1:5" x14ac:dyDescent="0.3">
      <c r="A296" s="130"/>
      <c r="B296" s="151"/>
      <c r="C296" s="130"/>
      <c r="D296" s="130"/>
      <c r="E296" s="145"/>
    </row>
    <row r="297" spans="1:5" x14ac:dyDescent="0.3">
      <c r="A297" s="130"/>
      <c r="B297" s="151"/>
      <c r="C297" s="130"/>
      <c r="D297" s="130"/>
      <c r="E297" s="145"/>
    </row>
    <row r="298" spans="1:5" x14ac:dyDescent="0.3">
      <c r="A298" s="130"/>
      <c r="B298" s="151"/>
      <c r="C298" s="130"/>
      <c r="D298" s="130"/>
      <c r="E298" s="145"/>
    </row>
    <row r="299" spans="1:5" x14ac:dyDescent="0.3">
      <c r="A299" s="130"/>
      <c r="B299" s="151"/>
      <c r="C299" s="130"/>
      <c r="D299" s="130"/>
      <c r="E299" s="145"/>
    </row>
    <row r="300" spans="1:5" x14ac:dyDescent="0.3">
      <c r="A300" s="130"/>
      <c r="B300" s="151"/>
      <c r="C300" s="130"/>
      <c r="D300" s="130"/>
      <c r="E300" s="145"/>
    </row>
    <row r="301" spans="1:5" x14ac:dyDescent="0.3">
      <c r="A301" s="130"/>
      <c r="B301" s="151"/>
      <c r="C301" s="130"/>
      <c r="D301" s="130"/>
      <c r="E301" s="145"/>
    </row>
    <row r="302" spans="1:5" x14ac:dyDescent="0.3">
      <c r="A302" s="130"/>
      <c r="B302" s="151"/>
      <c r="C302" s="130"/>
      <c r="D302" s="130"/>
      <c r="E302" s="145"/>
    </row>
    <row r="303" spans="1:5" x14ac:dyDescent="0.3">
      <c r="A303" s="130"/>
      <c r="B303" s="151"/>
      <c r="C303" s="130"/>
      <c r="D303" s="130"/>
      <c r="E303" s="145"/>
    </row>
    <row r="304" spans="1:5" x14ac:dyDescent="0.3">
      <c r="A304" s="130"/>
      <c r="B304" s="151"/>
      <c r="C304" s="130"/>
      <c r="D304" s="130"/>
      <c r="E304" s="145"/>
    </row>
    <row r="305" spans="1:5" x14ac:dyDescent="0.3">
      <c r="A305" s="130"/>
      <c r="B305" s="151"/>
      <c r="C305" s="130"/>
      <c r="D305" s="130"/>
      <c r="E305" s="145"/>
    </row>
    <row r="306" spans="1:5" x14ac:dyDescent="0.3">
      <c r="A306" s="130"/>
      <c r="B306" s="151"/>
      <c r="C306" s="130"/>
      <c r="D306" s="130"/>
      <c r="E306" s="145"/>
    </row>
    <row r="307" spans="1:5" x14ac:dyDescent="0.3">
      <c r="A307" s="130"/>
      <c r="B307" s="151"/>
      <c r="C307" s="130"/>
      <c r="D307" s="130"/>
      <c r="E307" s="145"/>
    </row>
    <row r="308" spans="1:5" x14ac:dyDescent="0.3">
      <c r="A308" s="130"/>
      <c r="B308" s="151"/>
      <c r="C308" s="130"/>
      <c r="D308" s="130"/>
      <c r="E308" s="145"/>
    </row>
    <row r="309" spans="1:5" x14ac:dyDescent="0.3">
      <c r="A309" s="130"/>
      <c r="B309" s="151"/>
      <c r="C309" s="130"/>
      <c r="D309" s="130"/>
      <c r="E309" s="145"/>
    </row>
    <row r="310" spans="1:5" x14ac:dyDescent="0.3">
      <c r="A310" s="130"/>
      <c r="B310" s="151"/>
      <c r="C310" s="130"/>
      <c r="D310" s="130"/>
      <c r="E310" s="145"/>
    </row>
    <row r="311" spans="1:5" x14ac:dyDescent="0.3">
      <c r="A311" s="130"/>
      <c r="B311" s="151"/>
      <c r="C311" s="130"/>
      <c r="D311" s="130"/>
      <c r="E311" s="145"/>
    </row>
    <row r="312" spans="1:5" x14ac:dyDescent="0.3">
      <c r="A312" s="130"/>
      <c r="B312" s="151"/>
      <c r="C312" s="130"/>
      <c r="D312" s="130"/>
      <c r="E312" s="145"/>
    </row>
    <row r="313" spans="1:5" x14ac:dyDescent="0.3">
      <c r="A313" s="130"/>
      <c r="B313" s="151"/>
      <c r="C313" s="130"/>
      <c r="D313" s="130"/>
      <c r="E313" s="145"/>
    </row>
    <row r="314" spans="1:5" x14ac:dyDescent="0.3">
      <c r="A314" s="130"/>
      <c r="B314" s="151"/>
      <c r="C314" s="130"/>
      <c r="D314" s="130"/>
      <c r="E314" s="145"/>
    </row>
    <row r="315" spans="1:5" x14ac:dyDescent="0.3">
      <c r="A315" s="130"/>
      <c r="B315" s="151"/>
      <c r="C315" s="130"/>
      <c r="D315" s="130"/>
      <c r="E315" s="145"/>
    </row>
    <row r="316" spans="1:5" x14ac:dyDescent="0.3">
      <c r="A316" s="130"/>
      <c r="B316" s="151"/>
      <c r="C316" s="130"/>
      <c r="D316" s="130"/>
      <c r="E316" s="145"/>
    </row>
    <row r="317" spans="1:5" x14ac:dyDescent="0.3">
      <c r="A317" s="130"/>
      <c r="B317" s="151"/>
      <c r="C317" s="130"/>
      <c r="D317" s="130"/>
      <c r="E317" s="145"/>
    </row>
    <row r="318" spans="1:5" x14ac:dyDescent="0.3">
      <c r="A318" s="130"/>
      <c r="B318" s="151"/>
      <c r="C318" s="130"/>
      <c r="D318" s="130"/>
      <c r="E318" s="145"/>
    </row>
    <row r="319" spans="1:5" x14ac:dyDescent="0.3">
      <c r="A319" s="130"/>
      <c r="B319" s="151"/>
      <c r="C319" s="130"/>
      <c r="D319" s="130"/>
      <c r="E319" s="145"/>
    </row>
    <row r="320" spans="1:5" x14ac:dyDescent="0.3">
      <c r="A320" s="130"/>
      <c r="B320" s="151"/>
      <c r="C320" s="130"/>
      <c r="D320" s="130"/>
      <c r="E320" s="145"/>
    </row>
    <row r="321" spans="1:5" x14ac:dyDescent="0.3">
      <c r="A321" s="130"/>
      <c r="B321" s="151"/>
      <c r="C321" s="130"/>
      <c r="D321" s="130"/>
      <c r="E321" s="145"/>
    </row>
    <row r="322" spans="1:5" x14ac:dyDescent="0.3">
      <c r="A322" s="130"/>
      <c r="B322" s="151"/>
      <c r="C322" s="130"/>
      <c r="D322" s="130"/>
      <c r="E322" s="145"/>
    </row>
    <row r="323" spans="1:5" x14ac:dyDescent="0.3">
      <c r="A323" s="130"/>
      <c r="B323" s="151"/>
      <c r="C323" s="130"/>
      <c r="D323" s="130"/>
      <c r="E323" s="145"/>
    </row>
    <row r="324" spans="1:5" x14ac:dyDescent="0.3">
      <c r="A324" s="130"/>
      <c r="B324" s="151"/>
      <c r="C324" s="130"/>
      <c r="D324" s="130"/>
      <c r="E324" s="145"/>
    </row>
    <row r="325" spans="1:5" x14ac:dyDescent="0.3">
      <c r="A325" s="130"/>
      <c r="B325" s="151"/>
      <c r="C325" s="130"/>
      <c r="D325" s="130"/>
      <c r="E325" s="145"/>
    </row>
    <row r="326" spans="1:5" x14ac:dyDescent="0.3">
      <c r="A326" s="130"/>
      <c r="B326" s="151"/>
      <c r="C326" s="130"/>
      <c r="D326" s="130"/>
      <c r="E326" s="145"/>
    </row>
    <row r="327" spans="1:5" x14ac:dyDescent="0.3">
      <c r="A327" s="130"/>
      <c r="B327" s="151"/>
      <c r="C327" s="130"/>
      <c r="D327" s="130"/>
      <c r="E327" s="145"/>
    </row>
    <row r="328" spans="1:5" x14ac:dyDescent="0.3">
      <c r="A328" s="130"/>
      <c r="B328" s="151"/>
      <c r="C328" s="130"/>
      <c r="D328" s="130"/>
      <c r="E328" s="145"/>
    </row>
    <row r="329" spans="1:5" x14ac:dyDescent="0.3">
      <c r="A329" s="130"/>
      <c r="B329" s="151"/>
      <c r="C329" s="130"/>
      <c r="D329" s="130"/>
      <c r="E329" s="145"/>
    </row>
    <row r="330" spans="1:5" x14ac:dyDescent="0.3">
      <c r="A330" s="130"/>
      <c r="B330" s="151"/>
      <c r="C330" s="130"/>
      <c r="D330" s="130"/>
      <c r="E330" s="145"/>
    </row>
    <row r="331" spans="1:5" x14ac:dyDescent="0.3">
      <c r="A331" s="130"/>
      <c r="B331" s="151"/>
      <c r="C331" s="130"/>
      <c r="D331" s="130"/>
      <c r="E331" s="145"/>
    </row>
    <row r="332" spans="1:5" x14ac:dyDescent="0.3">
      <c r="A332" s="130"/>
      <c r="B332" s="151"/>
      <c r="C332" s="130"/>
      <c r="D332" s="130"/>
      <c r="E332" s="145"/>
    </row>
    <row r="333" spans="1:5" x14ac:dyDescent="0.3">
      <c r="A333" s="130"/>
      <c r="B333" s="151"/>
      <c r="C333" s="130"/>
      <c r="D333" s="130"/>
      <c r="E333" s="145"/>
    </row>
    <row r="334" spans="1:5" x14ac:dyDescent="0.3">
      <c r="A334" s="130"/>
      <c r="B334" s="151"/>
      <c r="C334" s="130"/>
      <c r="D334" s="130"/>
      <c r="E334" s="145"/>
    </row>
    <row r="335" spans="1:5" x14ac:dyDescent="0.3">
      <c r="A335" s="130"/>
      <c r="B335" s="151"/>
      <c r="C335" s="130"/>
      <c r="D335" s="130"/>
      <c r="E335" s="145"/>
    </row>
    <row r="336" spans="1:5" x14ac:dyDescent="0.3">
      <c r="A336" s="130"/>
      <c r="B336" s="151"/>
      <c r="C336" s="130"/>
      <c r="D336" s="130"/>
      <c r="E336" s="145"/>
    </row>
    <row r="337" spans="1:5" x14ac:dyDescent="0.3">
      <c r="A337" s="130"/>
      <c r="B337" s="151"/>
      <c r="C337" s="130"/>
      <c r="D337" s="130"/>
      <c r="E337" s="145"/>
    </row>
    <row r="338" spans="1:5" x14ac:dyDescent="0.3">
      <c r="A338" s="130"/>
      <c r="B338" s="151"/>
      <c r="C338" s="130"/>
      <c r="D338" s="130"/>
      <c r="E338" s="145"/>
    </row>
    <row r="339" spans="1:5" x14ac:dyDescent="0.3">
      <c r="A339" s="130"/>
      <c r="B339" s="151"/>
      <c r="C339" s="130"/>
      <c r="D339" s="130"/>
      <c r="E339" s="145"/>
    </row>
    <row r="340" spans="1:5" x14ac:dyDescent="0.3">
      <c r="A340" s="130"/>
      <c r="B340" s="151"/>
      <c r="C340" s="130"/>
      <c r="D340" s="130"/>
      <c r="E340" s="145"/>
    </row>
    <row r="341" spans="1:5" x14ac:dyDescent="0.3">
      <c r="A341" s="130"/>
      <c r="B341" s="151"/>
      <c r="C341" s="130"/>
      <c r="D341" s="130"/>
      <c r="E341" s="145"/>
    </row>
    <row r="342" spans="1:5" x14ac:dyDescent="0.3">
      <c r="A342" s="130"/>
      <c r="B342" s="151"/>
      <c r="C342" s="130"/>
      <c r="D342" s="130"/>
      <c r="E342" s="145"/>
    </row>
    <row r="343" spans="1:5" x14ac:dyDescent="0.3">
      <c r="A343" s="130"/>
      <c r="B343" s="151"/>
      <c r="C343" s="130"/>
      <c r="D343" s="130"/>
      <c r="E343" s="145"/>
    </row>
    <row r="344" spans="1:5" x14ac:dyDescent="0.3">
      <c r="A344" s="130"/>
      <c r="B344" s="151"/>
      <c r="C344" s="130"/>
      <c r="D344" s="130"/>
      <c r="E344" s="145"/>
    </row>
    <row r="345" spans="1:5" x14ac:dyDescent="0.3">
      <c r="A345" s="130"/>
      <c r="B345" s="151"/>
      <c r="C345" s="130"/>
      <c r="D345" s="130"/>
      <c r="E345" s="145"/>
    </row>
    <row r="346" spans="1:5" x14ac:dyDescent="0.3">
      <c r="A346" s="130"/>
      <c r="B346" s="151"/>
      <c r="C346" s="130"/>
      <c r="D346" s="130"/>
      <c r="E346" s="145"/>
    </row>
    <row r="347" spans="1:5" x14ac:dyDescent="0.3">
      <c r="A347" s="130"/>
      <c r="B347" s="151"/>
      <c r="C347" s="130"/>
      <c r="D347" s="130"/>
      <c r="E347" s="145"/>
    </row>
    <row r="348" spans="1:5" x14ac:dyDescent="0.3">
      <c r="A348" s="130"/>
      <c r="B348" s="151"/>
      <c r="C348" s="130"/>
      <c r="D348" s="130"/>
      <c r="E348" s="145"/>
    </row>
    <row r="349" spans="1:5" x14ac:dyDescent="0.3">
      <c r="A349" s="130"/>
      <c r="B349" s="151"/>
      <c r="C349" s="130"/>
      <c r="D349" s="130"/>
      <c r="E349" s="145"/>
    </row>
    <row r="350" spans="1:5" x14ac:dyDescent="0.3">
      <c r="A350" s="130"/>
      <c r="B350" s="151"/>
      <c r="C350" s="130"/>
      <c r="D350" s="130"/>
      <c r="E350" s="145"/>
    </row>
    <row r="351" spans="1:5" x14ac:dyDescent="0.3">
      <c r="A351" s="130"/>
      <c r="B351" s="151"/>
      <c r="C351" s="130"/>
      <c r="D351" s="130"/>
      <c r="E351" s="145"/>
    </row>
    <row r="352" spans="1:5" x14ac:dyDescent="0.3">
      <c r="A352" s="130"/>
      <c r="B352" s="151"/>
      <c r="C352" s="130"/>
      <c r="D352" s="130"/>
      <c r="E352" s="145"/>
    </row>
    <row r="353" spans="1:5" x14ac:dyDescent="0.3">
      <c r="A353" s="130"/>
      <c r="B353" s="151"/>
      <c r="C353" s="130"/>
      <c r="D353" s="130"/>
      <c r="E353" s="145"/>
    </row>
    <row r="354" spans="1:5" x14ac:dyDescent="0.3">
      <c r="A354" s="130"/>
      <c r="B354" s="151"/>
      <c r="C354" s="130"/>
      <c r="D354" s="130"/>
      <c r="E354" s="145"/>
    </row>
    <row r="355" spans="1:5" x14ac:dyDescent="0.3">
      <c r="A355" s="130"/>
      <c r="B355" s="151"/>
      <c r="C355" s="130"/>
      <c r="D355" s="130"/>
      <c r="E355" s="145"/>
    </row>
    <row r="356" spans="1:5" x14ac:dyDescent="0.3">
      <c r="A356" s="130"/>
      <c r="B356" s="151"/>
      <c r="C356" s="130"/>
      <c r="D356" s="130"/>
      <c r="E356" s="145"/>
    </row>
    <row r="357" spans="1:5" x14ac:dyDescent="0.3">
      <c r="A357" s="130"/>
      <c r="B357" s="151"/>
      <c r="C357" s="130"/>
      <c r="D357" s="130"/>
      <c r="E357" s="145"/>
    </row>
    <row r="358" spans="1:5" x14ac:dyDescent="0.3">
      <c r="A358" s="130"/>
      <c r="B358" s="151"/>
      <c r="C358" s="130"/>
      <c r="D358" s="130"/>
      <c r="E358" s="145"/>
    </row>
    <row r="359" spans="1:5" x14ac:dyDescent="0.3">
      <c r="A359" s="130"/>
      <c r="B359" s="151"/>
      <c r="C359" s="130"/>
      <c r="D359" s="130"/>
      <c r="E359" s="145"/>
    </row>
    <row r="360" spans="1:5" x14ac:dyDescent="0.3">
      <c r="A360" s="130"/>
      <c r="B360" s="151"/>
      <c r="C360" s="130"/>
      <c r="D360" s="130"/>
      <c r="E360" s="145"/>
    </row>
    <row r="361" spans="1:5" x14ac:dyDescent="0.3">
      <c r="A361" s="130"/>
      <c r="B361" s="151"/>
      <c r="C361" s="130"/>
      <c r="D361" s="130"/>
      <c r="E361" s="145"/>
    </row>
    <row r="362" spans="1:5" x14ac:dyDescent="0.3">
      <c r="A362" s="130"/>
      <c r="B362" s="151"/>
      <c r="C362" s="130"/>
      <c r="D362" s="130"/>
      <c r="E362" s="145"/>
    </row>
    <row r="363" spans="1:5" x14ac:dyDescent="0.3">
      <c r="A363" s="130"/>
      <c r="B363" s="151"/>
      <c r="C363" s="130"/>
      <c r="D363" s="130"/>
      <c r="E363" s="145"/>
    </row>
    <row r="364" spans="1:5" x14ac:dyDescent="0.3">
      <c r="A364" s="130"/>
      <c r="B364" s="151"/>
      <c r="C364" s="130"/>
      <c r="D364" s="130"/>
      <c r="E364" s="145"/>
    </row>
    <row r="365" spans="1:5" x14ac:dyDescent="0.3">
      <c r="A365" s="130"/>
      <c r="B365" s="151"/>
      <c r="C365" s="130"/>
      <c r="D365" s="130"/>
      <c r="E365" s="145"/>
    </row>
    <row r="366" spans="1:5" x14ac:dyDescent="0.3">
      <c r="A366" s="130"/>
      <c r="B366" s="151"/>
      <c r="C366" s="130"/>
      <c r="D366" s="130"/>
      <c r="E366" s="145"/>
    </row>
    <row r="367" spans="1:5" x14ac:dyDescent="0.3">
      <c r="A367" s="130"/>
      <c r="B367" s="151"/>
      <c r="C367" s="130"/>
      <c r="D367" s="130"/>
      <c r="E367" s="145"/>
    </row>
    <row r="368" spans="1:5" x14ac:dyDescent="0.3">
      <c r="A368" s="130"/>
      <c r="B368" s="151"/>
      <c r="C368" s="130"/>
      <c r="D368" s="130"/>
      <c r="E368" s="145"/>
    </row>
    <row r="369" spans="1:5" x14ac:dyDescent="0.3">
      <c r="A369" s="130"/>
      <c r="B369" s="151"/>
      <c r="C369" s="130"/>
      <c r="D369" s="130"/>
      <c r="E369" s="145"/>
    </row>
    <row r="370" spans="1:5" x14ac:dyDescent="0.3">
      <c r="A370" s="130"/>
      <c r="B370" s="151"/>
      <c r="C370" s="130"/>
      <c r="D370" s="130"/>
      <c r="E370" s="145"/>
    </row>
    <row r="371" spans="1:5" x14ac:dyDescent="0.3">
      <c r="A371" s="130"/>
      <c r="B371" s="151"/>
      <c r="C371" s="130"/>
      <c r="D371" s="130"/>
      <c r="E371" s="145"/>
    </row>
    <row r="372" spans="1:5" x14ac:dyDescent="0.3">
      <c r="A372" s="130"/>
      <c r="B372" s="151"/>
      <c r="C372" s="130"/>
      <c r="D372" s="130"/>
      <c r="E372" s="145"/>
    </row>
    <row r="373" spans="1:5" x14ac:dyDescent="0.3">
      <c r="A373" s="130"/>
      <c r="B373" s="151"/>
      <c r="C373" s="130"/>
      <c r="D373" s="130"/>
      <c r="E373" s="145"/>
    </row>
    <row r="374" spans="1:5" x14ac:dyDescent="0.3">
      <c r="A374" s="130"/>
      <c r="B374" s="151"/>
      <c r="C374" s="130"/>
      <c r="D374" s="130"/>
      <c r="E374" s="145"/>
    </row>
    <row r="375" spans="1:5" x14ac:dyDescent="0.3">
      <c r="A375" s="130"/>
      <c r="B375" s="151"/>
      <c r="C375" s="130"/>
      <c r="D375" s="130"/>
      <c r="E375" s="145"/>
    </row>
    <row r="376" spans="1:5" x14ac:dyDescent="0.3">
      <c r="A376" s="130"/>
      <c r="B376" s="151"/>
      <c r="C376" s="130"/>
      <c r="D376" s="130"/>
      <c r="E376" s="145"/>
    </row>
    <row r="377" spans="1:5" x14ac:dyDescent="0.3">
      <c r="A377" s="130"/>
      <c r="B377" s="151"/>
      <c r="C377" s="130"/>
      <c r="D377" s="130"/>
      <c r="E377" s="145"/>
    </row>
    <row r="378" spans="1:5" x14ac:dyDescent="0.3">
      <c r="A378" s="130"/>
      <c r="B378" s="151"/>
      <c r="C378" s="130"/>
      <c r="D378" s="130"/>
      <c r="E378" s="145"/>
    </row>
    <row r="379" spans="1:5" x14ac:dyDescent="0.3">
      <c r="A379" s="130"/>
      <c r="B379" s="151"/>
      <c r="C379" s="130"/>
      <c r="D379" s="130"/>
      <c r="E379" s="145"/>
    </row>
    <row r="380" spans="1:5" x14ac:dyDescent="0.3">
      <c r="A380" s="130"/>
      <c r="B380" s="151"/>
      <c r="C380" s="130"/>
      <c r="D380" s="130"/>
      <c r="E380" s="145"/>
    </row>
    <row r="381" spans="1:5" x14ac:dyDescent="0.3">
      <c r="A381" s="130"/>
      <c r="B381" s="151"/>
      <c r="C381" s="130"/>
      <c r="D381" s="130"/>
      <c r="E381" s="145"/>
    </row>
    <row r="382" spans="1:5" x14ac:dyDescent="0.3">
      <c r="A382" s="130"/>
      <c r="B382" s="151"/>
      <c r="C382" s="130"/>
      <c r="D382" s="130"/>
      <c r="E382" s="145"/>
    </row>
    <row r="383" spans="1:5" x14ac:dyDescent="0.3">
      <c r="A383" s="130"/>
      <c r="B383" s="151"/>
      <c r="C383" s="130"/>
      <c r="D383" s="130"/>
      <c r="E383" s="145"/>
    </row>
    <row r="384" spans="1:5" x14ac:dyDescent="0.3">
      <c r="A384" s="130"/>
      <c r="B384" s="151"/>
      <c r="C384" s="130"/>
      <c r="D384" s="130"/>
      <c r="E384" s="145"/>
    </row>
    <row r="385" spans="1:5" x14ac:dyDescent="0.3">
      <c r="A385" s="130"/>
      <c r="B385" s="151"/>
      <c r="C385" s="130"/>
      <c r="D385" s="130"/>
      <c r="E385" s="145"/>
    </row>
    <row r="386" spans="1:5" x14ac:dyDescent="0.3">
      <c r="A386" s="130"/>
      <c r="B386" s="151"/>
      <c r="C386" s="130"/>
      <c r="D386" s="130"/>
      <c r="E386" s="145"/>
    </row>
    <row r="387" spans="1:5" x14ac:dyDescent="0.3">
      <c r="A387" s="130"/>
      <c r="B387" s="151"/>
      <c r="C387" s="130"/>
      <c r="D387" s="130"/>
      <c r="E387" s="145"/>
    </row>
    <row r="388" spans="1:5" x14ac:dyDescent="0.3">
      <c r="A388" s="130"/>
      <c r="B388" s="151"/>
      <c r="C388" s="130"/>
      <c r="D388" s="130"/>
      <c r="E388" s="145"/>
    </row>
    <row r="389" spans="1:5" x14ac:dyDescent="0.3">
      <c r="A389" s="130"/>
      <c r="B389" s="151"/>
      <c r="C389" s="130"/>
      <c r="D389" s="130"/>
      <c r="E389" s="145"/>
    </row>
    <row r="390" spans="1:5" x14ac:dyDescent="0.3">
      <c r="A390" s="130"/>
      <c r="B390" s="151"/>
      <c r="C390" s="130"/>
      <c r="D390" s="130"/>
      <c r="E390" s="145"/>
    </row>
    <row r="391" spans="1:5" x14ac:dyDescent="0.3">
      <c r="A391" s="130"/>
      <c r="B391" s="151"/>
      <c r="C391" s="130"/>
      <c r="D391" s="130"/>
      <c r="E391" s="145"/>
    </row>
    <row r="392" spans="1:5" x14ac:dyDescent="0.3">
      <c r="A392" s="130"/>
      <c r="B392" s="151"/>
      <c r="C392" s="130"/>
      <c r="D392" s="130"/>
      <c r="E392" s="145"/>
    </row>
    <row r="393" spans="1:5" x14ac:dyDescent="0.3">
      <c r="A393" s="130"/>
      <c r="B393" s="151"/>
      <c r="C393" s="130"/>
      <c r="D393" s="130"/>
      <c r="E393" s="145"/>
    </row>
    <row r="394" spans="1:5" x14ac:dyDescent="0.3">
      <c r="A394" s="130"/>
      <c r="B394" s="151"/>
      <c r="C394" s="130"/>
      <c r="D394" s="130"/>
      <c r="E394" s="145"/>
    </row>
    <row r="395" spans="1:5" x14ac:dyDescent="0.3">
      <c r="A395" s="130"/>
      <c r="B395" s="151"/>
      <c r="C395" s="130"/>
      <c r="D395" s="130"/>
      <c r="E395" s="145"/>
    </row>
    <row r="396" spans="1:5" x14ac:dyDescent="0.3">
      <c r="A396" s="130"/>
      <c r="B396" s="151"/>
      <c r="C396" s="130"/>
      <c r="D396" s="130"/>
      <c r="E396" s="145"/>
    </row>
    <row r="397" spans="1:5" x14ac:dyDescent="0.3">
      <c r="A397" s="130"/>
      <c r="B397" s="151"/>
      <c r="C397" s="130"/>
      <c r="D397" s="130"/>
      <c r="E397" s="145"/>
    </row>
    <row r="398" spans="1:5" x14ac:dyDescent="0.3">
      <c r="A398" s="130"/>
      <c r="B398" s="151"/>
      <c r="C398" s="130"/>
      <c r="D398" s="130"/>
      <c r="E398" s="145"/>
    </row>
    <row r="399" spans="1:5" x14ac:dyDescent="0.3">
      <c r="A399" s="130"/>
      <c r="B399" s="151"/>
      <c r="C399" s="130"/>
      <c r="D399" s="130"/>
      <c r="E399" s="145"/>
    </row>
    <row r="400" spans="1:5" x14ac:dyDescent="0.3">
      <c r="A400" s="130"/>
      <c r="B400" s="151"/>
      <c r="C400" s="130"/>
      <c r="D400" s="130"/>
      <c r="E400" s="145"/>
    </row>
    <row r="401" spans="1:5" x14ac:dyDescent="0.3">
      <c r="A401" s="130"/>
      <c r="B401" s="151"/>
      <c r="C401" s="130"/>
      <c r="D401" s="130"/>
      <c r="E401" s="145"/>
    </row>
    <row r="402" spans="1:5" x14ac:dyDescent="0.3">
      <c r="A402" s="130"/>
      <c r="B402" s="151"/>
      <c r="C402" s="130"/>
      <c r="D402" s="130"/>
      <c r="E402" s="145"/>
    </row>
    <row r="403" spans="1:5" x14ac:dyDescent="0.3">
      <c r="A403" s="130"/>
      <c r="B403" s="151"/>
      <c r="C403" s="130"/>
      <c r="D403" s="130"/>
      <c r="E403" s="145"/>
    </row>
    <row r="404" spans="1:5" x14ac:dyDescent="0.3">
      <c r="A404" s="130"/>
      <c r="B404" s="151"/>
      <c r="C404" s="130"/>
      <c r="D404" s="130"/>
      <c r="E404" s="145"/>
    </row>
    <row r="405" spans="1:5" x14ac:dyDescent="0.3">
      <c r="A405" s="130"/>
      <c r="B405" s="151"/>
      <c r="C405" s="130"/>
      <c r="D405" s="130"/>
      <c r="E405" s="145"/>
    </row>
    <row r="406" spans="1:5" x14ac:dyDescent="0.3">
      <c r="A406" s="130"/>
      <c r="B406" s="151"/>
      <c r="C406" s="130"/>
      <c r="D406" s="130"/>
      <c r="E406" s="145"/>
    </row>
    <row r="407" spans="1:5" x14ac:dyDescent="0.3">
      <c r="A407" s="130"/>
      <c r="B407" s="151"/>
      <c r="C407" s="130"/>
      <c r="D407" s="130"/>
      <c r="E407" s="145"/>
    </row>
    <row r="408" spans="1:5" x14ac:dyDescent="0.3">
      <c r="A408" s="130"/>
      <c r="B408" s="151"/>
      <c r="C408" s="130"/>
      <c r="D408" s="130"/>
      <c r="E408" s="145"/>
    </row>
    <row r="409" spans="1:5" x14ac:dyDescent="0.3">
      <c r="A409" s="130"/>
      <c r="B409" s="151"/>
      <c r="C409" s="130"/>
      <c r="D409" s="130"/>
      <c r="E409" s="145"/>
    </row>
    <row r="410" spans="1:5" x14ac:dyDescent="0.3">
      <c r="A410" s="130"/>
      <c r="B410" s="151"/>
      <c r="C410" s="130"/>
      <c r="D410" s="130"/>
      <c r="E410" s="145"/>
    </row>
    <row r="411" spans="1:5" x14ac:dyDescent="0.3">
      <c r="A411" s="130"/>
      <c r="B411" s="151"/>
      <c r="C411" s="130"/>
      <c r="D411" s="130"/>
      <c r="E411" s="145"/>
    </row>
    <row r="412" spans="1:5" x14ac:dyDescent="0.3">
      <c r="A412" s="130"/>
      <c r="B412" s="151"/>
      <c r="C412" s="130"/>
      <c r="D412" s="130"/>
      <c r="E412" s="145"/>
    </row>
    <row r="413" spans="1:5" x14ac:dyDescent="0.3">
      <c r="A413" s="130"/>
      <c r="B413" s="151"/>
      <c r="C413" s="130"/>
      <c r="D413" s="130"/>
      <c r="E413" s="145"/>
    </row>
    <row r="414" spans="1:5" x14ac:dyDescent="0.3">
      <c r="A414" s="130"/>
      <c r="B414" s="151"/>
      <c r="C414" s="130"/>
      <c r="D414" s="130"/>
      <c r="E414" s="145"/>
    </row>
    <row r="415" spans="1:5" x14ac:dyDescent="0.3">
      <c r="A415" s="130"/>
      <c r="B415" s="151"/>
      <c r="C415" s="130"/>
      <c r="D415" s="130"/>
      <c r="E415" s="145"/>
    </row>
    <row r="416" spans="1:5" x14ac:dyDescent="0.3">
      <c r="A416" s="130"/>
      <c r="B416" s="151"/>
      <c r="C416" s="130"/>
      <c r="D416" s="130"/>
      <c r="E416" s="145"/>
    </row>
    <row r="417" spans="1:5" x14ac:dyDescent="0.3">
      <c r="A417" s="130"/>
      <c r="B417" s="151"/>
      <c r="C417" s="130"/>
      <c r="D417" s="130"/>
      <c r="E417" s="145"/>
    </row>
    <row r="418" spans="1:5" x14ac:dyDescent="0.3">
      <c r="A418" s="130"/>
      <c r="B418" s="151"/>
      <c r="C418" s="130"/>
      <c r="D418" s="130"/>
      <c r="E418" s="145"/>
    </row>
    <row r="419" spans="1:5" x14ac:dyDescent="0.3">
      <c r="A419" s="130"/>
      <c r="B419" s="151"/>
      <c r="C419" s="130"/>
      <c r="D419" s="130"/>
      <c r="E419" s="145"/>
    </row>
    <row r="420" spans="1:5" x14ac:dyDescent="0.3">
      <c r="A420" s="130"/>
      <c r="B420" s="151"/>
      <c r="C420" s="130"/>
      <c r="D420" s="130"/>
      <c r="E420" s="145"/>
    </row>
    <row r="421" spans="1:5" x14ac:dyDescent="0.3">
      <c r="A421" s="130"/>
      <c r="B421" s="151"/>
      <c r="C421" s="130"/>
      <c r="D421" s="130"/>
      <c r="E421" s="145"/>
    </row>
    <row r="422" spans="1:5" x14ac:dyDescent="0.3">
      <c r="A422" s="130"/>
      <c r="B422" s="151"/>
      <c r="C422" s="130"/>
      <c r="D422" s="130"/>
      <c r="E422" s="145"/>
    </row>
    <row r="423" spans="1:5" x14ac:dyDescent="0.3">
      <c r="A423" s="130"/>
      <c r="B423" s="151"/>
      <c r="C423" s="130"/>
      <c r="D423" s="130"/>
      <c r="E423" s="145"/>
    </row>
    <row r="424" spans="1:5" x14ac:dyDescent="0.3">
      <c r="A424" s="130"/>
      <c r="B424" s="151"/>
      <c r="C424" s="130"/>
      <c r="D424" s="130"/>
      <c r="E424" s="145"/>
    </row>
    <row r="425" spans="1:5" x14ac:dyDescent="0.3">
      <c r="A425" s="130"/>
      <c r="B425" s="151"/>
      <c r="C425" s="130"/>
      <c r="D425" s="130"/>
      <c r="E425" s="145"/>
    </row>
    <row r="426" spans="1:5" x14ac:dyDescent="0.3">
      <c r="A426" s="130"/>
      <c r="B426" s="151"/>
      <c r="C426" s="130"/>
      <c r="D426" s="130"/>
      <c r="E426" s="145"/>
    </row>
    <row r="427" spans="1:5" x14ac:dyDescent="0.3">
      <c r="A427" s="130"/>
      <c r="B427" s="151"/>
      <c r="C427" s="130"/>
      <c r="D427" s="130"/>
      <c r="E427" s="145"/>
    </row>
    <row r="428" spans="1:5" x14ac:dyDescent="0.3">
      <c r="A428" s="130"/>
      <c r="B428" s="151"/>
      <c r="C428" s="130"/>
      <c r="D428" s="130"/>
      <c r="E428" s="145"/>
    </row>
    <row r="429" spans="1:5" x14ac:dyDescent="0.3">
      <c r="A429" s="130"/>
      <c r="B429" s="151"/>
      <c r="C429" s="130"/>
      <c r="D429" s="130"/>
      <c r="E429" s="145"/>
    </row>
    <row r="430" spans="1:5" x14ac:dyDescent="0.3">
      <c r="A430" s="130"/>
      <c r="B430" s="151"/>
      <c r="C430" s="130"/>
      <c r="D430" s="130"/>
      <c r="E430" s="145"/>
    </row>
    <row r="431" spans="1:5" x14ac:dyDescent="0.3">
      <c r="A431" s="130"/>
      <c r="B431" s="151"/>
      <c r="C431" s="130"/>
      <c r="D431" s="130"/>
      <c r="E431" s="145"/>
    </row>
    <row r="432" spans="1:5" x14ac:dyDescent="0.3">
      <c r="A432" s="130"/>
      <c r="B432" s="151"/>
      <c r="C432" s="130"/>
      <c r="D432" s="130"/>
      <c r="E432" s="145"/>
    </row>
    <row r="433" spans="1:5" x14ac:dyDescent="0.3">
      <c r="A433" s="130"/>
      <c r="B433" s="151"/>
      <c r="C433" s="130"/>
      <c r="D433" s="130"/>
      <c r="E433" s="145"/>
    </row>
    <row r="434" spans="1:5" x14ac:dyDescent="0.3">
      <c r="A434" s="130"/>
      <c r="B434" s="151"/>
      <c r="C434" s="130"/>
      <c r="D434" s="130"/>
      <c r="E434" s="145"/>
    </row>
    <row r="435" spans="1:5" x14ac:dyDescent="0.3">
      <c r="A435" s="130"/>
      <c r="B435" s="151"/>
      <c r="C435" s="130"/>
      <c r="D435" s="130"/>
      <c r="E435" s="145"/>
    </row>
    <row r="436" spans="1:5" x14ac:dyDescent="0.3">
      <c r="A436" s="130"/>
      <c r="B436" s="151"/>
      <c r="C436" s="130"/>
      <c r="D436" s="130"/>
      <c r="E436" s="145"/>
    </row>
    <row r="437" spans="1:5" x14ac:dyDescent="0.3">
      <c r="A437" s="130"/>
      <c r="B437" s="151"/>
      <c r="C437" s="130"/>
      <c r="D437" s="130"/>
      <c r="E437" s="145"/>
    </row>
    <row r="438" spans="1:5" x14ac:dyDescent="0.3">
      <c r="A438" s="130"/>
      <c r="B438" s="151"/>
      <c r="C438" s="130"/>
      <c r="D438" s="130"/>
      <c r="E438" s="145"/>
    </row>
    <row r="439" spans="1:5" x14ac:dyDescent="0.3">
      <c r="A439" s="130"/>
      <c r="B439" s="151"/>
      <c r="C439" s="130"/>
      <c r="D439" s="130"/>
      <c r="E439" s="145"/>
    </row>
    <row r="440" spans="1:5" x14ac:dyDescent="0.3">
      <c r="A440" s="130"/>
      <c r="B440" s="151"/>
      <c r="C440" s="130"/>
      <c r="D440" s="130"/>
      <c r="E440" s="145"/>
    </row>
    <row r="441" spans="1:5" x14ac:dyDescent="0.3">
      <c r="A441" s="130"/>
      <c r="B441" s="151"/>
      <c r="C441" s="130"/>
      <c r="D441" s="130"/>
      <c r="E441" s="145"/>
    </row>
    <row r="442" spans="1:5" x14ac:dyDescent="0.3">
      <c r="A442" s="130"/>
      <c r="B442" s="151"/>
      <c r="C442" s="130"/>
      <c r="D442" s="130"/>
      <c r="E442" s="145"/>
    </row>
    <row r="443" spans="1:5" x14ac:dyDescent="0.3">
      <c r="A443" s="130"/>
      <c r="B443" s="151"/>
      <c r="C443" s="130"/>
      <c r="D443" s="130"/>
      <c r="E443" s="145"/>
    </row>
    <row r="444" spans="1:5" x14ac:dyDescent="0.3">
      <c r="A444" s="130"/>
      <c r="B444" s="151"/>
      <c r="C444" s="130"/>
      <c r="D444" s="130"/>
      <c r="E444" s="145"/>
    </row>
    <row r="445" spans="1:5" x14ac:dyDescent="0.3">
      <c r="A445" s="130"/>
      <c r="B445" s="151"/>
      <c r="C445" s="130"/>
      <c r="D445" s="130"/>
      <c r="E445" s="145"/>
    </row>
    <row r="446" spans="1:5" x14ac:dyDescent="0.3">
      <c r="A446" s="130"/>
      <c r="B446" s="151"/>
      <c r="C446" s="130"/>
      <c r="D446" s="130"/>
      <c r="E446" s="145"/>
    </row>
    <row r="447" spans="1:5" x14ac:dyDescent="0.3">
      <c r="A447" s="130"/>
      <c r="B447" s="151"/>
      <c r="C447" s="130"/>
      <c r="D447" s="130"/>
      <c r="E447" s="145"/>
    </row>
    <row r="448" spans="1:5" x14ac:dyDescent="0.3">
      <c r="A448" s="130"/>
      <c r="B448" s="151"/>
      <c r="C448" s="130"/>
      <c r="D448" s="130"/>
      <c r="E448" s="145"/>
    </row>
    <row r="449" spans="1:5" x14ac:dyDescent="0.3">
      <c r="A449" s="130"/>
      <c r="B449" s="151"/>
      <c r="C449" s="130"/>
      <c r="D449" s="130"/>
      <c r="E449" s="145"/>
    </row>
  </sheetData>
  <mergeCells count="27">
    <mergeCell ref="D127:E127"/>
    <mergeCell ref="A109:B109"/>
    <mergeCell ref="A112:E112"/>
    <mergeCell ref="C50:E50"/>
    <mergeCell ref="A52:E52"/>
    <mergeCell ref="C61:E61"/>
    <mergeCell ref="A63:E63"/>
    <mergeCell ref="A75:E75"/>
    <mergeCell ref="A95:E95"/>
    <mergeCell ref="D123:E123"/>
    <mergeCell ref="D124:E124"/>
    <mergeCell ref="D125:E125"/>
    <mergeCell ref="D126:E126"/>
    <mergeCell ref="D115:E115"/>
    <mergeCell ref="D116:E116"/>
    <mergeCell ref="D117:E117"/>
    <mergeCell ref="D121:E121"/>
    <mergeCell ref="D122:E122"/>
    <mergeCell ref="D118:E118"/>
    <mergeCell ref="D119:E119"/>
    <mergeCell ref="D120:E120"/>
    <mergeCell ref="D113:E113"/>
    <mergeCell ref="D114:E114"/>
    <mergeCell ref="F1:G1"/>
    <mergeCell ref="A1:E1"/>
    <mergeCell ref="A2:E2"/>
    <mergeCell ref="A7:E7"/>
  </mergeCells>
  <phoneticPr fontId="46" type="noConversion"/>
  <conditionalFormatting sqref="B450:B1048576">
    <cfRule type="duplicateValues" dxfId="189" priority="115"/>
  </conditionalFormatting>
  <conditionalFormatting sqref="E409:E449">
    <cfRule type="duplicateValues" dxfId="188" priority="106"/>
  </conditionalFormatting>
  <conditionalFormatting sqref="E409:E449">
    <cfRule type="duplicateValues" dxfId="187" priority="104"/>
    <cfRule type="duplicateValues" dxfId="186" priority="105"/>
  </conditionalFormatting>
  <conditionalFormatting sqref="E409:E449">
    <cfRule type="duplicateValues" dxfId="185" priority="103"/>
  </conditionalFormatting>
  <conditionalFormatting sqref="E409:E449">
    <cfRule type="duplicateValues" dxfId="184" priority="102"/>
  </conditionalFormatting>
  <conditionalFormatting sqref="B409:B449">
    <cfRule type="duplicateValues" dxfId="183" priority="107"/>
    <cfRule type="duplicateValues" dxfId="182" priority="108"/>
  </conditionalFormatting>
  <conditionalFormatting sqref="B409:B449">
    <cfRule type="duplicateValues" dxfId="181" priority="101"/>
  </conditionalFormatting>
  <conditionalFormatting sqref="B409:B449">
    <cfRule type="duplicateValues" dxfId="180" priority="100"/>
  </conditionalFormatting>
  <conditionalFormatting sqref="E409:E449">
    <cfRule type="duplicateValues" dxfId="179" priority="98"/>
  </conditionalFormatting>
  <conditionalFormatting sqref="B409:B449">
    <cfRule type="duplicateValues" dxfId="178" priority="97"/>
  </conditionalFormatting>
  <conditionalFormatting sqref="E409:E449">
    <cfRule type="duplicateValues" dxfId="177" priority="93"/>
    <cfRule type="duplicateValues" dxfId="176" priority="95"/>
  </conditionalFormatting>
  <conditionalFormatting sqref="E149:E408">
    <cfRule type="duplicateValues" dxfId="175" priority="49"/>
  </conditionalFormatting>
  <conditionalFormatting sqref="E149:E408">
    <cfRule type="duplicateValues" dxfId="174" priority="47"/>
    <cfRule type="duplicateValues" dxfId="173" priority="48"/>
  </conditionalFormatting>
  <conditionalFormatting sqref="B149:B408">
    <cfRule type="duplicateValues" dxfId="172" priority="50"/>
    <cfRule type="duplicateValues" dxfId="171" priority="51"/>
  </conditionalFormatting>
  <conditionalFormatting sqref="B149:B408">
    <cfRule type="duplicateValues" dxfId="170" priority="46"/>
  </conditionalFormatting>
  <conditionalFormatting sqref="E106:E126 E33:E34 E73:E86 E92:E103 E1:E18 E20:E23 E46:E69 E25:E31 E128:E408">
    <cfRule type="duplicateValues" dxfId="169" priority="45"/>
  </conditionalFormatting>
  <conditionalFormatting sqref="B1:B408">
    <cfRule type="duplicateValues" dxfId="168" priority="44"/>
  </conditionalFormatting>
  <conditionalFormatting sqref="E32">
    <cfRule type="duplicateValues" dxfId="167" priority="43"/>
  </conditionalFormatting>
  <conditionalFormatting sqref="E106:E126 E73:E86 E92:E104 E1:E18 E20:E23 E46:E69 E25:E34 E128:E408">
    <cfRule type="duplicateValues" dxfId="166" priority="40"/>
    <cfRule type="duplicateValues" dxfId="165" priority="42"/>
  </conditionalFormatting>
  <conditionalFormatting sqref="E104">
    <cfRule type="duplicateValues" dxfId="164" priority="41"/>
  </conditionalFormatting>
  <conditionalFormatting sqref="B138:B148 B107:B120 B1:B97">
    <cfRule type="duplicateValues" dxfId="163" priority="52"/>
  </conditionalFormatting>
  <conditionalFormatting sqref="E105">
    <cfRule type="duplicateValues" dxfId="162" priority="39"/>
  </conditionalFormatting>
  <conditionalFormatting sqref="E105">
    <cfRule type="duplicateValues" dxfId="161" priority="37"/>
    <cfRule type="duplicateValues" dxfId="160" priority="38"/>
  </conditionalFormatting>
  <conditionalFormatting sqref="E35:E36">
    <cfRule type="duplicateValues" dxfId="159" priority="36"/>
  </conditionalFormatting>
  <conditionalFormatting sqref="E35:E36">
    <cfRule type="duplicateValues" dxfId="158" priority="34"/>
    <cfRule type="duplicateValues" dxfId="157" priority="35"/>
  </conditionalFormatting>
  <conditionalFormatting sqref="E19">
    <cfRule type="duplicateValues" dxfId="156" priority="33"/>
  </conditionalFormatting>
  <conditionalFormatting sqref="E19">
    <cfRule type="duplicateValues" dxfId="155" priority="31"/>
    <cfRule type="duplicateValues" dxfId="154" priority="32"/>
  </conditionalFormatting>
  <conditionalFormatting sqref="E70">
    <cfRule type="duplicateValues" dxfId="153" priority="30"/>
  </conditionalFormatting>
  <conditionalFormatting sqref="E70">
    <cfRule type="duplicateValues" dxfId="152" priority="28"/>
    <cfRule type="duplicateValues" dxfId="151" priority="29"/>
  </conditionalFormatting>
  <conditionalFormatting sqref="E24">
    <cfRule type="duplicateValues" dxfId="150" priority="27"/>
  </conditionalFormatting>
  <conditionalFormatting sqref="E24">
    <cfRule type="duplicateValues" dxfId="149" priority="25"/>
    <cfRule type="duplicateValues" dxfId="148" priority="26"/>
  </conditionalFormatting>
  <conditionalFormatting sqref="B121:B137">
    <cfRule type="duplicateValues" dxfId="147" priority="53"/>
  </conditionalFormatting>
  <conditionalFormatting sqref="E87">
    <cfRule type="duplicateValues" dxfId="146" priority="24"/>
  </conditionalFormatting>
  <conditionalFormatting sqref="E87">
    <cfRule type="duplicateValues" dxfId="145" priority="22"/>
    <cfRule type="duplicateValues" dxfId="144" priority="23"/>
  </conditionalFormatting>
  <conditionalFormatting sqref="B98:B100">
    <cfRule type="duplicateValues" dxfId="143" priority="54"/>
  </conditionalFormatting>
  <conditionalFormatting sqref="B101:B106">
    <cfRule type="duplicateValues" dxfId="142" priority="55"/>
  </conditionalFormatting>
  <conditionalFormatting sqref="E127">
    <cfRule type="duplicateValues" dxfId="141" priority="21"/>
  </conditionalFormatting>
  <conditionalFormatting sqref="E127">
    <cfRule type="duplicateValues" dxfId="140" priority="19"/>
    <cfRule type="duplicateValues" dxfId="139" priority="20"/>
  </conditionalFormatting>
  <conditionalFormatting sqref="E88">
    <cfRule type="duplicateValues" dxfId="138" priority="18"/>
  </conditionalFormatting>
  <conditionalFormatting sqref="E88">
    <cfRule type="duplicateValues" dxfId="137" priority="16"/>
    <cfRule type="duplicateValues" dxfId="136" priority="17"/>
  </conditionalFormatting>
  <conditionalFormatting sqref="E71:E72">
    <cfRule type="duplicateValues" dxfId="135" priority="15"/>
  </conditionalFormatting>
  <conditionalFormatting sqref="E71:E72">
    <cfRule type="duplicateValues" dxfId="134" priority="13"/>
    <cfRule type="duplicateValues" dxfId="133" priority="14"/>
  </conditionalFormatting>
  <conditionalFormatting sqref="E89:E91">
    <cfRule type="duplicateValues" dxfId="132" priority="12"/>
  </conditionalFormatting>
  <conditionalFormatting sqref="E89:E91">
    <cfRule type="duplicateValues" dxfId="131" priority="10"/>
    <cfRule type="duplicateValues" dxfId="130" priority="11"/>
  </conditionalFormatting>
  <conditionalFormatting sqref="E37:E38">
    <cfRule type="duplicateValues" dxfId="129" priority="9"/>
  </conditionalFormatting>
  <conditionalFormatting sqref="E37:E38">
    <cfRule type="duplicateValues" dxfId="128" priority="7"/>
    <cfRule type="duplicateValues" dxfId="127" priority="8"/>
  </conditionalFormatting>
  <conditionalFormatting sqref="E39:E41">
    <cfRule type="duplicateValues" dxfId="126" priority="6"/>
  </conditionalFormatting>
  <conditionalFormatting sqref="E39:E41">
    <cfRule type="duplicateValues" dxfId="125" priority="4"/>
    <cfRule type="duplicateValues" dxfId="124" priority="5"/>
  </conditionalFormatting>
  <conditionalFormatting sqref="E42:E45">
    <cfRule type="duplicateValues" dxfId="123" priority="3"/>
  </conditionalFormatting>
  <conditionalFormatting sqref="E42:E45">
    <cfRule type="duplicateValues" dxfId="122" priority="1"/>
    <cfRule type="duplicateValues" dxfId="121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2359</v>
      </c>
      <c r="C2" s="38" t="s">
        <v>1272</v>
      </c>
    </row>
    <row r="3" spans="1:3" x14ac:dyDescent="0.3">
      <c r="A3" s="38">
        <v>2</v>
      </c>
      <c r="B3" s="38" t="s">
        <v>2129</v>
      </c>
      <c r="C3" s="38" t="s">
        <v>1271</v>
      </c>
    </row>
    <row r="4" spans="1:3" x14ac:dyDescent="0.3">
      <c r="A4" s="38">
        <v>3</v>
      </c>
      <c r="B4" s="38" t="s">
        <v>2133</v>
      </c>
      <c r="C4" s="38" t="s">
        <v>1274</v>
      </c>
    </row>
    <row r="5" spans="1:3" x14ac:dyDescent="0.3">
      <c r="A5" s="38">
        <v>4</v>
      </c>
      <c r="B5" s="38" t="s">
        <v>2156</v>
      </c>
      <c r="C5" s="38" t="s">
        <v>1274</v>
      </c>
    </row>
    <row r="6" spans="1:3" x14ac:dyDescent="0.3">
      <c r="A6" s="38">
        <v>5</v>
      </c>
      <c r="B6" s="38" t="s">
        <v>1999</v>
      </c>
      <c r="C6" s="38" t="s">
        <v>1273</v>
      </c>
    </row>
    <row r="7" spans="1:3" x14ac:dyDescent="0.3">
      <c r="A7" s="38">
        <v>6</v>
      </c>
      <c r="B7" s="38" t="s">
        <v>2000</v>
      </c>
      <c r="C7" s="38" t="s">
        <v>1273</v>
      </c>
    </row>
    <row r="8" spans="1:3" x14ac:dyDescent="0.3">
      <c r="A8" s="38">
        <v>7</v>
      </c>
      <c r="B8" s="38" t="s">
        <v>2531</v>
      </c>
      <c r="C8" s="38" t="s">
        <v>1273</v>
      </c>
    </row>
    <row r="9" spans="1:3" x14ac:dyDescent="0.3">
      <c r="A9" s="38">
        <v>8</v>
      </c>
      <c r="B9" s="38" t="s">
        <v>2005</v>
      </c>
      <c r="C9" s="38" t="s">
        <v>1274</v>
      </c>
    </row>
    <row r="10" spans="1:3" x14ac:dyDescent="0.3">
      <c r="A10" s="38">
        <v>9</v>
      </c>
      <c r="B10" s="38" t="s">
        <v>1998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2131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2130</v>
      </c>
      <c r="C16" s="38" t="s">
        <v>1271</v>
      </c>
    </row>
    <row r="17" spans="1:3" x14ac:dyDescent="0.3">
      <c r="A17" s="38">
        <v>16</v>
      </c>
      <c r="B17" s="38" t="s">
        <v>2134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2331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2378</v>
      </c>
      <c r="C23" s="38" t="s">
        <v>1274</v>
      </c>
    </row>
    <row r="24" spans="1:3" x14ac:dyDescent="0.3">
      <c r="A24" s="38">
        <v>23</v>
      </c>
      <c r="B24" s="38" t="s">
        <v>2360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2137</v>
      </c>
      <c r="C26" s="38" t="s">
        <v>1271</v>
      </c>
    </row>
    <row r="27" spans="1:3" x14ac:dyDescent="0.3">
      <c r="A27" s="38">
        <v>27</v>
      </c>
      <c r="B27" s="38" t="s">
        <v>2142</v>
      </c>
      <c r="C27" s="38" t="s">
        <v>1272</v>
      </c>
    </row>
    <row r="28" spans="1:3" x14ac:dyDescent="0.3">
      <c r="A28" s="38">
        <v>28</v>
      </c>
      <c r="B28" s="38" t="s">
        <v>2178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2393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2314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2317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2323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1887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2368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2243</v>
      </c>
      <c r="C93" s="38" t="s">
        <v>1271</v>
      </c>
    </row>
    <row r="94" spans="1:3" x14ac:dyDescent="0.3">
      <c r="A94" s="38">
        <v>119</v>
      </c>
      <c r="B94" s="38" t="s">
        <v>2219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2380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2179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2258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1903</v>
      </c>
      <c r="C121" s="38" t="s">
        <v>1271</v>
      </c>
    </row>
    <row r="122" spans="1:3" x14ac:dyDescent="0.3">
      <c r="A122" s="38">
        <v>165</v>
      </c>
      <c r="B122" s="38" t="s">
        <v>2309</v>
      </c>
      <c r="C122" s="38" t="s">
        <v>1271</v>
      </c>
    </row>
    <row r="123" spans="1:3" x14ac:dyDescent="0.3">
      <c r="A123" s="38">
        <v>166</v>
      </c>
      <c r="B123" s="38" t="s">
        <v>2536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2256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2336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1890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15">
        <v>213</v>
      </c>
      <c r="B149" s="115" t="s">
        <v>1413</v>
      </c>
      <c r="C149" s="115" t="s">
        <v>1272</v>
      </c>
    </row>
    <row r="150" spans="1:3" x14ac:dyDescent="0.3">
      <c r="A150" s="38">
        <v>214</v>
      </c>
      <c r="B150" s="38" t="s">
        <v>2583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2356</v>
      </c>
      <c r="C157" s="38" t="s">
        <v>1271</v>
      </c>
    </row>
    <row r="158" spans="1:3" x14ac:dyDescent="0.3">
      <c r="A158" s="38">
        <v>225</v>
      </c>
      <c r="B158" s="38" t="s">
        <v>2355</v>
      </c>
      <c r="C158" s="38" t="s">
        <v>1271</v>
      </c>
    </row>
    <row r="159" spans="1:3" x14ac:dyDescent="0.3">
      <c r="A159" s="38">
        <v>227</v>
      </c>
      <c r="B159" s="38" t="s">
        <v>2339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2316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2138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2325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2379</v>
      </c>
      <c r="C180" s="38" t="s">
        <v>1274</v>
      </c>
    </row>
    <row r="181" spans="1:3" x14ac:dyDescent="0.3">
      <c r="A181" s="38">
        <v>259</v>
      </c>
      <c r="B181" s="38" t="s">
        <v>2334</v>
      </c>
      <c r="C181" s="38" t="s">
        <v>1271</v>
      </c>
    </row>
    <row r="182" spans="1:3" x14ac:dyDescent="0.3">
      <c r="A182" s="38">
        <v>261</v>
      </c>
      <c r="B182" s="38" t="s">
        <v>2383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1993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2312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2294</v>
      </c>
      <c r="C199" s="38" t="s">
        <v>1274</v>
      </c>
    </row>
    <row r="200" spans="1:3" x14ac:dyDescent="0.3">
      <c r="A200" s="38">
        <v>289</v>
      </c>
      <c r="B200" s="38" t="s">
        <v>2255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2348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2357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1888</v>
      </c>
      <c r="C215" s="38" t="s">
        <v>1274</v>
      </c>
    </row>
    <row r="216" spans="1:3" x14ac:dyDescent="0.3">
      <c r="A216" s="38">
        <v>307</v>
      </c>
      <c r="B216" s="38" t="s">
        <v>2180</v>
      </c>
      <c r="C216" s="38" t="s">
        <v>1274</v>
      </c>
    </row>
    <row r="217" spans="1:3" x14ac:dyDescent="0.3">
      <c r="A217" s="38">
        <v>308</v>
      </c>
      <c r="B217" s="38" t="s">
        <v>2596</v>
      </c>
      <c r="C217" s="38" t="s">
        <v>1271</v>
      </c>
    </row>
    <row r="218" spans="1:3" x14ac:dyDescent="0.3">
      <c r="A218" s="38">
        <v>309</v>
      </c>
      <c r="B218" s="38" t="s">
        <v>1463</v>
      </c>
      <c r="C218" s="38" t="s">
        <v>1272</v>
      </c>
    </row>
    <row r="219" spans="1:3" x14ac:dyDescent="0.3">
      <c r="A219" s="38">
        <v>310</v>
      </c>
      <c r="B219" s="38" t="s">
        <v>1464</v>
      </c>
      <c r="C219" s="38" t="s">
        <v>1274</v>
      </c>
    </row>
    <row r="220" spans="1:3" x14ac:dyDescent="0.3">
      <c r="A220" s="38">
        <v>311</v>
      </c>
      <c r="B220" s="38" t="s">
        <v>2181</v>
      </c>
      <c r="C220" s="38" t="s">
        <v>1273</v>
      </c>
    </row>
    <row r="221" spans="1:3" x14ac:dyDescent="0.3">
      <c r="A221" s="38">
        <v>312</v>
      </c>
      <c r="B221" s="38" t="s">
        <v>1465</v>
      </c>
      <c r="C221" s="38" t="s">
        <v>1271</v>
      </c>
    </row>
    <row r="222" spans="1:3" x14ac:dyDescent="0.3">
      <c r="A222" s="38">
        <v>313</v>
      </c>
      <c r="B222" s="38" t="s">
        <v>2381</v>
      </c>
      <c r="C222" s="38" t="s">
        <v>1274</v>
      </c>
    </row>
    <row r="223" spans="1:3" x14ac:dyDescent="0.3">
      <c r="A223" s="38">
        <v>314</v>
      </c>
      <c r="B223" s="38" t="s">
        <v>1466</v>
      </c>
      <c r="C223" s="38" t="s">
        <v>1271</v>
      </c>
    </row>
    <row r="224" spans="1:3" x14ac:dyDescent="0.3">
      <c r="A224" s="38">
        <v>315</v>
      </c>
      <c r="B224" s="38" t="s">
        <v>1467</v>
      </c>
      <c r="C224" s="38" t="s">
        <v>1274</v>
      </c>
    </row>
    <row r="225" spans="1:3" x14ac:dyDescent="0.3">
      <c r="A225" s="38">
        <v>317</v>
      </c>
      <c r="B225" s="38" t="s">
        <v>1933</v>
      </c>
      <c r="C225" s="38" t="s">
        <v>1274</v>
      </c>
    </row>
    <row r="226" spans="1:3" x14ac:dyDescent="0.3">
      <c r="A226" s="38">
        <v>318</v>
      </c>
      <c r="B226" s="38" t="s">
        <v>2308</v>
      </c>
      <c r="C226" s="38" t="s">
        <v>1271</v>
      </c>
    </row>
    <row r="227" spans="1:3" x14ac:dyDescent="0.3">
      <c r="A227" s="38">
        <v>319</v>
      </c>
      <c r="B227" s="38" t="s">
        <v>1940</v>
      </c>
      <c r="C227" s="38" t="s">
        <v>1271</v>
      </c>
    </row>
    <row r="228" spans="1:3" x14ac:dyDescent="0.3">
      <c r="A228" s="38">
        <v>320</v>
      </c>
      <c r="B228" s="38" t="s">
        <v>1978</v>
      </c>
      <c r="C228" s="38" t="s">
        <v>1272</v>
      </c>
    </row>
    <row r="229" spans="1:3" x14ac:dyDescent="0.3">
      <c r="A229" s="38">
        <v>321</v>
      </c>
      <c r="B229" s="38" t="s">
        <v>1468</v>
      </c>
      <c r="C229" s="38" t="s">
        <v>1271</v>
      </c>
    </row>
    <row r="230" spans="1:3" x14ac:dyDescent="0.3">
      <c r="A230" s="38">
        <v>325</v>
      </c>
      <c r="B230" s="38" t="s">
        <v>1921</v>
      </c>
      <c r="C230" s="38" t="s">
        <v>1271</v>
      </c>
    </row>
    <row r="231" spans="1:3" x14ac:dyDescent="0.3">
      <c r="A231" s="38">
        <v>326</v>
      </c>
      <c r="B231" s="38" t="s">
        <v>2315</v>
      </c>
      <c r="C231" s="38" t="s">
        <v>1271</v>
      </c>
    </row>
    <row r="232" spans="1:3" x14ac:dyDescent="0.3">
      <c r="A232" s="38">
        <v>327</v>
      </c>
      <c r="B232" s="38" t="s">
        <v>1469</v>
      </c>
      <c r="C232" s="38" t="s">
        <v>1271</v>
      </c>
    </row>
    <row r="233" spans="1:3" x14ac:dyDescent="0.3">
      <c r="A233" s="38">
        <v>330</v>
      </c>
      <c r="B233" s="38" t="s">
        <v>1470</v>
      </c>
      <c r="C233" s="38" t="s">
        <v>1272</v>
      </c>
    </row>
    <row r="234" spans="1:3" x14ac:dyDescent="0.3">
      <c r="A234" s="38">
        <v>331</v>
      </c>
      <c r="B234" s="38" t="s">
        <v>2320</v>
      </c>
      <c r="C234" s="38" t="s">
        <v>1271</v>
      </c>
    </row>
    <row r="235" spans="1:3" x14ac:dyDescent="0.3">
      <c r="A235" s="38">
        <v>332</v>
      </c>
      <c r="B235" s="38" t="s">
        <v>2268</v>
      </c>
      <c r="C235" s="38" t="s">
        <v>1274</v>
      </c>
    </row>
    <row r="236" spans="1:3" x14ac:dyDescent="0.3">
      <c r="A236" s="38">
        <v>333</v>
      </c>
      <c r="B236" s="38" t="s">
        <v>2269</v>
      </c>
      <c r="C236" s="38" t="s">
        <v>1274</v>
      </c>
    </row>
    <row r="237" spans="1:3" x14ac:dyDescent="0.3">
      <c r="A237" s="38">
        <v>334</v>
      </c>
      <c r="B237" s="38" t="s">
        <v>1964</v>
      </c>
      <c r="C237" s="38" t="s">
        <v>1274</v>
      </c>
    </row>
    <row r="238" spans="1:3" x14ac:dyDescent="0.3">
      <c r="A238" s="38">
        <v>335</v>
      </c>
      <c r="B238" s="38" t="s">
        <v>1915</v>
      </c>
      <c r="C238" s="38" t="s">
        <v>1271</v>
      </c>
    </row>
    <row r="239" spans="1:3" x14ac:dyDescent="0.3">
      <c r="A239" s="38">
        <v>336</v>
      </c>
      <c r="B239" s="38" t="s">
        <v>2141</v>
      </c>
      <c r="C239" s="38" t="s">
        <v>1271</v>
      </c>
    </row>
    <row r="240" spans="1:3" x14ac:dyDescent="0.3">
      <c r="A240" s="38">
        <v>337</v>
      </c>
      <c r="B240" s="38" t="s">
        <v>1929</v>
      </c>
      <c r="C240" s="38" t="s">
        <v>1274</v>
      </c>
    </row>
    <row r="241" spans="1:3" x14ac:dyDescent="0.3">
      <c r="A241" s="38">
        <v>338</v>
      </c>
      <c r="B241" s="38" t="s">
        <v>2335</v>
      </c>
      <c r="C241" s="38" t="s">
        <v>1271</v>
      </c>
    </row>
    <row r="242" spans="1:3" x14ac:dyDescent="0.3">
      <c r="A242" s="38">
        <v>339</v>
      </c>
      <c r="B242" s="38" t="s">
        <v>2337</v>
      </c>
      <c r="C242" s="38" t="s">
        <v>1271</v>
      </c>
    </row>
    <row r="243" spans="1:3" x14ac:dyDescent="0.3">
      <c r="A243" s="38">
        <v>342</v>
      </c>
      <c r="B243" s="38" t="s">
        <v>2261</v>
      </c>
      <c r="C243" s="38" t="s">
        <v>1273</v>
      </c>
    </row>
    <row r="244" spans="1:3" x14ac:dyDescent="0.3">
      <c r="A244" s="38">
        <v>345</v>
      </c>
      <c r="B244" s="38" t="s">
        <v>2442</v>
      </c>
      <c r="C244" s="38" t="s">
        <v>1272</v>
      </c>
    </row>
    <row r="245" spans="1:3" x14ac:dyDescent="0.3">
      <c r="A245" s="38">
        <v>346</v>
      </c>
      <c r="B245" s="38" t="s">
        <v>2216</v>
      </c>
      <c r="C245" s="38" t="s">
        <v>1271</v>
      </c>
    </row>
    <row r="246" spans="1:3" s="69" customFormat="1" x14ac:dyDescent="0.3">
      <c r="A246" s="115">
        <v>347</v>
      </c>
      <c r="B246" s="115" t="s">
        <v>2260</v>
      </c>
      <c r="C246" s="38" t="s">
        <v>1271</v>
      </c>
    </row>
    <row r="247" spans="1:3" x14ac:dyDescent="0.3">
      <c r="A247" s="38">
        <v>348</v>
      </c>
      <c r="B247" s="38" t="s">
        <v>1689</v>
      </c>
      <c r="C247" s="38" t="s">
        <v>1274</v>
      </c>
    </row>
    <row r="248" spans="1:3" x14ac:dyDescent="0.3">
      <c r="A248" s="38">
        <v>349</v>
      </c>
      <c r="B248" s="38" t="s">
        <v>2584</v>
      </c>
      <c r="C248" s="38" t="s">
        <v>1271</v>
      </c>
    </row>
    <row r="249" spans="1:3" x14ac:dyDescent="0.3">
      <c r="A249" s="38">
        <v>350</v>
      </c>
      <c r="B249" s="38" t="s">
        <v>1471</v>
      </c>
      <c r="C249" s="38" t="s">
        <v>1274</v>
      </c>
    </row>
    <row r="250" spans="1:3" x14ac:dyDescent="0.3">
      <c r="A250" s="38">
        <v>351</v>
      </c>
      <c r="B250" s="38" t="s">
        <v>1472</v>
      </c>
      <c r="C250" s="38" t="s">
        <v>1274</v>
      </c>
    </row>
    <row r="251" spans="1:3" x14ac:dyDescent="0.3">
      <c r="A251" s="38">
        <v>352</v>
      </c>
      <c r="B251" s="38" t="s">
        <v>1473</v>
      </c>
      <c r="C251" s="38" t="s">
        <v>1274</v>
      </c>
    </row>
    <row r="252" spans="1:3" x14ac:dyDescent="0.3">
      <c r="A252" s="38">
        <v>353</v>
      </c>
      <c r="B252" s="38" t="s">
        <v>1474</v>
      </c>
      <c r="C252" s="38" t="s">
        <v>1272</v>
      </c>
    </row>
    <row r="253" spans="1:3" x14ac:dyDescent="0.3">
      <c r="A253" s="38">
        <v>354</v>
      </c>
      <c r="B253" s="38" t="s">
        <v>1475</v>
      </c>
      <c r="C253" s="38" t="s">
        <v>1271</v>
      </c>
    </row>
    <row r="254" spans="1:3" x14ac:dyDescent="0.3">
      <c r="A254" s="38">
        <v>355</v>
      </c>
      <c r="B254" s="38" t="s">
        <v>1476</v>
      </c>
      <c r="C254" s="38" t="s">
        <v>1271</v>
      </c>
    </row>
    <row r="255" spans="1:3" x14ac:dyDescent="0.3">
      <c r="A255" s="38">
        <v>356</v>
      </c>
      <c r="B255" s="38" t="s">
        <v>1477</v>
      </c>
      <c r="C255" s="38" t="s">
        <v>1273</v>
      </c>
    </row>
    <row r="256" spans="1:3" x14ac:dyDescent="0.3">
      <c r="A256" s="38">
        <v>357</v>
      </c>
      <c r="B256" s="38" t="s">
        <v>1478</v>
      </c>
      <c r="C256" s="38" t="s">
        <v>1274</v>
      </c>
    </row>
    <row r="257" spans="1:3" x14ac:dyDescent="0.3">
      <c r="A257" s="38">
        <v>358</v>
      </c>
      <c r="B257" s="38" t="s">
        <v>2218</v>
      </c>
      <c r="C257" s="38" t="s">
        <v>1274</v>
      </c>
    </row>
    <row r="258" spans="1:3" s="69" customFormat="1" x14ac:dyDescent="0.3">
      <c r="A258" s="76">
        <v>359</v>
      </c>
      <c r="B258" s="76" t="s">
        <v>2343</v>
      </c>
      <c r="C258" s="76" t="s">
        <v>1271</v>
      </c>
    </row>
    <row r="259" spans="1:3" x14ac:dyDescent="0.3">
      <c r="A259" s="38">
        <v>360</v>
      </c>
      <c r="B259" s="38" t="s">
        <v>2475</v>
      </c>
      <c r="C259" s="38" t="s">
        <v>1273</v>
      </c>
    </row>
    <row r="260" spans="1:3" s="69" customFormat="1" x14ac:dyDescent="0.3">
      <c r="A260" s="76">
        <v>361</v>
      </c>
      <c r="B260" s="76" t="s">
        <v>2548</v>
      </c>
      <c r="C260" s="76" t="s">
        <v>1274</v>
      </c>
    </row>
    <row r="261" spans="1:3" x14ac:dyDescent="0.3">
      <c r="A261" s="38">
        <v>363</v>
      </c>
      <c r="B261" s="38" t="s">
        <v>2463</v>
      </c>
      <c r="C261" s="38" t="s">
        <v>1271</v>
      </c>
    </row>
    <row r="262" spans="1:3" s="69" customFormat="1" x14ac:dyDescent="0.3">
      <c r="A262" s="87">
        <v>364</v>
      </c>
      <c r="B262" s="87" t="s">
        <v>2405</v>
      </c>
      <c r="C262" s="87" t="s">
        <v>1274</v>
      </c>
    </row>
    <row r="263" spans="1:3" s="69" customFormat="1" x14ac:dyDescent="0.3">
      <c r="A263" s="76">
        <v>365</v>
      </c>
      <c r="B263" s="76" t="s">
        <v>2461</v>
      </c>
      <c r="C263" s="76" t="s">
        <v>1271</v>
      </c>
    </row>
    <row r="264" spans="1:3" s="69" customFormat="1" x14ac:dyDescent="0.3">
      <c r="A264" s="115">
        <v>366</v>
      </c>
      <c r="B264" s="115" t="s">
        <v>2229</v>
      </c>
      <c r="C264" s="115" t="s">
        <v>1272</v>
      </c>
    </row>
    <row r="265" spans="1:3" x14ac:dyDescent="0.3">
      <c r="A265" s="38">
        <v>367</v>
      </c>
      <c r="B265" s="38" t="s">
        <v>2589</v>
      </c>
      <c r="C265" s="38" t="s">
        <v>1272</v>
      </c>
    </row>
    <row r="266" spans="1:3" x14ac:dyDescent="0.3">
      <c r="A266" s="38">
        <v>368</v>
      </c>
      <c r="B266" s="38" t="s">
        <v>2527</v>
      </c>
      <c r="C266" s="38" t="s">
        <v>1272</v>
      </c>
    </row>
    <row r="267" spans="1:3" x14ac:dyDescent="0.3">
      <c r="A267" s="38">
        <v>369</v>
      </c>
      <c r="B267" s="38" t="s">
        <v>2462</v>
      </c>
      <c r="C267" s="38" t="s">
        <v>1271</v>
      </c>
    </row>
    <row r="268" spans="1:3" x14ac:dyDescent="0.3">
      <c r="A268" s="38">
        <v>370</v>
      </c>
      <c r="B268" s="38" t="s">
        <v>2228</v>
      </c>
      <c r="C268" s="38" t="s">
        <v>1274</v>
      </c>
    </row>
    <row r="269" spans="1:3" x14ac:dyDescent="0.3">
      <c r="A269" s="38">
        <v>371</v>
      </c>
      <c r="B269" s="38" t="s">
        <v>2574</v>
      </c>
      <c r="C269" s="38" t="s">
        <v>1274</v>
      </c>
    </row>
    <row r="270" spans="1:3" x14ac:dyDescent="0.3">
      <c r="A270" s="38">
        <v>372</v>
      </c>
      <c r="B270" s="38" t="s">
        <v>2242</v>
      </c>
      <c r="C270" s="38" t="s">
        <v>1274</v>
      </c>
    </row>
    <row r="271" spans="1:3" x14ac:dyDescent="0.3">
      <c r="A271" s="38">
        <v>373</v>
      </c>
      <c r="B271" s="38" t="s">
        <v>2223</v>
      </c>
      <c r="C271" s="38" t="s">
        <v>1274</v>
      </c>
    </row>
    <row r="272" spans="1:3" x14ac:dyDescent="0.3">
      <c r="A272" s="38">
        <v>374</v>
      </c>
      <c r="B272" s="38" t="s">
        <v>2597</v>
      </c>
      <c r="C272" s="38" t="s">
        <v>1271</v>
      </c>
    </row>
    <row r="273" spans="1:3" s="69" customFormat="1" x14ac:dyDescent="0.3">
      <c r="A273" s="74">
        <v>375</v>
      </c>
      <c r="B273" s="74" t="s">
        <v>2556</v>
      </c>
      <c r="C273" s="74" t="s">
        <v>1271</v>
      </c>
    </row>
    <row r="274" spans="1:3" x14ac:dyDescent="0.3">
      <c r="A274" s="38">
        <v>376</v>
      </c>
      <c r="B274" s="38" t="s">
        <v>2598</v>
      </c>
      <c r="C274" s="38" t="s">
        <v>1271</v>
      </c>
    </row>
    <row r="275" spans="1:3" x14ac:dyDescent="0.3">
      <c r="A275" s="38">
        <v>377</v>
      </c>
      <c r="B275" s="38" t="s">
        <v>2259</v>
      </c>
      <c r="C275" s="38" t="s">
        <v>1271</v>
      </c>
    </row>
    <row r="276" spans="1:3" x14ac:dyDescent="0.3">
      <c r="A276" s="38">
        <v>378</v>
      </c>
      <c r="B276" s="38" t="s">
        <v>2222</v>
      </c>
      <c r="C276" s="38" t="s">
        <v>1271</v>
      </c>
    </row>
    <row r="277" spans="1:3" x14ac:dyDescent="0.3">
      <c r="A277" s="38">
        <v>380</v>
      </c>
      <c r="B277" s="38" t="s">
        <v>1479</v>
      </c>
      <c r="C277" s="38" t="s">
        <v>1274</v>
      </c>
    </row>
    <row r="278" spans="1:3" x14ac:dyDescent="0.3">
      <c r="A278" s="38">
        <v>382</v>
      </c>
      <c r="B278" s="38" t="s">
        <v>2436</v>
      </c>
      <c r="C278" s="38" t="s">
        <v>1271</v>
      </c>
    </row>
    <row r="279" spans="1:3" x14ac:dyDescent="0.3">
      <c r="A279" s="38">
        <v>383</v>
      </c>
      <c r="B279" s="38" t="s">
        <v>2262</v>
      </c>
      <c r="C279" s="38" t="s">
        <v>1274</v>
      </c>
    </row>
    <row r="280" spans="1:3" x14ac:dyDescent="0.3">
      <c r="A280" s="38">
        <v>384</v>
      </c>
      <c r="B280" s="38" t="s">
        <v>2455</v>
      </c>
      <c r="C280" s="38" t="s">
        <v>1271</v>
      </c>
    </row>
    <row r="281" spans="1:3" x14ac:dyDescent="0.3">
      <c r="A281" s="38">
        <v>385</v>
      </c>
      <c r="B281" s="38" t="s">
        <v>1480</v>
      </c>
      <c r="C281" s="38" t="s">
        <v>1272</v>
      </c>
    </row>
    <row r="282" spans="1:3" x14ac:dyDescent="0.3">
      <c r="A282" s="38">
        <v>386</v>
      </c>
      <c r="B282" s="38" t="s">
        <v>1481</v>
      </c>
      <c r="C282" s="38" t="s">
        <v>1272</v>
      </c>
    </row>
    <row r="283" spans="1:3" x14ac:dyDescent="0.3">
      <c r="A283" s="38">
        <v>387</v>
      </c>
      <c r="B283" s="38" t="s">
        <v>1482</v>
      </c>
      <c r="C283" s="38" t="s">
        <v>1271</v>
      </c>
    </row>
    <row r="284" spans="1:3" x14ac:dyDescent="0.3">
      <c r="A284" s="38">
        <v>388</v>
      </c>
      <c r="B284" s="38" t="s">
        <v>1483</v>
      </c>
      <c r="C284" s="38" t="s">
        <v>1274</v>
      </c>
    </row>
    <row r="285" spans="1:3" x14ac:dyDescent="0.3">
      <c r="A285" s="38">
        <v>389</v>
      </c>
      <c r="B285" s="38" t="s">
        <v>1484</v>
      </c>
      <c r="C285" s="38" t="s">
        <v>1271</v>
      </c>
    </row>
    <row r="286" spans="1:3" x14ac:dyDescent="0.3">
      <c r="A286" s="38">
        <v>390</v>
      </c>
      <c r="B286" s="38" t="s">
        <v>1485</v>
      </c>
      <c r="C286" s="38" t="s">
        <v>1271</v>
      </c>
    </row>
    <row r="287" spans="1:3" x14ac:dyDescent="0.3">
      <c r="A287" s="38">
        <v>391</v>
      </c>
      <c r="B287" s="38" t="s">
        <v>1486</v>
      </c>
      <c r="C287" s="38" t="s">
        <v>1271</v>
      </c>
    </row>
    <row r="288" spans="1:3" x14ac:dyDescent="0.3">
      <c r="A288" s="38">
        <v>392</v>
      </c>
      <c r="B288" s="38" t="s">
        <v>1487</v>
      </c>
      <c r="C288" s="38" t="s">
        <v>1273</v>
      </c>
    </row>
    <row r="289" spans="1:3" x14ac:dyDescent="0.3">
      <c r="A289" s="38">
        <v>394</v>
      </c>
      <c r="B289" s="38" t="s">
        <v>1488</v>
      </c>
      <c r="C289" s="38" t="s">
        <v>1271</v>
      </c>
    </row>
    <row r="290" spans="1:3" x14ac:dyDescent="0.3">
      <c r="A290" s="38">
        <v>395</v>
      </c>
      <c r="B290" s="38" t="s">
        <v>1489</v>
      </c>
      <c r="C290" s="38" t="s">
        <v>1274</v>
      </c>
    </row>
    <row r="291" spans="1:3" x14ac:dyDescent="0.3">
      <c r="A291" s="38">
        <v>396</v>
      </c>
      <c r="B291" s="38" t="s">
        <v>1490</v>
      </c>
      <c r="C291" s="38" t="s">
        <v>1274</v>
      </c>
    </row>
    <row r="292" spans="1:3" x14ac:dyDescent="0.3">
      <c r="A292" s="38">
        <v>397</v>
      </c>
      <c r="B292" s="38" t="s">
        <v>1491</v>
      </c>
      <c r="C292" s="38" t="s">
        <v>1274</v>
      </c>
    </row>
    <row r="293" spans="1:3" x14ac:dyDescent="0.3">
      <c r="A293" s="38">
        <v>398</v>
      </c>
      <c r="B293" s="38" t="s">
        <v>2599</v>
      </c>
      <c r="C293" s="38" t="s">
        <v>1271</v>
      </c>
    </row>
    <row r="294" spans="1:3" x14ac:dyDescent="0.3">
      <c r="A294" s="38">
        <v>399</v>
      </c>
      <c r="B294" s="38" t="s">
        <v>1492</v>
      </c>
      <c r="C294" s="38" t="s">
        <v>1272</v>
      </c>
    </row>
    <row r="295" spans="1:3" x14ac:dyDescent="0.3">
      <c r="A295" s="38">
        <v>402</v>
      </c>
      <c r="B295" s="38" t="s">
        <v>1493</v>
      </c>
      <c r="C295" s="38" t="s">
        <v>1274</v>
      </c>
    </row>
    <row r="296" spans="1:3" x14ac:dyDescent="0.3">
      <c r="A296" s="38">
        <v>403</v>
      </c>
      <c r="B296" s="38" t="s">
        <v>1494</v>
      </c>
      <c r="C296" s="38" t="s">
        <v>1273</v>
      </c>
    </row>
    <row r="297" spans="1:3" x14ac:dyDescent="0.3">
      <c r="A297" s="38">
        <v>405</v>
      </c>
      <c r="B297" s="38" t="s">
        <v>1495</v>
      </c>
      <c r="C297" s="38" t="s">
        <v>1274</v>
      </c>
    </row>
    <row r="298" spans="1:3" x14ac:dyDescent="0.3">
      <c r="A298" s="38">
        <v>406</v>
      </c>
      <c r="B298" s="38" t="s">
        <v>1496</v>
      </c>
      <c r="C298" s="38" t="s">
        <v>1271</v>
      </c>
    </row>
    <row r="299" spans="1:3" x14ac:dyDescent="0.3">
      <c r="A299" s="38">
        <v>407</v>
      </c>
      <c r="B299" s="38" t="s">
        <v>1497</v>
      </c>
      <c r="C299" s="38" t="s">
        <v>1271</v>
      </c>
    </row>
    <row r="300" spans="1:3" x14ac:dyDescent="0.3">
      <c r="A300" s="38">
        <v>408</v>
      </c>
      <c r="B300" s="38" t="s">
        <v>1498</v>
      </c>
      <c r="C300" s="38" t="s">
        <v>1271</v>
      </c>
    </row>
    <row r="301" spans="1:3" x14ac:dyDescent="0.3">
      <c r="A301" s="38">
        <v>409</v>
      </c>
      <c r="B301" s="38" t="s">
        <v>1499</v>
      </c>
      <c r="C301" s="38" t="s">
        <v>1271</v>
      </c>
    </row>
    <row r="302" spans="1:3" x14ac:dyDescent="0.3">
      <c r="A302" s="38">
        <v>410</v>
      </c>
      <c r="B302" s="38" t="s">
        <v>1500</v>
      </c>
      <c r="C302" s="38" t="s">
        <v>1271</v>
      </c>
    </row>
    <row r="303" spans="1:3" x14ac:dyDescent="0.3">
      <c r="A303" s="38">
        <v>411</v>
      </c>
      <c r="B303" s="38" t="s">
        <v>1501</v>
      </c>
      <c r="C303" s="38" t="s">
        <v>1274</v>
      </c>
    </row>
    <row r="304" spans="1:3" x14ac:dyDescent="0.3">
      <c r="A304" s="38">
        <v>412</v>
      </c>
      <c r="B304" s="38" t="s">
        <v>2600</v>
      </c>
      <c r="C304" s="38" t="s">
        <v>1271</v>
      </c>
    </row>
    <row r="305" spans="1:3" x14ac:dyDescent="0.3">
      <c r="A305" s="38">
        <v>413</v>
      </c>
      <c r="B305" s="38" t="s">
        <v>1502</v>
      </c>
      <c r="C305" s="38" t="s">
        <v>1274</v>
      </c>
    </row>
    <row r="306" spans="1:3" x14ac:dyDescent="0.3">
      <c r="A306" s="38">
        <v>414</v>
      </c>
      <c r="B306" s="38" t="s">
        <v>2307</v>
      </c>
      <c r="C306" s="38" t="s">
        <v>1271</v>
      </c>
    </row>
    <row r="307" spans="1:3" x14ac:dyDescent="0.3">
      <c r="A307" s="38">
        <v>415</v>
      </c>
      <c r="B307" s="38" t="s">
        <v>1503</v>
      </c>
      <c r="C307" s="38" t="s">
        <v>1271</v>
      </c>
    </row>
    <row r="308" spans="1:3" x14ac:dyDescent="0.3">
      <c r="A308" s="38">
        <v>416</v>
      </c>
      <c r="B308" s="38" t="s">
        <v>1504</v>
      </c>
      <c r="C308" s="38" t="s">
        <v>1271</v>
      </c>
    </row>
    <row r="309" spans="1:3" x14ac:dyDescent="0.3">
      <c r="A309" s="38">
        <v>420</v>
      </c>
      <c r="B309" s="38" t="s">
        <v>1505</v>
      </c>
      <c r="C309" s="38" t="s">
        <v>1271</v>
      </c>
    </row>
    <row r="310" spans="1:3" x14ac:dyDescent="0.3">
      <c r="A310" s="38">
        <v>421</v>
      </c>
      <c r="B310" s="38" t="s">
        <v>1506</v>
      </c>
      <c r="C310" s="38" t="s">
        <v>1271</v>
      </c>
    </row>
    <row r="311" spans="1:3" x14ac:dyDescent="0.3">
      <c r="A311" s="38">
        <v>422</v>
      </c>
      <c r="B311" s="38" t="s">
        <v>1507</v>
      </c>
      <c r="C311" s="38" t="s">
        <v>1271</v>
      </c>
    </row>
    <row r="312" spans="1:3" x14ac:dyDescent="0.3">
      <c r="A312" s="38">
        <v>423</v>
      </c>
      <c r="B312" s="38" t="s">
        <v>1508</v>
      </c>
      <c r="C312" s="38" t="s">
        <v>1271</v>
      </c>
    </row>
    <row r="313" spans="1:3" x14ac:dyDescent="0.3">
      <c r="A313" s="38">
        <v>424</v>
      </c>
      <c r="B313" s="38" t="s">
        <v>1509</v>
      </c>
      <c r="C313" s="38" t="s">
        <v>1271</v>
      </c>
    </row>
    <row r="314" spans="1:3" x14ac:dyDescent="0.3">
      <c r="A314" s="38">
        <v>425</v>
      </c>
      <c r="B314" s="38" t="s">
        <v>1510</v>
      </c>
      <c r="C314" s="38" t="s">
        <v>1271</v>
      </c>
    </row>
    <row r="315" spans="1:3" x14ac:dyDescent="0.3">
      <c r="A315" s="38">
        <v>427</v>
      </c>
      <c r="B315" s="38" t="s">
        <v>1511</v>
      </c>
      <c r="C315" s="38" t="s">
        <v>1272</v>
      </c>
    </row>
    <row r="316" spans="1:3" x14ac:dyDescent="0.3">
      <c r="A316" s="38">
        <v>428</v>
      </c>
      <c r="B316" s="38" t="s">
        <v>1512</v>
      </c>
      <c r="C316" s="38" t="s">
        <v>1271</v>
      </c>
    </row>
    <row r="317" spans="1:3" x14ac:dyDescent="0.3">
      <c r="A317" s="38">
        <v>429</v>
      </c>
      <c r="B317" s="38" t="s">
        <v>1513</v>
      </c>
      <c r="C317" s="38" t="s">
        <v>1272</v>
      </c>
    </row>
    <row r="318" spans="1:3" x14ac:dyDescent="0.3">
      <c r="A318" s="38">
        <v>430</v>
      </c>
      <c r="B318" s="38" t="s">
        <v>2594</v>
      </c>
      <c r="C318" s="38" t="s">
        <v>1273</v>
      </c>
    </row>
    <row r="319" spans="1:3" x14ac:dyDescent="0.3">
      <c r="A319" s="38">
        <v>431</v>
      </c>
      <c r="B319" s="38" t="s">
        <v>2311</v>
      </c>
      <c r="C319" s="38" t="s">
        <v>1274</v>
      </c>
    </row>
    <row r="320" spans="1:3" x14ac:dyDescent="0.3">
      <c r="A320" s="38">
        <v>432</v>
      </c>
      <c r="B320" s="38" t="s">
        <v>1514</v>
      </c>
      <c r="C320" s="38" t="s">
        <v>1274</v>
      </c>
    </row>
    <row r="321" spans="1:3" x14ac:dyDescent="0.3">
      <c r="A321" s="38">
        <v>433</v>
      </c>
      <c r="B321" s="38" t="s">
        <v>1515</v>
      </c>
      <c r="C321" s="38" t="s">
        <v>1272</v>
      </c>
    </row>
    <row r="322" spans="1:3" x14ac:dyDescent="0.3">
      <c r="A322" s="38">
        <v>434</v>
      </c>
      <c r="B322" s="38" t="s">
        <v>1516</v>
      </c>
      <c r="C322" s="38" t="s">
        <v>1271</v>
      </c>
    </row>
    <row r="323" spans="1:3" x14ac:dyDescent="0.3">
      <c r="A323" s="38">
        <v>435</v>
      </c>
      <c r="B323" s="38" t="s">
        <v>1517</v>
      </c>
      <c r="C323" s="38" t="s">
        <v>1271</v>
      </c>
    </row>
    <row r="324" spans="1:3" x14ac:dyDescent="0.3">
      <c r="A324" s="38">
        <v>436</v>
      </c>
      <c r="B324" s="38" t="s">
        <v>1518</v>
      </c>
      <c r="C324" s="38" t="s">
        <v>1271</v>
      </c>
    </row>
    <row r="325" spans="1:3" x14ac:dyDescent="0.3">
      <c r="A325" s="38">
        <v>437</v>
      </c>
      <c r="B325" s="38" t="s">
        <v>1519</v>
      </c>
      <c r="C325" s="38" t="s">
        <v>1271</v>
      </c>
    </row>
    <row r="326" spans="1:3" x14ac:dyDescent="0.3">
      <c r="A326" s="38">
        <v>438</v>
      </c>
      <c r="B326" s="38" t="s">
        <v>1520</v>
      </c>
      <c r="C326" s="38" t="s">
        <v>1271</v>
      </c>
    </row>
    <row r="327" spans="1:3" x14ac:dyDescent="0.3">
      <c r="A327" s="38">
        <v>441</v>
      </c>
      <c r="B327" s="38" t="s">
        <v>1917</v>
      </c>
      <c r="C327" s="38" t="s">
        <v>1271</v>
      </c>
    </row>
    <row r="328" spans="1:3" x14ac:dyDescent="0.3">
      <c r="A328" s="38">
        <v>443</v>
      </c>
      <c r="B328" s="38" t="s">
        <v>1521</v>
      </c>
      <c r="C328" s="38" t="s">
        <v>1271</v>
      </c>
    </row>
    <row r="329" spans="1:3" x14ac:dyDescent="0.3">
      <c r="A329" s="38">
        <v>444</v>
      </c>
      <c r="B329" s="38" t="s">
        <v>2370</v>
      </c>
      <c r="C329" s="38" t="s">
        <v>1274</v>
      </c>
    </row>
    <row r="330" spans="1:3" x14ac:dyDescent="0.3">
      <c r="A330" s="38">
        <v>445</v>
      </c>
      <c r="B330" s="38" t="s">
        <v>1522</v>
      </c>
      <c r="C330" s="38" t="s">
        <v>1271</v>
      </c>
    </row>
    <row r="331" spans="1:3" x14ac:dyDescent="0.3">
      <c r="A331" s="38">
        <v>446</v>
      </c>
      <c r="B331" s="38" t="s">
        <v>1942</v>
      </c>
      <c r="C331" s="38" t="s">
        <v>1271</v>
      </c>
    </row>
    <row r="332" spans="1:3" x14ac:dyDescent="0.3">
      <c r="A332" s="38">
        <v>447</v>
      </c>
      <c r="B332" s="38" t="s">
        <v>1523</v>
      </c>
      <c r="C332" s="38" t="s">
        <v>1272</v>
      </c>
    </row>
    <row r="333" spans="1:3" x14ac:dyDescent="0.3">
      <c r="A333" s="38">
        <v>448</v>
      </c>
      <c r="B333" s="38" t="s">
        <v>1524</v>
      </c>
      <c r="C333" s="38" t="s">
        <v>1271</v>
      </c>
    </row>
    <row r="334" spans="1:3" x14ac:dyDescent="0.3">
      <c r="A334" s="38">
        <v>449</v>
      </c>
      <c r="B334" s="38" t="s">
        <v>1947</v>
      </c>
      <c r="C334" s="38" t="s">
        <v>1271</v>
      </c>
    </row>
    <row r="335" spans="1:3" x14ac:dyDescent="0.3">
      <c r="A335" s="38">
        <v>453</v>
      </c>
      <c r="B335" s="38" t="s">
        <v>1525</v>
      </c>
      <c r="C335" s="38" t="s">
        <v>1271</v>
      </c>
    </row>
    <row r="336" spans="1:3" x14ac:dyDescent="0.3">
      <c r="A336" s="38">
        <v>454</v>
      </c>
      <c r="B336" s="38" t="s">
        <v>2330</v>
      </c>
      <c r="C336" s="38" t="s">
        <v>1274</v>
      </c>
    </row>
    <row r="337" spans="1:3" x14ac:dyDescent="0.3">
      <c r="A337" s="38">
        <v>455</v>
      </c>
      <c r="B337" s="38" t="s">
        <v>1526</v>
      </c>
      <c r="C337" s="38" t="s">
        <v>1273</v>
      </c>
    </row>
    <row r="338" spans="1:3" x14ac:dyDescent="0.3">
      <c r="A338" s="38">
        <v>456</v>
      </c>
      <c r="B338" s="38" t="s">
        <v>2601</v>
      </c>
      <c r="C338" s="38" t="s">
        <v>1271</v>
      </c>
    </row>
    <row r="339" spans="1:3" x14ac:dyDescent="0.3">
      <c r="A339" s="38">
        <v>457</v>
      </c>
      <c r="B339" s="38" t="s">
        <v>2332</v>
      </c>
      <c r="C339" s="38" t="s">
        <v>1271</v>
      </c>
    </row>
    <row r="340" spans="1:3" x14ac:dyDescent="0.3">
      <c r="A340" s="38">
        <v>458</v>
      </c>
      <c r="B340" s="38" t="s">
        <v>2305</v>
      </c>
      <c r="C340" s="38" t="s">
        <v>1271</v>
      </c>
    </row>
    <row r="341" spans="1:3" x14ac:dyDescent="0.3">
      <c r="A341" s="38">
        <v>459</v>
      </c>
      <c r="B341" s="38" t="s">
        <v>2224</v>
      </c>
      <c r="C341" s="38" t="s">
        <v>1271</v>
      </c>
    </row>
    <row r="342" spans="1:3" x14ac:dyDescent="0.3">
      <c r="A342" s="38">
        <v>461</v>
      </c>
      <c r="B342" s="38" t="s">
        <v>1527</v>
      </c>
      <c r="C342" s="38" t="s">
        <v>1271</v>
      </c>
    </row>
    <row r="343" spans="1:3" x14ac:dyDescent="0.3">
      <c r="A343" s="38">
        <v>462</v>
      </c>
      <c r="B343" s="38" t="s">
        <v>1905</v>
      </c>
      <c r="C343" s="38" t="s">
        <v>1272</v>
      </c>
    </row>
    <row r="344" spans="1:3" x14ac:dyDescent="0.3">
      <c r="A344" s="38">
        <v>463</v>
      </c>
      <c r="B344" s="38" t="s">
        <v>1528</v>
      </c>
      <c r="C344" s="38" t="s">
        <v>1274</v>
      </c>
    </row>
    <row r="345" spans="1:3" s="69" customFormat="1" x14ac:dyDescent="0.3">
      <c r="A345" s="115">
        <v>465</v>
      </c>
      <c r="B345" s="115" t="s">
        <v>2326</v>
      </c>
      <c r="C345" s="115" t="s">
        <v>1271</v>
      </c>
    </row>
    <row r="346" spans="1:3" x14ac:dyDescent="0.3">
      <c r="A346" s="38">
        <v>466</v>
      </c>
      <c r="B346" s="38" t="s">
        <v>1912</v>
      </c>
      <c r="C346" s="38" t="s">
        <v>1271</v>
      </c>
    </row>
    <row r="347" spans="1:3" x14ac:dyDescent="0.3">
      <c r="A347" s="38">
        <v>467</v>
      </c>
      <c r="B347" s="38" t="s">
        <v>1913</v>
      </c>
      <c r="C347" s="38" t="s">
        <v>1274</v>
      </c>
    </row>
    <row r="348" spans="1:3" x14ac:dyDescent="0.3">
      <c r="A348" s="38">
        <v>468</v>
      </c>
      <c r="B348" s="38" t="s">
        <v>2173</v>
      </c>
      <c r="C348" s="38" t="s">
        <v>1271</v>
      </c>
    </row>
    <row r="349" spans="1:3" x14ac:dyDescent="0.3">
      <c r="A349" s="38">
        <v>469</v>
      </c>
      <c r="B349" s="38" t="s">
        <v>2247</v>
      </c>
      <c r="C349" s="38" t="s">
        <v>1271</v>
      </c>
    </row>
    <row r="350" spans="1:3" x14ac:dyDescent="0.3">
      <c r="A350" s="38">
        <v>470</v>
      </c>
      <c r="B350" s="38" t="s">
        <v>1529</v>
      </c>
      <c r="C350" s="38" t="s">
        <v>1273</v>
      </c>
    </row>
    <row r="351" spans="1:3" x14ac:dyDescent="0.3">
      <c r="A351" s="38">
        <v>471</v>
      </c>
      <c r="B351" s="38" t="s">
        <v>1927</v>
      </c>
      <c r="C351" s="38" t="s">
        <v>1271</v>
      </c>
    </row>
    <row r="352" spans="1:3" x14ac:dyDescent="0.3">
      <c r="A352" s="38">
        <v>472</v>
      </c>
      <c r="B352" s="38" t="s">
        <v>2577</v>
      </c>
      <c r="C352" s="38" t="s">
        <v>1272</v>
      </c>
    </row>
    <row r="353" spans="1:3" x14ac:dyDescent="0.3">
      <c r="A353" s="38">
        <v>473</v>
      </c>
      <c r="B353" s="38" t="s">
        <v>1530</v>
      </c>
      <c r="C353" s="38" t="s">
        <v>1271</v>
      </c>
    </row>
    <row r="354" spans="1:3" x14ac:dyDescent="0.3">
      <c r="A354" s="38">
        <v>474</v>
      </c>
      <c r="B354" s="38" t="s">
        <v>2602</v>
      </c>
      <c r="C354" s="38" t="s">
        <v>1271</v>
      </c>
    </row>
    <row r="355" spans="1:3" s="59" customFormat="1" x14ac:dyDescent="0.3">
      <c r="A355" s="66">
        <v>476</v>
      </c>
      <c r="B355" s="66" t="s">
        <v>1531</v>
      </c>
      <c r="C355" s="38" t="s">
        <v>1271</v>
      </c>
    </row>
    <row r="356" spans="1:3" x14ac:dyDescent="0.3">
      <c r="A356" s="38">
        <v>479</v>
      </c>
      <c r="B356" s="38" t="s">
        <v>2585</v>
      </c>
      <c r="C356" s="38" t="s">
        <v>1274</v>
      </c>
    </row>
    <row r="357" spans="1:3" x14ac:dyDescent="0.3">
      <c r="A357" s="38">
        <v>480</v>
      </c>
      <c r="B357" s="38" t="s">
        <v>2183</v>
      </c>
      <c r="C357" s="38" t="s">
        <v>1272</v>
      </c>
    </row>
    <row r="358" spans="1:3" x14ac:dyDescent="0.3">
      <c r="A358" s="38">
        <v>482</v>
      </c>
      <c r="B358" s="38" t="s">
        <v>2365</v>
      </c>
      <c r="C358" s="38" t="s">
        <v>1274</v>
      </c>
    </row>
    <row r="359" spans="1:3" x14ac:dyDescent="0.3">
      <c r="A359" s="38">
        <v>483</v>
      </c>
      <c r="B359" s="38" t="s">
        <v>2349</v>
      </c>
      <c r="C359" s="38" t="s">
        <v>1274</v>
      </c>
    </row>
    <row r="360" spans="1:3" x14ac:dyDescent="0.3">
      <c r="A360" s="38">
        <v>485</v>
      </c>
      <c r="B360" s="38" t="s">
        <v>1532</v>
      </c>
      <c r="C360" s="38" t="s">
        <v>1271</v>
      </c>
    </row>
    <row r="361" spans="1:3" x14ac:dyDescent="0.3">
      <c r="A361" s="38">
        <v>486</v>
      </c>
      <c r="B361" s="38" t="s">
        <v>1533</v>
      </c>
      <c r="C361" s="38" t="s">
        <v>1271</v>
      </c>
    </row>
    <row r="362" spans="1:3" x14ac:dyDescent="0.3">
      <c r="A362" s="38">
        <v>487</v>
      </c>
      <c r="B362" s="38" t="s">
        <v>1534</v>
      </c>
      <c r="C362" s="38" t="s">
        <v>1271</v>
      </c>
    </row>
    <row r="363" spans="1:3" x14ac:dyDescent="0.3">
      <c r="A363" s="38">
        <v>488</v>
      </c>
      <c r="B363" s="38" t="s">
        <v>1535</v>
      </c>
      <c r="C363" s="38" t="s">
        <v>1271</v>
      </c>
    </row>
    <row r="364" spans="1:3" x14ac:dyDescent="0.3">
      <c r="A364" s="38">
        <v>489</v>
      </c>
      <c r="B364" s="38" t="s">
        <v>1536</v>
      </c>
      <c r="C364" s="38" t="s">
        <v>1274</v>
      </c>
    </row>
    <row r="365" spans="1:3" x14ac:dyDescent="0.3">
      <c r="A365" s="38">
        <v>490</v>
      </c>
      <c r="B365" s="38" t="s">
        <v>1537</v>
      </c>
      <c r="C365" s="38" t="s">
        <v>1271</v>
      </c>
    </row>
    <row r="366" spans="1:3" x14ac:dyDescent="0.3">
      <c r="A366" s="38">
        <v>491</v>
      </c>
      <c r="B366" s="38" t="s">
        <v>2306</v>
      </c>
      <c r="C366" s="38" t="s">
        <v>1272</v>
      </c>
    </row>
    <row r="367" spans="1:3" x14ac:dyDescent="0.3">
      <c r="A367" s="38">
        <v>492</v>
      </c>
      <c r="B367" s="38" t="s">
        <v>2443</v>
      </c>
      <c r="C367" s="38" t="s">
        <v>1274</v>
      </c>
    </row>
    <row r="368" spans="1:3" x14ac:dyDescent="0.3">
      <c r="A368" s="38">
        <v>493</v>
      </c>
      <c r="B368" s="38" t="s">
        <v>1538</v>
      </c>
      <c r="C368" s="38" t="s">
        <v>1271</v>
      </c>
    </row>
    <row r="369" spans="1:3" x14ac:dyDescent="0.3">
      <c r="A369" s="38">
        <v>494</v>
      </c>
      <c r="B369" s="38" t="s">
        <v>1539</v>
      </c>
      <c r="C369" s="38" t="s">
        <v>1271</v>
      </c>
    </row>
    <row r="370" spans="1:3" x14ac:dyDescent="0.3">
      <c r="A370" s="38">
        <v>495</v>
      </c>
      <c r="B370" s="38" t="s">
        <v>2445</v>
      </c>
      <c r="C370" s="38" t="s">
        <v>1272</v>
      </c>
    </row>
    <row r="371" spans="1:3" x14ac:dyDescent="0.3">
      <c r="A371" s="38">
        <v>496</v>
      </c>
      <c r="B371" s="38" t="s">
        <v>1540</v>
      </c>
      <c r="C371" s="38" t="s">
        <v>1274</v>
      </c>
    </row>
    <row r="372" spans="1:3" x14ac:dyDescent="0.3">
      <c r="A372" s="38">
        <v>497</v>
      </c>
      <c r="B372" s="38" t="s">
        <v>2438</v>
      </c>
      <c r="C372" s="38" t="s">
        <v>1274</v>
      </c>
    </row>
    <row r="373" spans="1:3" x14ac:dyDescent="0.3">
      <c r="A373" s="38">
        <v>498</v>
      </c>
      <c r="B373" s="38" t="s">
        <v>2327</v>
      </c>
      <c r="C373" s="38" t="s">
        <v>1271</v>
      </c>
    </row>
    <row r="374" spans="1:3" x14ac:dyDescent="0.3">
      <c r="A374" s="38">
        <v>499</v>
      </c>
      <c r="B374" s="38" t="s">
        <v>1541</v>
      </c>
      <c r="C374" s="38" t="s">
        <v>1271</v>
      </c>
    </row>
    <row r="375" spans="1:3" x14ac:dyDescent="0.3">
      <c r="A375" s="38">
        <v>500</v>
      </c>
      <c r="B375" s="38" t="s">
        <v>1542</v>
      </c>
      <c r="C375" s="38" t="s">
        <v>1274</v>
      </c>
    </row>
    <row r="376" spans="1:3" x14ac:dyDescent="0.3">
      <c r="A376" s="38">
        <v>501</v>
      </c>
      <c r="B376" s="38" t="s">
        <v>1543</v>
      </c>
      <c r="C376" s="38" t="s">
        <v>1274</v>
      </c>
    </row>
    <row r="377" spans="1:3" x14ac:dyDescent="0.3">
      <c r="A377" s="38">
        <v>502</v>
      </c>
      <c r="B377" s="38" t="s">
        <v>2373</v>
      </c>
      <c r="C377" s="38" t="s">
        <v>1274</v>
      </c>
    </row>
    <row r="378" spans="1:3" x14ac:dyDescent="0.3">
      <c r="A378" s="38">
        <v>504</v>
      </c>
      <c r="B378" s="38" t="s">
        <v>2254</v>
      </c>
      <c r="C378" s="38" t="s">
        <v>1274</v>
      </c>
    </row>
    <row r="379" spans="1:3" x14ac:dyDescent="0.3">
      <c r="A379" s="38">
        <v>507</v>
      </c>
      <c r="B379" s="38" t="s">
        <v>1968</v>
      </c>
      <c r="C379" s="38" t="s">
        <v>1271</v>
      </c>
    </row>
    <row r="380" spans="1:3" x14ac:dyDescent="0.3">
      <c r="A380" s="38">
        <v>510</v>
      </c>
      <c r="B380" s="38" t="s">
        <v>1544</v>
      </c>
      <c r="C380" s="38" t="s">
        <v>1274</v>
      </c>
    </row>
    <row r="381" spans="1:3" x14ac:dyDescent="0.3">
      <c r="A381" s="38">
        <v>511</v>
      </c>
      <c r="B381" s="38" t="s">
        <v>1545</v>
      </c>
      <c r="C381" s="38" t="s">
        <v>1274</v>
      </c>
    </row>
    <row r="382" spans="1:3" x14ac:dyDescent="0.3">
      <c r="A382" s="38">
        <v>512</v>
      </c>
      <c r="B382" s="38" t="s">
        <v>2257</v>
      </c>
      <c r="C382" s="38" t="s">
        <v>1273</v>
      </c>
    </row>
    <row r="383" spans="1:3" x14ac:dyDescent="0.3">
      <c r="A383" s="38">
        <v>513</v>
      </c>
      <c r="B383" s="38" t="s">
        <v>1546</v>
      </c>
      <c r="C383" s="38" t="s">
        <v>1272</v>
      </c>
    </row>
    <row r="384" spans="1:3" x14ac:dyDescent="0.3">
      <c r="A384" s="38">
        <v>514</v>
      </c>
      <c r="B384" s="38" t="s">
        <v>2313</v>
      </c>
      <c r="C384" s="38" t="s">
        <v>1271</v>
      </c>
    </row>
    <row r="385" spans="1:3" x14ac:dyDescent="0.3">
      <c r="A385" s="38">
        <v>515</v>
      </c>
      <c r="B385" s="38" t="s">
        <v>1547</v>
      </c>
      <c r="C385" s="38" t="s">
        <v>1271</v>
      </c>
    </row>
    <row r="386" spans="1:3" x14ac:dyDescent="0.3">
      <c r="A386" s="38">
        <v>516</v>
      </c>
      <c r="B386" s="38" t="s">
        <v>1548</v>
      </c>
      <c r="C386" s="38" t="s">
        <v>1271</v>
      </c>
    </row>
    <row r="387" spans="1:3" x14ac:dyDescent="0.3">
      <c r="A387" s="38">
        <v>517</v>
      </c>
      <c r="B387" s="38" t="s">
        <v>1549</v>
      </c>
      <c r="C387" s="38" t="s">
        <v>1271</v>
      </c>
    </row>
    <row r="388" spans="1:3" x14ac:dyDescent="0.3">
      <c r="A388" s="38">
        <v>518</v>
      </c>
      <c r="B388" s="38" t="s">
        <v>1550</v>
      </c>
      <c r="C388" s="38" t="s">
        <v>1274</v>
      </c>
    </row>
    <row r="389" spans="1:3" x14ac:dyDescent="0.3">
      <c r="A389" s="38">
        <v>519</v>
      </c>
      <c r="B389" s="38" t="s">
        <v>1551</v>
      </c>
      <c r="C389" s="38" t="s">
        <v>1272</v>
      </c>
    </row>
    <row r="390" spans="1:3" x14ac:dyDescent="0.3">
      <c r="A390" s="38">
        <v>520</v>
      </c>
      <c r="B390" s="38" t="s">
        <v>1552</v>
      </c>
      <c r="C390" s="38" t="s">
        <v>1274</v>
      </c>
    </row>
    <row r="391" spans="1:3" x14ac:dyDescent="0.3">
      <c r="A391" s="38">
        <v>521</v>
      </c>
      <c r="B391" s="38" t="s">
        <v>1553</v>
      </c>
      <c r="C391" s="38" t="s">
        <v>1272</v>
      </c>
    </row>
    <row r="392" spans="1:3" x14ac:dyDescent="0.3">
      <c r="A392" s="38">
        <v>522</v>
      </c>
      <c r="B392" s="38" t="s">
        <v>1554</v>
      </c>
      <c r="C392" s="38" t="s">
        <v>1271</v>
      </c>
    </row>
    <row r="393" spans="1:3" x14ac:dyDescent="0.3">
      <c r="A393" s="38">
        <v>524</v>
      </c>
      <c r="B393" s="38" t="s">
        <v>1555</v>
      </c>
      <c r="C393" s="38" t="s">
        <v>1271</v>
      </c>
    </row>
    <row r="394" spans="1:3" x14ac:dyDescent="0.3">
      <c r="A394" s="38">
        <v>525</v>
      </c>
      <c r="B394" s="38" t="s">
        <v>2342</v>
      </c>
      <c r="C394" s="38" t="s">
        <v>1271</v>
      </c>
    </row>
    <row r="395" spans="1:3" x14ac:dyDescent="0.3">
      <c r="A395" s="38">
        <v>527</v>
      </c>
      <c r="B395" s="38" t="s">
        <v>1951</v>
      </c>
      <c r="C395" s="38" t="s">
        <v>1271</v>
      </c>
    </row>
    <row r="396" spans="1:3" x14ac:dyDescent="0.3">
      <c r="A396" s="38">
        <v>528</v>
      </c>
      <c r="B396" s="38" t="s">
        <v>1556</v>
      </c>
      <c r="C396" s="38" t="s">
        <v>1274</v>
      </c>
    </row>
    <row r="397" spans="1:3" x14ac:dyDescent="0.3">
      <c r="A397" s="38">
        <v>529</v>
      </c>
      <c r="B397" s="38" t="s">
        <v>1557</v>
      </c>
      <c r="C397" s="38" t="s">
        <v>1271</v>
      </c>
    </row>
    <row r="398" spans="1:3" x14ac:dyDescent="0.3">
      <c r="A398" s="38">
        <v>530</v>
      </c>
      <c r="B398" s="38" t="s">
        <v>1558</v>
      </c>
      <c r="C398" s="38" t="s">
        <v>1271</v>
      </c>
    </row>
    <row r="399" spans="1:3" x14ac:dyDescent="0.3">
      <c r="A399" s="38">
        <v>531</v>
      </c>
      <c r="B399" s="38" t="s">
        <v>1559</v>
      </c>
      <c r="C399" s="38" t="s">
        <v>1271</v>
      </c>
    </row>
    <row r="400" spans="1:3" x14ac:dyDescent="0.3">
      <c r="A400" s="38">
        <v>532</v>
      </c>
      <c r="B400" s="38" t="s">
        <v>1560</v>
      </c>
      <c r="C400" s="38" t="s">
        <v>1274</v>
      </c>
    </row>
    <row r="401" spans="1:3" x14ac:dyDescent="0.3">
      <c r="A401" s="38">
        <v>533</v>
      </c>
      <c r="B401" s="38" t="s">
        <v>1943</v>
      </c>
      <c r="C401" s="38" t="s">
        <v>1271</v>
      </c>
    </row>
    <row r="402" spans="1:3" x14ac:dyDescent="0.3">
      <c r="A402" s="38">
        <v>534</v>
      </c>
      <c r="B402" s="38" t="s">
        <v>1561</v>
      </c>
      <c r="C402" s="38" t="s">
        <v>1271</v>
      </c>
    </row>
    <row r="403" spans="1:3" x14ac:dyDescent="0.3">
      <c r="A403" s="38">
        <v>535</v>
      </c>
      <c r="B403" s="38" t="s">
        <v>2319</v>
      </c>
      <c r="C403" s="38" t="s">
        <v>1271</v>
      </c>
    </row>
    <row r="404" spans="1:3" x14ac:dyDescent="0.3">
      <c r="A404" s="38">
        <v>536</v>
      </c>
      <c r="B404" s="38" t="s">
        <v>1562</v>
      </c>
      <c r="C404" s="38" t="s">
        <v>1271</v>
      </c>
    </row>
    <row r="405" spans="1:3" x14ac:dyDescent="0.3">
      <c r="A405" s="38">
        <v>537</v>
      </c>
      <c r="B405" s="38" t="s">
        <v>1563</v>
      </c>
      <c r="C405" s="38" t="s">
        <v>1273</v>
      </c>
    </row>
    <row r="406" spans="1:3" x14ac:dyDescent="0.3">
      <c r="A406" s="38">
        <v>538</v>
      </c>
      <c r="B406" s="38" t="s">
        <v>2391</v>
      </c>
      <c r="C406" s="38" t="s">
        <v>1274</v>
      </c>
    </row>
    <row r="407" spans="1:3" x14ac:dyDescent="0.3">
      <c r="A407" s="38">
        <v>539</v>
      </c>
      <c r="B407" s="38" t="s">
        <v>2333</v>
      </c>
      <c r="C407" s="38" t="s">
        <v>1271</v>
      </c>
    </row>
    <row r="408" spans="1:3" x14ac:dyDescent="0.3">
      <c r="A408" s="38">
        <v>540</v>
      </c>
      <c r="B408" s="38" t="s">
        <v>2397</v>
      </c>
      <c r="C408" s="38" t="s">
        <v>1271</v>
      </c>
    </row>
    <row r="409" spans="1:3" x14ac:dyDescent="0.3">
      <c r="A409" s="38">
        <v>541</v>
      </c>
      <c r="B409" s="38" t="s">
        <v>1564</v>
      </c>
      <c r="C409" s="38" t="s">
        <v>1271</v>
      </c>
    </row>
    <row r="410" spans="1:3" x14ac:dyDescent="0.3">
      <c r="A410" s="38">
        <v>542</v>
      </c>
      <c r="B410" s="38" t="s">
        <v>2350</v>
      </c>
      <c r="C410" s="38" t="s">
        <v>1271</v>
      </c>
    </row>
    <row r="411" spans="1:3" x14ac:dyDescent="0.3">
      <c r="A411" s="38">
        <v>544</v>
      </c>
      <c r="B411" s="38" t="s">
        <v>1565</v>
      </c>
      <c r="C411" s="38" t="s">
        <v>1271</v>
      </c>
    </row>
    <row r="412" spans="1:3" x14ac:dyDescent="0.3">
      <c r="A412" s="38">
        <v>545</v>
      </c>
      <c r="B412" s="38" t="s">
        <v>1566</v>
      </c>
      <c r="C412" s="38" t="s">
        <v>1271</v>
      </c>
    </row>
    <row r="413" spans="1:3" x14ac:dyDescent="0.3">
      <c r="A413" s="38">
        <v>546</v>
      </c>
      <c r="B413" s="38" t="s">
        <v>1567</v>
      </c>
      <c r="C413" s="38" t="s">
        <v>1271</v>
      </c>
    </row>
    <row r="414" spans="1:3" x14ac:dyDescent="0.3">
      <c r="A414" s="38">
        <v>547</v>
      </c>
      <c r="B414" s="38" t="s">
        <v>1568</v>
      </c>
      <c r="C414" s="38" t="s">
        <v>1271</v>
      </c>
    </row>
    <row r="415" spans="1:3" x14ac:dyDescent="0.3">
      <c r="A415" s="38">
        <v>548</v>
      </c>
      <c r="B415" s="38" t="s">
        <v>1569</v>
      </c>
      <c r="C415" s="38" t="s">
        <v>1271</v>
      </c>
    </row>
    <row r="416" spans="1:3" x14ac:dyDescent="0.3">
      <c r="A416" s="38">
        <v>549</v>
      </c>
      <c r="B416" s="38" t="s">
        <v>1570</v>
      </c>
      <c r="C416" s="38" t="s">
        <v>1271</v>
      </c>
    </row>
    <row r="417" spans="1:3" x14ac:dyDescent="0.3">
      <c r="A417" s="38">
        <v>551</v>
      </c>
      <c r="B417" s="38" t="s">
        <v>1571</v>
      </c>
      <c r="C417" s="38" t="s">
        <v>1271</v>
      </c>
    </row>
    <row r="418" spans="1:3" x14ac:dyDescent="0.3">
      <c r="A418" s="38">
        <v>552</v>
      </c>
      <c r="B418" s="38" t="s">
        <v>1572</v>
      </c>
      <c r="C418" s="38" t="s">
        <v>1271</v>
      </c>
    </row>
    <row r="419" spans="1:3" x14ac:dyDescent="0.3">
      <c r="A419" s="38">
        <v>553</v>
      </c>
      <c r="B419" s="38" t="s">
        <v>2533</v>
      </c>
      <c r="C419" s="38" t="s">
        <v>1271</v>
      </c>
    </row>
    <row r="420" spans="1:3" x14ac:dyDescent="0.3">
      <c r="A420" s="38">
        <v>554</v>
      </c>
      <c r="B420" s="38" t="s">
        <v>1573</v>
      </c>
      <c r="C420" s="38" t="s">
        <v>1271</v>
      </c>
    </row>
    <row r="421" spans="1:3" x14ac:dyDescent="0.3">
      <c r="A421" s="38">
        <v>555</v>
      </c>
      <c r="B421" s="38" t="s">
        <v>1574</v>
      </c>
      <c r="C421" s="38" t="s">
        <v>1271</v>
      </c>
    </row>
    <row r="422" spans="1:3" x14ac:dyDescent="0.3">
      <c r="A422" s="38">
        <v>556</v>
      </c>
      <c r="B422" s="38" t="s">
        <v>1575</v>
      </c>
      <c r="C422" s="38" t="s">
        <v>1271</v>
      </c>
    </row>
    <row r="423" spans="1:3" x14ac:dyDescent="0.3">
      <c r="A423" s="38">
        <v>557</v>
      </c>
      <c r="B423" s="38" t="s">
        <v>1576</v>
      </c>
      <c r="C423" s="38" t="s">
        <v>1271</v>
      </c>
    </row>
    <row r="424" spans="1:3" x14ac:dyDescent="0.3">
      <c r="A424" s="38">
        <v>558</v>
      </c>
      <c r="B424" s="38" t="s">
        <v>2322</v>
      </c>
      <c r="C424" s="38" t="s">
        <v>1271</v>
      </c>
    </row>
    <row r="425" spans="1:3" x14ac:dyDescent="0.3">
      <c r="A425" s="38">
        <v>559</v>
      </c>
      <c r="B425" s="38" t="s">
        <v>1577</v>
      </c>
      <c r="C425" s="38" t="s">
        <v>1271</v>
      </c>
    </row>
    <row r="426" spans="1:3" x14ac:dyDescent="0.3">
      <c r="A426" s="38">
        <v>560</v>
      </c>
      <c r="B426" s="38" t="s">
        <v>1578</v>
      </c>
      <c r="C426" s="38" t="s">
        <v>1271</v>
      </c>
    </row>
    <row r="427" spans="1:3" x14ac:dyDescent="0.3">
      <c r="A427" s="38">
        <v>561</v>
      </c>
      <c r="B427" s="38" t="s">
        <v>1579</v>
      </c>
      <c r="C427" s="38" t="s">
        <v>1271</v>
      </c>
    </row>
    <row r="428" spans="1:3" x14ac:dyDescent="0.3">
      <c r="A428" s="38">
        <v>562</v>
      </c>
      <c r="B428" s="38" t="s">
        <v>1580</v>
      </c>
      <c r="C428" s="38" t="s">
        <v>1271</v>
      </c>
    </row>
    <row r="429" spans="1:3" x14ac:dyDescent="0.3">
      <c r="A429" s="38">
        <v>563</v>
      </c>
      <c r="B429" s="38" t="s">
        <v>1581</v>
      </c>
      <c r="C429" s="38" t="s">
        <v>1271</v>
      </c>
    </row>
    <row r="430" spans="1:3" x14ac:dyDescent="0.3">
      <c r="A430" s="38">
        <v>564</v>
      </c>
      <c r="B430" s="38" t="s">
        <v>1582</v>
      </c>
      <c r="C430" s="38" t="s">
        <v>1271</v>
      </c>
    </row>
    <row r="431" spans="1:3" x14ac:dyDescent="0.3">
      <c r="A431" s="38">
        <v>565</v>
      </c>
      <c r="B431" s="38" t="s">
        <v>1583</v>
      </c>
      <c r="C431" s="38" t="s">
        <v>1271</v>
      </c>
    </row>
    <row r="432" spans="1:3" x14ac:dyDescent="0.3">
      <c r="A432" s="38">
        <v>566</v>
      </c>
      <c r="B432" s="38" t="s">
        <v>1584</v>
      </c>
      <c r="C432" s="38" t="s">
        <v>1271</v>
      </c>
    </row>
    <row r="433" spans="1:3" x14ac:dyDescent="0.3">
      <c r="A433" s="38">
        <v>567</v>
      </c>
      <c r="B433" s="38" t="s">
        <v>1585</v>
      </c>
      <c r="C433" s="38" t="s">
        <v>1271</v>
      </c>
    </row>
    <row r="434" spans="1:3" x14ac:dyDescent="0.3">
      <c r="A434" s="38">
        <v>568</v>
      </c>
      <c r="B434" s="38" t="s">
        <v>1586</v>
      </c>
      <c r="C434" s="38" t="s">
        <v>1271</v>
      </c>
    </row>
    <row r="435" spans="1:3" x14ac:dyDescent="0.3">
      <c r="A435" s="38">
        <v>569</v>
      </c>
      <c r="B435" s="38" t="s">
        <v>1587</v>
      </c>
      <c r="C435" s="38" t="s">
        <v>1271</v>
      </c>
    </row>
    <row r="436" spans="1:3" s="69" customFormat="1" x14ac:dyDescent="0.3">
      <c r="A436" s="71">
        <v>570</v>
      </c>
      <c r="B436" s="71" t="s">
        <v>1588</v>
      </c>
      <c r="C436" s="71" t="s">
        <v>1271</v>
      </c>
    </row>
    <row r="437" spans="1:3" x14ac:dyDescent="0.3">
      <c r="A437" s="38">
        <v>571</v>
      </c>
      <c r="B437" s="38" t="s">
        <v>1589</v>
      </c>
      <c r="C437" s="38" t="s">
        <v>1271</v>
      </c>
    </row>
    <row r="438" spans="1:3" x14ac:dyDescent="0.3">
      <c r="A438" s="38">
        <v>572</v>
      </c>
      <c r="B438" s="38" t="s">
        <v>1590</v>
      </c>
      <c r="C438" s="38" t="s">
        <v>1271</v>
      </c>
    </row>
    <row r="439" spans="1:3" x14ac:dyDescent="0.3">
      <c r="A439" s="38">
        <v>573</v>
      </c>
      <c r="B439" s="38" t="s">
        <v>1591</v>
      </c>
      <c r="C439" s="38" t="s">
        <v>1271</v>
      </c>
    </row>
    <row r="440" spans="1:3" x14ac:dyDescent="0.3">
      <c r="A440" s="38">
        <v>574</v>
      </c>
      <c r="B440" s="38" t="s">
        <v>1592</v>
      </c>
      <c r="C440" s="38" t="s">
        <v>1271</v>
      </c>
    </row>
    <row r="441" spans="1:3" x14ac:dyDescent="0.3">
      <c r="A441" s="38">
        <v>575</v>
      </c>
      <c r="B441" s="38" t="s">
        <v>1593</v>
      </c>
      <c r="C441" s="38" t="s">
        <v>1271</v>
      </c>
    </row>
    <row r="442" spans="1:3" x14ac:dyDescent="0.3">
      <c r="A442" s="38">
        <v>576</v>
      </c>
      <c r="B442" s="38" t="s">
        <v>2452</v>
      </c>
      <c r="C442" s="38" t="s">
        <v>1273</v>
      </c>
    </row>
    <row r="443" spans="1:3" x14ac:dyDescent="0.3">
      <c r="A443" s="38">
        <v>577</v>
      </c>
      <c r="B443" s="38" t="s">
        <v>1594</v>
      </c>
      <c r="C443" s="38" t="s">
        <v>1271</v>
      </c>
    </row>
    <row r="444" spans="1:3" x14ac:dyDescent="0.3">
      <c r="A444" s="38">
        <v>578</v>
      </c>
      <c r="B444" s="38" t="s">
        <v>1595</v>
      </c>
      <c r="C444" s="38" t="s">
        <v>1271</v>
      </c>
    </row>
    <row r="445" spans="1:3" x14ac:dyDescent="0.3">
      <c r="A445" s="38">
        <v>579</v>
      </c>
      <c r="B445" s="38" t="s">
        <v>1596</v>
      </c>
      <c r="C445" s="38" t="s">
        <v>1272</v>
      </c>
    </row>
    <row r="446" spans="1:3" x14ac:dyDescent="0.3">
      <c r="A446" s="38">
        <v>580</v>
      </c>
      <c r="B446" s="38" t="s">
        <v>1597</v>
      </c>
      <c r="C446" s="38" t="s">
        <v>1271</v>
      </c>
    </row>
    <row r="447" spans="1:3" x14ac:dyDescent="0.3">
      <c r="A447" s="38">
        <v>581</v>
      </c>
      <c r="B447" s="38" t="s">
        <v>1598</v>
      </c>
      <c r="C447" s="38" t="s">
        <v>1271</v>
      </c>
    </row>
    <row r="448" spans="1:3" x14ac:dyDescent="0.3">
      <c r="A448" s="38">
        <v>582</v>
      </c>
      <c r="B448" s="38" t="s">
        <v>2451</v>
      </c>
      <c r="C448" s="38" t="s">
        <v>1273</v>
      </c>
    </row>
    <row r="449" spans="1:3" x14ac:dyDescent="0.3">
      <c r="A449" s="38">
        <v>583</v>
      </c>
      <c r="B449" s="38" t="s">
        <v>1599</v>
      </c>
      <c r="C449" s="38" t="s">
        <v>1271</v>
      </c>
    </row>
    <row r="450" spans="1:3" x14ac:dyDescent="0.3">
      <c r="A450" s="38">
        <v>584</v>
      </c>
      <c r="B450" s="38" t="s">
        <v>1600</v>
      </c>
      <c r="C450" s="38" t="s">
        <v>1273</v>
      </c>
    </row>
    <row r="451" spans="1:3" x14ac:dyDescent="0.3">
      <c r="A451" s="38">
        <v>585</v>
      </c>
      <c r="B451" s="38" t="s">
        <v>1601</v>
      </c>
      <c r="C451" s="38" t="s">
        <v>1271</v>
      </c>
    </row>
    <row r="452" spans="1:3" x14ac:dyDescent="0.3">
      <c r="A452" s="38">
        <v>586</v>
      </c>
      <c r="B452" s="38" t="s">
        <v>1602</v>
      </c>
      <c r="C452" s="38" t="s">
        <v>1271</v>
      </c>
    </row>
    <row r="453" spans="1:3" x14ac:dyDescent="0.3">
      <c r="A453" s="38">
        <v>587</v>
      </c>
      <c r="B453" s="38" t="s">
        <v>1603</v>
      </c>
      <c r="C453" s="38" t="s">
        <v>1271</v>
      </c>
    </row>
    <row r="454" spans="1:3" x14ac:dyDescent="0.3">
      <c r="A454" s="38">
        <v>588</v>
      </c>
      <c r="B454" s="38" t="s">
        <v>1604</v>
      </c>
      <c r="C454" s="38" t="s">
        <v>1271</v>
      </c>
    </row>
    <row r="455" spans="1:3" s="69" customFormat="1" x14ac:dyDescent="0.3">
      <c r="A455" s="76">
        <v>589</v>
      </c>
      <c r="B455" s="76" t="s">
        <v>1605</v>
      </c>
      <c r="C455" s="76" t="s">
        <v>1271</v>
      </c>
    </row>
    <row r="456" spans="1:3" x14ac:dyDescent="0.3">
      <c r="A456" s="38">
        <v>590</v>
      </c>
      <c r="B456" s="38" t="s">
        <v>1606</v>
      </c>
      <c r="C456" s="38" t="s">
        <v>1271</v>
      </c>
    </row>
    <row r="457" spans="1:3" x14ac:dyDescent="0.3">
      <c r="A457" s="38">
        <v>591</v>
      </c>
      <c r="B457" s="38" t="s">
        <v>2532</v>
      </c>
      <c r="C457" s="38" t="s">
        <v>1271</v>
      </c>
    </row>
    <row r="458" spans="1:3" x14ac:dyDescent="0.3">
      <c r="A458" s="38">
        <v>592</v>
      </c>
      <c r="B458" s="38" t="s">
        <v>1607</v>
      </c>
      <c r="C458" s="38" t="s">
        <v>1273</v>
      </c>
    </row>
    <row r="459" spans="1:3" x14ac:dyDescent="0.3">
      <c r="A459" s="38">
        <v>593</v>
      </c>
      <c r="B459" s="38" t="s">
        <v>1608</v>
      </c>
      <c r="C459" s="38" t="s">
        <v>1271</v>
      </c>
    </row>
    <row r="460" spans="1:3" x14ac:dyDescent="0.3">
      <c r="A460" s="38">
        <v>594</v>
      </c>
      <c r="B460" s="38" t="s">
        <v>1609</v>
      </c>
      <c r="C460" s="38" t="s">
        <v>1274</v>
      </c>
    </row>
    <row r="461" spans="1:3" x14ac:dyDescent="0.3">
      <c r="A461" s="38">
        <v>595</v>
      </c>
      <c r="B461" s="38" t="s">
        <v>2280</v>
      </c>
      <c r="C461" s="38" t="s">
        <v>1274</v>
      </c>
    </row>
    <row r="462" spans="1:3" x14ac:dyDescent="0.3">
      <c r="A462" s="38">
        <v>596</v>
      </c>
      <c r="B462" s="38" t="s">
        <v>2281</v>
      </c>
      <c r="C462" s="38" t="s">
        <v>1271</v>
      </c>
    </row>
    <row r="463" spans="1:3" x14ac:dyDescent="0.3">
      <c r="A463" s="38">
        <v>597</v>
      </c>
      <c r="B463" s="38" t="s">
        <v>2367</v>
      </c>
      <c r="C463" s="38" t="s">
        <v>1274</v>
      </c>
    </row>
    <row r="464" spans="1:3" x14ac:dyDescent="0.3">
      <c r="A464" s="38">
        <v>598</v>
      </c>
      <c r="B464" s="38" t="s">
        <v>2371</v>
      </c>
      <c r="C464" s="38" t="s">
        <v>1274</v>
      </c>
    </row>
    <row r="465" spans="1:3" x14ac:dyDescent="0.3">
      <c r="A465" s="38">
        <v>599</v>
      </c>
      <c r="B465" s="38" t="s">
        <v>1610</v>
      </c>
      <c r="C465" s="38" t="s">
        <v>1274</v>
      </c>
    </row>
    <row r="466" spans="1:3" x14ac:dyDescent="0.3">
      <c r="A466" s="38">
        <v>600</v>
      </c>
      <c r="B466" s="38" t="s">
        <v>2456</v>
      </c>
      <c r="C466" s="38" t="s">
        <v>1271</v>
      </c>
    </row>
    <row r="467" spans="1:3" x14ac:dyDescent="0.3">
      <c r="A467" s="38">
        <v>601</v>
      </c>
      <c r="B467" s="38" t="s">
        <v>2375</v>
      </c>
      <c r="C467" s="38" t="s">
        <v>1274</v>
      </c>
    </row>
    <row r="468" spans="1:3" x14ac:dyDescent="0.3">
      <c r="A468" s="38">
        <v>602</v>
      </c>
      <c r="B468" s="38" t="s">
        <v>2387</v>
      </c>
      <c r="C468" s="38" t="s">
        <v>1274</v>
      </c>
    </row>
    <row r="469" spans="1:3" s="69" customFormat="1" x14ac:dyDescent="0.3">
      <c r="A469" s="76">
        <v>603</v>
      </c>
      <c r="B469" s="76" t="s">
        <v>2388</v>
      </c>
      <c r="C469" s="76" t="s">
        <v>1274</v>
      </c>
    </row>
    <row r="470" spans="1:3" x14ac:dyDescent="0.3">
      <c r="A470" s="38">
        <v>604</v>
      </c>
      <c r="B470" s="38" t="s">
        <v>1611</v>
      </c>
      <c r="C470" s="38" t="s">
        <v>1274</v>
      </c>
    </row>
    <row r="471" spans="1:3" x14ac:dyDescent="0.3">
      <c r="A471" s="38">
        <v>605</v>
      </c>
      <c r="B471" s="38" t="s">
        <v>1612</v>
      </c>
      <c r="C471" s="38" t="s">
        <v>1274</v>
      </c>
    </row>
    <row r="472" spans="1:3" x14ac:dyDescent="0.3">
      <c r="A472" s="38">
        <v>606</v>
      </c>
      <c r="B472" s="38" t="s">
        <v>1613</v>
      </c>
      <c r="C472" s="38" t="s">
        <v>1274</v>
      </c>
    </row>
    <row r="473" spans="1:3" x14ac:dyDescent="0.3">
      <c r="A473" s="38">
        <v>607</v>
      </c>
      <c r="B473" s="38" t="s">
        <v>1614</v>
      </c>
      <c r="C473" s="38" t="s">
        <v>1271</v>
      </c>
    </row>
    <row r="474" spans="1:3" x14ac:dyDescent="0.3">
      <c r="A474" s="38">
        <v>608</v>
      </c>
      <c r="B474" s="38" t="s">
        <v>1615</v>
      </c>
      <c r="C474" s="38" t="s">
        <v>1272</v>
      </c>
    </row>
    <row r="475" spans="1:3" x14ac:dyDescent="0.3">
      <c r="A475" s="38">
        <v>609</v>
      </c>
      <c r="B475" s="38" t="s">
        <v>1616</v>
      </c>
      <c r="C475" s="38" t="s">
        <v>1272</v>
      </c>
    </row>
    <row r="476" spans="1:3" x14ac:dyDescent="0.3">
      <c r="A476" s="38">
        <v>610</v>
      </c>
      <c r="B476" s="38" t="s">
        <v>1617</v>
      </c>
      <c r="C476" s="38" t="s">
        <v>1271</v>
      </c>
    </row>
    <row r="477" spans="1:3" x14ac:dyDescent="0.3">
      <c r="A477" s="38">
        <v>611</v>
      </c>
      <c r="B477" s="38" t="s">
        <v>1618</v>
      </c>
      <c r="C477" s="38" t="s">
        <v>1271</v>
      </c>
    </row>
    <row r="478" spans="1:3" x14ac:dyDescent="0.3">
      <c r="A478" s="38">
        <v>612</v>
      </c>
      <c r="B478" s="38" t="s">
        <v>1619</v>
      </c>
      <c r="C478" s="38" t="s">
        <v>1272</v>
      </c>
    </row>
    <row r="479" spans="1:3" x14ac:dyDescent="0.3">
      <c r="A479" s="38">
        <v>613</v>
      </c>
      <c r="B479" s="38" t="s">
        <v>1620</v>
      </c>
      <c r="C479" s="38" t="s">
        <v>1272</v>
      </c>
    </row>
    <row r="480" spans="1:3" x14ac:dyDescent="0.3">
      <c r="A480" s="38">
        <v>614</v>
      </c>
      <c r="B480" s="38" t="s">
        <v>2459</v>
      </c>
      <c r="C480" s="38" t="s">
        <v>1271</v>
      </c>
    </row>
    <row r="481" spans="1:3" x14ac:dyDescent="0.3">
      <c r="A481" s="38">
        <v>615</v>
      </c>
      <c r="B481" s="38" t="s">
        <v>1621</v>
      </c>
      <c r="C481" s="38" t="s">
        <v>1273</v>
      </c>
    </row>
    <row r="482" spans="1:3" x14ac:dyDescent="0.3">
      <c r="A482" s="38">
        <v>616</v>
      </c>
      <c r="B482" s="38" t="s">
        <v>1622</v>
      </c>
      <c r="C482" s="38" t="s">
        <v>1273</v>
      </c>
    </row>
    <row r="483" spans="1:3" x14ac:dyDescent="0.3">
      <c r="A483" s="38">
        <v>617</v>
      </c>
      <c r="B483" s="38" t="s">
        <v>1623</v>
      </c>
      <c r="C483" s="38" t="s">
        <v>1271</v>
      </c>
    </row>
    <row r="484" spans="1:3" x14ac:dyDescent="0.3">
      <c r="A484" s="38">
        <v>618</v>
      </c>
      <c r="B484" s="38" t="s">
        <v>1624</v>
      </c>
      <c r="C484" s="38" t="s">
        <v>1271</v>
      </c>
    </row>
    <row r="485" spans="1:3" x14ac:dyDescent="0.3">
      <c r="A485" s="38">
        <v>619</v>
      </c>
      <c r="B485" s="38" t="s">
        <v>1625</v>
      </c>
      <c r="C485" s="38" t="s">
        <v>1273</v>
      </c>
    </row>
    <row r="486" spans="1:3" x14ac:dyDescent="0.3">
      <c r="A486" s="38">
        <v>620</v>
      </c>
      <c r="B486" s="38" t="s">
        <v>1626</v>
      </c>
      <c r="C486" s="38" t="s">
        <v>1271</v>
      </c>
    </row>
    <row r="487" spans="1:3" x14ac:dyDescent="0.3">
      <c r="A487" s="38">
        <v>621</v>
      </c>
      <c r="B487" s="38" t="s">
        <v>2253</v>
      </c>
      <c r="C487" s="38" t="s">
        <v>1271</v>
      </c>
    </row>
    <row r="488" spans="1:3" x14ac:dyDescent="0.3">
      <c r="A488" s="38">
        <v>622</v>
      </c>
      <c r="B488" s="38" t="s">
        <v>1627</v>
      </c>
      <c r="C488" s="38" t="s">
        <v>1271</v>
      </c>
    </row>
    <row r="489" spans="1:3" x14ac:dyDescent="0.3">
      <c r="A489" s="38">
        <v>623</v>
      </c>
      <c r="B489" s="38" t="s">
        <v>1628</v>
      </c>
      <c r="C489" s="38" t="s">
        <v>1271</v>
      </c>
    </row>
    <row r="490" spans="1:3" x14ac:dyDescent="0.3">
      <c r="A490" s="38">
        <v>624</v>
      </c>
      <c r="B490" s="38" t="s">
        <v>2277</v>
      </c>
      <c r="C490" s="38" t="s">
        <v>1271</v>
      </c>
    </row>
    <row r="491" spans="1:3" x14ac:dyDescent="0.3">
      <c r="A491" s="38">
        <v>625</v>
      </c>
      <c r="B491" s="38" t="s">
        <v>2278</v>
      </c>
      <c r="C491" s="38" t="s">
        <v>1271</v>
      </c>
    </row>
    <row r="492" spans="1:3" x14ac:dyDescent="0.3">
      <c r="A492" s="38">
        <v>626</v>
      </c>
      <c r="B492" s="38" t="s">
        <v>1629</v>
      </c>
      <c r="C492" s="38" t="s">
        <v>1271</v>
      </c>
    </row>
    <row r="493" spans="1:3" x14ac:dyDescent="0.3">
      <c r="A493" s="38">
        <v>627</v>
      </c>
      <c r="B493" s="38" t="s">
        <v>1630</v>
      </c>
      <c r="C493" s="38" t="s">
        <v>1271</v>
      </c>
    </row>
    <row r="494" spans="1:3" x14ac:dyDescent="0.3">
      <c r="A494" s="38">
        <v>628</v>
      </c>
      <c r="B494" s="38" t="s">
        <v>1631</v>
      </c>
      <c r="C494" s="38" t="s">
        <v>1271</v>
      </c>
    </row>
    <row r="495" spans="1:3" x14ac:dyDescent="0.3">
      <c r="A495" s="38">
        <v>629</v>
      </c>
      <c r="B495" s="38" t="s">
        <v>1632</v>
      </c>
      <c r="C495" s="38" t="s">
        <v>1271</v>
      </c>
    </row>
    <row r="496" spans="1:3" x14ac:dyDescent="0.3">
      <c r="A496" s="38">
        <v>630</v>
      </c>
      <c r="B496" s="38" t="s">
        <v>1633</v>
      </c>
      <c r="C496" s="38" t="s">
        <v>1272</v>
      </c>
    </row>
    <row r="497" spans="1:3" x14ac:dyDescent="0.3">
      <c r="A497" s="38">
        <v>631</v>
      </c>
      <c r="B497" s="38" t="s">
        <v>1634</v>
      </c>
      <c r="C497" s="38" t="s">
        <v>1272</v>
      </c>
    </row>
    <row r="498" spans="1:3" x14ac:dyDescent="0.3">
      <c r="A498" s="38">
        <v>632</v>
      </c>
      <c r="B498" s="38" t="s">
        <v>1635</v>
      </c>
      <c r="C498" s="38" t="s">
        <v>1274</v>
      </c>
    </row>
    <row r="499" spans="1:3" x14ac:dyDescent="0.3">
      <c r="A499" s="38">
        <v>633</v>
      </c>
      <c r="B499" s="38" t="s">
        <v>1636</v>
      </c>
      <c r="C499" s="38" t="s">
        <v>1274</v>
      </c>
    </row>
    <row r="500" spans="1:3" x14ac:dyDescent="0.3">
      <c r="A500" s="38">
        <v>634</v>
      </c>
      <c r="B500" s="38" t="s">
        <v>1637</v>
      </c>
      <c r="C500" s="38" t="s">
        <v>1272</v>
      </c>
    </row>
    <row r="501" spans="1:3" x14ac:dyDescent="0.3">
      <c r="A501" s="38">
        <v>635</v>
      </c>
      <c r="B501" s="38" t="s">
        <v>1638</v>
      </c>
      <c r="C501" s="38" t="s">
        <v>1274</v>
      </c>
    </row>
    <row r="502" spans="1:3" x14ac:dyDescent="0.3">
      <c r="A502" s="38">
        <v>636</v>
      </c>
      <c r="B502" s="38" t="s">
        <v>2276</v>
      </c>
      <c r="C502" s="38" t="s">
        <v>1274</v>
      </c>
    </row>
    <row r="503" spans="1:3" x14ac:dyDescent="0.3">
      <c r="A503" s="38">
        <v>637</v>
      </c>
      <c r="B503" s="38" t="s">
        <v>1639</v>
      </c>
      <c r="C503" s="38" t="s">
        <v>1274</v>
      </c>
    </row>
    <row r="504" spans="1:3" x14ac:dyDescent="0.3">
      <c r="A504" s="38">
        <v>638</v>
      </c>
      <c r="B504" s="38" t="s">
        <v>2361</v>
      </c>
      <c r="C504" s="38" t="s">
        <v>1274</v>
      </c>
    </row>
    <row r="505" spans="1:3" x14ac:dyDescent="0.3">
      <c r="A505" s="38">
        <v>639</v>
      </c>
      <c r="B505" s="38" t="s">
        <v>1640</v>
      </c>
      <c r="C505" s="38" t="s">
        <v>1271</v>
      </c>
    </row>
    <row r="506" spans="1:3" x14ac:dyDescent="0.3">
      <c r="A506" s="38">
        <v>640</v>
      </c>
      <c r="B506" s="38" t="s">
        <v>1641</v>
      </c>
      <c r="C506" s="38" t="s">
        <v>1271</v>
      </c>
    </row>
    <row r="507" spans="1:3" x14ac:dyDescent="0.3">
      <c r="A507" s="38">
        <v>641</v>
      </c>
      <c r="B507" s="38" t="s">
        <v>1642</v>
      </c>
      <c r="C507" s="38" t="s">
        <v>1271</v>
      </c>
    </row>
    <row r="508" spans="1:3" x14ac:dyDescent="0.3">
      <c r="A508" s="38">
        <v>642</v>
      </c>
      <c r="B508" s="38" t="s">
        <v>1643</v>
      </c>
      <c r="C508" s="38" t="s">
        <v>1271</v>
      </c>
    </row>
    <row r="509" spans="1:3" x14ac:dyDescent="0.3">
      <c r="A509" s="38">
        <v>643</v>
      </c>
      <c r="B509" s="38" t="s">
        <v>1644</v>
      </c>
      <c r="C509" s="38" t="s">
        <v>1274</v>
      </c>
    </row>
    <row r="510" spans="1:3" x14ac:dyDescent="0.3">
      <c r="A510" s="38">
        <v>644</v>
      </c>
      <c r="B510" s="38" t="s">
        <v>2386</v>
      </c>
      <c r="C510" s="38" t="s">
        <v>1274</v>
      </c>
    </row>
    <row r="511" spans="1:3" x14ac:dyDescent="0.3">
      <c r="A511" s="38">
        <v>645</v>
      </c>
      <c r="B511" s="38" t="s">
        <v>1645</v>
      </c>
      <c r="C511" s="38" t="s">
        <v>1274</v>
      </c>
    </row>
    <row r="512" spans="1:3" x14ac:dyDescent="0.3">
      <c r="A512" s="38">
        <v>646</v>
      </c>
      <c r="B512" s="38" t="s">
        <v>1646</v>
      </c>
      <c r="C512" s="38" t="s">
        <v>1274</v>
      </c>
    </row>
    <row r="513" spans="1:3" x14ac:dyDescent="0.3">
      <c r="A513" s="38">
        <v>647</v>
      </c>
      <c r="B513" s="38" t="s">
        <v>1647</v>
      </c>
      <c r="C513" s="38" t="s">
        <v>1274</v>
      </c>
    </row>
    <row r="514" spans="1:3" x14ac:dyDescent="0.3">
      <c r="A514" s="38">
        <v>648</v>
      </c>
      <c r="B514" s="38" t="s">
        <v>1648</v>
      </c>
      <c r="C514" s="38" t="s">
        <v>1271</v>
      </c>
    </row>
    <row r="515" spans="1:3" s="69" customFormat="1" x14ac:dyDescent="0.3">
      <c r="A515" s="87">
        <v>649</v>
      </c>
      <c r="B515" s="87" t="s">
        <v>1649</v>
      </c>
      <c r="C515" s="87" t="s">
        <v>1274</v>
      </c>
    </row>
    <row r="516" spans="1:3" x14ac:dyDescent="0.3">
      <c r="A516" s="38">
        <v>650</v>
      </c>
      <c r="B516" s="38" t="s">
        <v>2369</v>
      </c>
      <c r="C516" s="38" t="s">
        <v>1274</v>
      </c>
    </row>
    <row r="517" spans="1:3" x14ac:dyDescent="0.3">
      <c r="A517" s="38">
        <v>651</v>
      </c>
      <c r="B517" s="38" t="s">
        <v>2270</v>
      </c>
      <c r="C517" s="38" t="s">
        <v>1272</v>
      </c>
    </row>
    <row r="518" spans="1:3" x14ac:dyDescent="0.3">
      <c r="A518" s="38">
        <v>653</v>
      </c>
      <c r="B518" s="38" t="s">
        <v>2275</v>
      </c>
      <c r="C518" s="38" t="s">
        <v>1274</v>
      </c>
    </row>
    <row r="519" spans="1:3" x14ac:dyDescent="0.3">
      <c r="A519" s="38">
        <v>654</v>
      </c>
      <c r="B519" s="38" t="s">
        <v>2392</v>
      </c>
      <c r="C519" s="38" t="s">
        <v>1274</v>
      </c>
    </row>
    <row r="520" spans="1:3" x14ac:dyDescent="0.3">
      <c r="A520" s="38">
        <v>655</v>
      </c>
      <c r="B520" s="38" t="s">
        <v>1981</v>
      </c>
      <c r="C520" s="38" t="s">
        <v>1271</v>
      </c>
    </row>
    <row r="521" spans="1:3" x14ac:dyDescent="0.3">
      <c r="A521" s="38">
        <v>658</v>
      </c>
      <c r="B521" s="38" t="s">
        <v>2274</v>
      </c>
      <c r="C521" s="38" t="s">
        <v>1271</v>
      </c>
    </row>
    <row r="522" spans="1:3" x14ac:dyDescent="0.3">
      <c r="A522" s="38">
        <v>659</v>
      </c>
      <c r="B522" s="38" t="s">
        <v>1973</v>
      </c>
      <c r="C522" s="38" t="s">
        <v>1271</v>
      </c>
    </row>
    <row r="523" spans="1:3" x14ac:dyDescent="0.3">
      <c r="A523" s="38">
        <v>660</v>
      </c>
      <c r="B523" s="38" t="s">
        <v>2184</v>
      </c>
      <c r="C523" s="38" t="s">
        <v>1272</v>
      </c>
    </row>
    <row r="524" spans="1:3" x14ac:dyDescent="0.3">
      <c r="A524" s="38">
        <v>661</v>
      </c>
      <c r="B524" s="38" t="s">
        <v>1366</v>
      </c>
      <c r="C524" s="38" t="s">
        <v>1272</v>
      </c>
    </row>
    <row r="525" spans="1:3" x14ac:dyDescent="0.3">
      <c r="A525" s="38">
        <v>662</v>
      </c>
      <c r="B525" s="38" t="s">
        <v>2384</v>
      </c>
      <c r="C525" s="38" t="s">
        <v>1274</v>
      </c>
    </row>
    <row r="526" spans="1:3" x14ac:dyDescent="0.3">
      <c r="A526" s="38">
        <v>663</v>
      </c>
      <c r="B526" s="38" t="s">
        <v>2534</v>
      </c>
      <c r="C526" s="38" t="s">
        <v>1271</v>
      </c>
    </row>
    <row r="527" spans="1:3" x14ac:dyDescent="0.3">
      <c r="A527" s="38">
        <v>664</v>
      </c>
      <c r="B527" s="38" t="s">
        <v>2338</v>
      </c>
      <c r="C527" s="38" t="s">
        <v>1274</v>
      </c>
    </row>
    <row r="528" spans="1:3" x14ac:dyDescent="0.3">
      <c r="A528" s="38">
        <v>665</v>
      </c>
      <c r="B528" s="38" t="s">
        <v>2372</v>
      </c>
      <c r="C528" s="38" t="s">
        <v>1274</v>
      </c>
    </row>
    <row r="529" spans="1:3" x14ac:dyDescent="0.3">
      <c r="A529" s="38">
        <v>666</v>
      </c>
      <c r="B529" s="38" t="s">
        <v>2346</v>
      </c>
      <c r="C529" s="38" t="s">
        <v>1274</v>
      </c>
    </row>
    <row r="530" spans="1:3" x14ac:dyDescent="0.3">
      <c r="A530" s="38">
        <v>667</v>
      </c>
      <c r="B530" s="38" t="s">
        <v>2385</v>
      </c>
      <c r="C530" s="38" t="s">
        <v>1274</v>
      </c>
    </row>
    <row r="531" spans="1:3" x14ac:dyDescent="0.3">
      <c r="A531" s="38">
        <v>668</v>
      </c>
      <c r="B531" s="38" t="s">
        <v>2289</v>
      </c>
      <c r="C531" s="38" t="s">
        <v>1274</v>
      </c>
    </row>
    <row r="532" spans="1:3" x14ac:dyDescent="0.3">
      <c r="A532" s="38">
        <v>669</v>
      </c>
      <c r="B532" s="38" t="s">
        <v>2252</v>
      </c>
      <c r="C532" s="38" t="s">
        <v>1271</v>
      </c>
    </row>
    <row r="533" spans="1:3" x14ac:dyDescent="0.3">
      <c r="A533" s="38">
        <v>670</v>
      </c>
      <c r="B533" s="38" t="s">
        <v>2273</v>
      </c>
      <c r="C533" s="38" t="s">
        <v>1271</v>
      </c>
    </row>
    <row r="534" spans="1:3" x14ac:dyDescent="0.3">
      <c r="A534" s="38">
        <v>671</v>
      </c>
      <c r="B534" s="38" t="s">
        <v>2252</v>
      </c>
      <c r="C534" s="38" t="s">
        <v>1271</v>
      </c>
    </row>
    <row r="535" spans="1:3" x14ac:dyDescent="0.3">
      <c r="A535" s="38">
        <v>672</v>
      </c>
      <c r="B535" s="38" t="s">
        <v>2324</v>
      </c>
      <c r="C535" s="38" t="s">
        <v>1271</v>
      </c>
    </row>
    <row r="536" spans="1:3" x14ac:dyDescent="0.3">
      <c r="A536" s="38">
        <v>673</v>
      </c>
      <c r="B536" s="38" t="s">
        <v>2271</v>
      </c>
      <c r="C536" s="38" t="s">
        <v>1272</v>
      </c>
    </row>
    <row r="537" spans="1:3" x14ac:dyDescent="0.3">
      <c r="A537" s="38">
        <v>676</v>
      </c>
      <c r="B537" s="38" t="s">
        <v>2341</v>
      </c>
      <c r="C537" s="38" t="s">
        <v>1271</v>
      </c>
    </row>
    <row r="538" spans="1:3" x14ac:dyDescent="0.3">
      <c r="A538" s="38">
        <v>677</v>
      </c>
      <c r="B538" s="38" t="s">
        <v>1972</v>
      </c>
      <c r="C538" s="38" t="s">
        <v>1273</v>
      </c>
    </row>
    <row r="539" spans="1:3" x14ac:dyDescent="0.3">
      <c r="A539" s="38">
        <v>678</v>
      </c>
      <c r="B539" s="38" t="s">
        <v>2399</v>
      </c>
      <c r="C539" s="38" t="s">
        <v>1271</v>
      </c>
    </row>
    <row r="540" spans="1:3" x14ac:dyDescent="0.3">
      <c r="A540" s="38">
        <v>679</v>
      </c>
      <c r="B540" s="38" t="s">
        <v>1979</v>
      </c>
      <c r="C540" s="38" t="s">
        <v>1274</v>
      </c>
    </row>
    <row r="541" spans="1:3" x14ac:dyDescent="0.3">
      <c r="A541" s="38">
        <v>680</v>
      </c>
      <c r="B541" s="38" t="s">
        <v>1987</v>
      </c>
      <c r="C541" s="38" t="s">
        <v>1272</v>
      </c>
    </row>
    <row r="542" spans="1:3" x14ac:dyDescent="0.3">
      <c r="A542" s="38">
        <v>681</v>
      </c>
      <c r="B542" s="38" t="s">
        <v>2002</v>
      </c>
      <c r="C542" s="38" t="s">
        <v>1272</v>
      </c>
    </row>
    <row r="543" spans="1:3" x14ac:dyDescent="0.3">
      <c r="A543" s="38">
        <v>682</v>
      </c>
      <c r="B543" s="38" t="s">
        <v>1989</v>
      </c>
      <c r="C543" s="38" t="s">
        <v>1272</v>
      </c>
    </row>
    <row r="544" spans="1:3" x14ac:dyDescent="0.3">
      <c r="A544" s="38">
        <v>683</v>
      </c>
      <c r="B544" s="38" t="s">
        <v>2272</v>
      </c>
      <c r="C544" s="38" t="s">
        <v>1274</v>
      </c>
    </row>
    <row r="545" spans="1:3" x14ac:dyDescent="0.3">
      <c r="A545" s="38">
        <v>684</v>
      </c>
      <c r="B545" s="38" t="s">
        <v>1988</v>
      </c>
      <c r="C545" s="38" t="s">
        <v>1271</v>
      </c>
    </row>
    <row r="546" spans="1:3" x14ac:dyDescent="0.3">
      <c r="A546" s="38">
        <v>685</v>
      </c>
      <c r="B546" s="38" t="s">
        <v>2251</v>
      </c>
      <c r="C546" s="38" t="s">
        <v>1271</v>
      </c>
    </row>
    <row r="547" spans="1:3" x14ac:dyDescent="0.3">
      <c r="A547" s="38">
        <v>686</v>
      </c>
      <c r="B547" s="38" t="s">
        <v>2310</v>
      </c>
      <c r="C547" s="38" t="s">
        <v>1271</v>
      </c>
    </row>
    <row r="548" spans="1:3" x14ac:dyDescent="0.3">
      <c r="A548" s="38">
        <v>687</v>
      </c>
      <c r="B548" s="38" t="s">
        <v>1991</v>
      </c>
      <c r="C548" s="38" t="s">
        <v>1274</v>
      </c>
    </row>
    <row r="549" spans="1:3" x14ac:dyDescent="0.3">
      <c r="A549" s="38">
        <v>688</v>
      </c>
      <c r="B549" s="38" t="s">
        <v>2001</v>
      </c>
      <c r="C549" s="38" t="s">
        <v>1271</v>
      </c>
    </row>
    <row r="550" spans="1:3" x14ac:dyDescent="0.3">
      <c r="A550" s="38">
        <v>689</v>
      </c>
      <c r="B550" s="38" t="s">
        <v>1986</v>
      </c>
      <c r="C550" s="38" t="s">
        <v>1274</v>
      </c>
    </row>
    <row r="551" spans="1:3" x14ac:dyDescent="0.3">
      <c r="A551" s="38">
        <v>690</v>
      </c>
      <c r="B551" s="38" t="s">
        <v>1985</v>
      </c>
      <c r="C551" s="38" t="s">
        <v>1271</v>
      </c>
    </row>
    <row r="552" spans="1:3" x14ac:dyDescent="0.3">
      <c r="A552" s="38">
        <v>691</v>
      </c>
      <c r="B552" s="38" t="s">
        <v>1990</v>
      </c>
      <c r="C552" s="38" t="s">
        <v>1274</v>
      </c>
    </row>
    <row r="553" spans="1:3" x14ac:dyDescent="0.3">
      <c r="A553" s="38">
        <v>693</v>
      </c>
      <c r="B553" s="38" t="s">
        <v>2004</v>
      </c>
      <c r="C553" s="38" t="s">
        <v>1272</v>
      </c>
    </row>
    <row r="554" spans="1:3" x14ac:dyDescent="0.3">
      <c r="A554" s="38">
        <v>694</v>
      </c>
      <c r="B554" s="38" t="s">
        <v>1992</v>
      </c>
      <c r="C554" s="38" t="s">
        <v>1271</v>
      </c>
    </row>
    <row r="555" spans="1:3" x14ac:dyDescent="0.3">
      <c r="A555" s="38">
        <v>695</v>
      </c>
      <c r="B555" s="38" t="s">
        <v>1997</v>
      </c>
      <c r="C555" s="38" t="s">
        <v>1271</v>
      </c>
    </row>
    <row r="556" spans="1:3" x14ac:dyDescent="0.3">
      <c r="A556" s="38">
        <v>696</v>
      </c>
      <c r="B556" s="38" t="s">
        <v>2003</v>
      </c>
      <c r="C556" s="38" t="s">
        <v>1271</v>
      </c>
    </row>
    <row r="557" spans="1:3" x14ac:dyDescent="0.3">
      <c r="A557" s="38">
        <v>697</v>
      </c>
      <c r="B557" s="38" t="s">
        <v>1996</v>
      </c>
      <c r="C557" s="38" t="s">
        <v>1271</v>
      </c>
    </row>
    <row r="558" spans="1:3" x14ac:dyDescent="0.3">
      <c r="A558" s="38">
        <v>698</v>
      </c>
      <c r="B558" s="38" t="s">
        <v>1994</v>
      </c>
      <c r="C558" s="38" t="s">
        <v>1271</v>
      </c>
    </row>
    <row r="559" spans="1:3" x14ac:dyDescent="0.3">
      <c r="A559" s="38">
        <v>699</v>
      </c>
      <c r="B559" s="38" t="s">
        <v>2340</v>
      </c>
      <c r="C559" s="38" t="s">
        <v>1273</v>
      </c>
    </row>
    <row r="560" spans="1:3" x14ac:dyDescent="0.3">
      <c r="A560" s="38">
        <v>701</v>
      </c>
      <c r="B560" s="38" t="s">
        <v>1995</v>
      </c>
      <c r="C560" s="38" t="s">
        <v>1271</v>
      </c>
    </row>
    <row r="561" spans="1:3" x14ac:dyDescent="0.3">
      <c r="A561" s="38">
        <v>703</v>
      </c>
      <c r="B561" s="38" t="s">
        <v>1650</v>
      </c>
      <c r="C561" s="38" t="s">
        <v>1274</v>
      </c>
    </row>
    <row r="562" spans="1:3" x14ac:dyDescent="0.3">
      <c r="A562" s="38">
        <v>705</v>
      </c>
      <c r="B562" s="38" t="s">
        <v>1651</v>
      </c>
      <c r="C562" s="38" t="s">
        <v>1274</v>
      </c>
    </row>
    <row r="563" spans="1:3" x14ac:dyDescent="0.3">
      <c r="A563" s="38">
        <v>706</v>
      </c>
      <c r="B563" s="38" t="s">
        <v>2358</v>
      </c>
      <c r="C563" s="38" t="s">
        <v>1271</v>
      </c>
    </row>
    <row r="564" spans="1:3" x14ac:dyDescent="0.3">
      <c r="A564" s="38">
        <v>707</v>
      </c>
      <c r="B564" s="38" t="s">
        <v>1652</v>
      </c>
      <c r="C564" s="38" t="s">
        <v>1271</v>
      </c>
    </row>
    <row r="565" spans="1:3" x14ac:dyDescent="0.3">
      <c r="A565" s="38">
        <v>708</v>
      </c>
      <c r="B565" s="38" t="s">
        <v>1653</v>
      </c>
      <c r="C565" s="38" t="s">
        <v>1271</v>
      </c>
    </row>
    <row r="566" spans="1:3" x14ac:dyDescent="0.3">
      <c r="A566" s="38">
        <v>709</v>
      </c>
      <c r="B566" s="38" t="s">
        <v>1654</v>
      </c>
      <c r="C566" s="38" t="s">
        <v>1271</v>
      </c>
    </row>
    <row r="567" spans="1:3" x14ac:dyDescent="0.3">
      <c r="A567" s="38">
        <v>710</v>
      </c>
      <c r="B567" s="38" t="s">
        <v>1655</v>
      </c>
      <c r="C567" s="38" t="s">
        <v>1271</v>
      </c>
    </row>
    <row r="568" spans="1:3" x14ac:dyDescent="0.3">
      <c r="A568" s="38">
        <v>712</v>
      </c>
      <c r="B568" s="38" t="s">
        <v>1656</v>
      </c>
      <c r="C568" s="38" t="s">
        <v>1274</v>
      </c>
    </row>
    <row r="569" spans="1:3" x14ac:dyDescent="0.3">
      <c r="A569" s="38">
        <v>713</v>
      </c>
      <c r="B569" s="38" t="s">
        <v>1657</v>
      </c>
      <c r="C569" s="38" t="s">
        <v>1271</v>
      </c>
    </row>
    <row r="570" spans="1:3" x14ac:dyDescent="0.3">
      <c r="A570" s="38">
        <v>714</v>
      </c>
      <c r="B570" s="38" t="s">
        <v>1658</v>
      </c>
      <c r="C570" s="38" t="s">
        <v>1271</v>
      </c>
    </row>
    <row r="571" spans="1:3" x14ac:dyDescent="0.3">
      <c r="A571" s="38">
        <v>715</v>
      </c>
      <c r="B571" s="38" t="s">
        <v>1659</v>
      </c>
      <c r="C571" s="38" t="s">
        <v>1271</v>
      </c>
    </row>
    <row r="572" spans="1:3" x14ac:dyDescent="0.3">
      <c r="A572" s="38">
        <v>716</v>
      </c>
      <c r="B572" s="38" t="s">
        <v>1660</v>
      </c>
      <c r="C572" s="38" t="s">
        <v>1274</v>
      </c>
    </row>
    <row r="573" spans="1:3" x14ac:dyDescent="0.3">
      <c r="A573" s="38">
        <v>717</v>
      </c>
      <c r="B573" s="38" t="s">
        <v>1661</v>
      </c>
      <c r="C573" s="38" t="s">
        <v>1271</v>
      </c>
    </row>
    <row r="574" spans="1:3" x14ac:dyDescent="0.3">
      <c r="A574" s="38">
        <v>718</v>
      </c>
      <c r="B574" s="38" t="s">
        <v>1662</v>
      </c>
      <c r="C574" s="38" t="s">
        <v>1271</v>
      </c>
    </row>
    <row r="575" spans="1:3" x14ac:dyDescent="0.3">
      <c r="A575" s="38">
        <v>719</v>
      </c>
      <c r="B575" s="38" t="s">
        <v>1663</v>
      </c>
      <c r="C575" s="38" t="s">
        <v>1271</v>
      </c>
    </row>
    <row r="576" spans="1:3" x14ac:dyDescent="0.3">
      <c r="A576" s="38">
        <v>720</v>
      </c>
      <c r="B576" s="38" t="s">
        <v>1664</v>
      </c>
      <c r="C576" s="38" t="s">
        <v>1274</v>
      </c>
    </row>
    <row r="577" spans="1:3" x14ac:dyDescent="0.3">
      <c r="A577" s="38">
        <v>721</v>
      </c>
      <c r="B577" s="38" t="s">
        <v>1665</v>
      </c>
      <c r="C577" s="38" t="s">
        <v>1271</v>
      </c>
    </row>
    <row r="578" spans="1:3" x14ac:dyDescent="0.3">
      <c r="A578" s="38">
        <v>722</v>
      </c>
      <c r="B578" s="38" t="s">
        <v>1666</v>
      </c>
      <c r="C578" s="38" t="s">
        <v>1271</v>
      </c>
    </row>
    <row r="579" spans="1:3" x14ac:dyDescent="0.3">
      <c r="A579" s="38">
        <v>723</v>
      </c>
      <c r="B579" s="38" t="s">
        <v>1667</v>
      </c>
      <c r="C579" s="38" t="s">
        <v>1271</v>
      </c>
    </row>
    <row r="580" spans="1:3" x14ac:dyDescent="0.3">
      <c r="A580" s="38">
        <v>724</v>
      </c>
      <c r="B580" s="38" t="s">
        <v>1668</v>
      </c>
      <c r="C580" s="38" t="s">
        <v>1271</v>
      </c>
    </row>
    <row r="581" spans="1:3" x14ac:dyDescent="0.3">
      <c r="A581" s="38">
        <v>725</v>
      </c>
      <c r="B581" s="38" t="s">
        <v>1669</v>
      </c>
      <c r="C581" s="38" t="s">
        <v>1271</v>
      </c>
    </row>
    <row r="582" spans="1:3" x14ac:dyDescent="0.3">
      <c r="A582" s="38">
        <v>726</v>
      </c>
      <c r="B582" s="38" t="s">
        <v>1670</v>
      </c>
      <c r="C582" s="38" t="s">
        <v>1271</v>
      </c>
    </row>
    <row r="583" spans="1:3" x14ac:dyDescent="0.3">
      <c r="A583" s="38">
        <v>727</v>
      </c>
      <c r="B583" s="38" t="s">
        <v>1671</v>
      </c>
      <c r="C583" s="38" t="s">
        <v>1274</v>
      </c>
    </row>
    <row r="584" spans="1:3" x14ac:dyDescent="0.3">
      <c r="A584" s="38">
        <v>728</v>
      </c>
      <c r="B584" s="38" t="s">
        <v>1672</v>
      </c>
      <c r="C584" s="38" t="s">
        <v>1274</v>
      </c>
    </row>
    <row r="585" spans="1:3" x14ac:dyDescent="0.3">
      <c r="A585" s="38">
        <v>729</v>
      </c>
      <c r="B585" s="38" t="s">
        <v>1673</v>
      </c>
      <c r="C585" s="38" t="s">
        <v>1274</v>
      </c>
    </row>
    <row r="586" spans="1:3" x14ac:dyDescent="0.3">
      <c r="A586" s="38">
        <v>730</v>
      </c>
      <c r="B586" s="38" t="s">
        <v>1674</v>
      </c>
      <c r="C586" s="38" t="s">
        <v>1273</v>
      </c>
    </row>
    <row r="587" spans="1:3" x14ac:dyDescent="0.3">
      <c r="A587" s="38">
        <v>731</v>
      </c>
      <c r="B587" s="38" t="s">
        <v>1675</v>
      </c>
      <c r="C587" s="38" t="s">
        <v>1274</v>
      </c>
    </row>
    <row r="588" spans="1:3" x14ac:dyDescent="0.3">
      <c r="A588" s="38">
        <v>732</v>
      </c>
      <c r="B588" s="38" t="s">
        <v>1676</v>
      </c>
      <c r="C588" s="38" t="s">
        <v>1274</v>
      </c>
    </row>
    <row r="589" spans="1:3" x14ac:dyDescent="0.3">
      <c r="A589" s="38">
        <v>733</v>
      </c>
      <c r="B589" s="38" t="s">
        <v>1677</v>
      </c>
      <c r="C589" s="38" t="s">
        <v>1273</v>
      </c>
    </row>
    <row r="590" spans="1:3" x14ac:dyDescent="0.3">
      <c r="A590" s="38">
        <v>734</v>
      </c>
      <c r="B590" s="38" t="s">
        <v>1678</v>
      </c>
      <c r="C590" s="38" t="s">
        <v>1271</v>
      </c>
    </row>
    <row r="591" spans="1:3" x14ac:dyDescent="0.3">
      <c r="A591" s="38">
        <v>735</v>
      </c>
      <c r="B591" s="38" t="s">
        <v>1679</v>
      </c>
      <c r="C591" s="38" t="s">
        <v>1271</v>
      </c>
    </row>
    <row r="592" spans="1:3" x14ac:dyDescent="0.3">
      <c r="A592" s="38">
        <v>736</v>
      </c>
      <c r="B592" s="38" t="s">
        <v>1680</v>
      </c>
      <c r="C592" s="38" t="s">
        <v>1274</v>
      </c>
    </row>
    <row r="593" spans="1:3" x14ac:dyDescent="0.3">
      <c r="A593" s="38">
        <v>737</v>
      </c>
      <c r="B593" s="38" t="s">
        <v>1681</v>
      </c>
      <c r="C593" s="38" t="s">
        <v>1274</v>
      </c>
    </row>
    <row r="594" spans="1:3" x14ac:dyDescent="0.3">
      <c r="A594" s="38">
        <v>738</v>
      </c>
      <c r="B594" s="38" t="s">
        <v>1682</v>
      </c>
      <c r="C594" s="38" t="s">
        <v>1271</v>
      </c>
    </row>
    <row r="595" spans="1:3" x14ac:dyDescent="0.3">
      <c r="A595" s="38">
        <v>739</v>
      </c>
      <c r="B595" s="38" t="s">
        <v>1683</v>
      </c>
      <c r="C595" s="38" t="s">
        <v>1271</v>
      </c>
    </row>
    <row r="596" spans="1:3" x14ac:dyDescent="0.3">
      <c r="A596" s="38">
        <v>740</v>
      </c>
      <c r="B596" s="38" t="s">
        <v>1684</v>
      </c>
      <c r="C596" s="38" t="s">
        <v>1274</v>
      </c>
    </row>
    <row r="597" spans="1:3" x14ac:dyDescent="0.3">
      <c r="A597" s="38">
        <v>741</v>
      </c>
      <c r="B597" s="38" t="s">
        <v>2250</v>
      </c>
      <c r="C597" s="38" t="s">
        <v>1274</v>
      </c>
    </row>
    <row r="598" spans="1:3" x14ac:dyDescent="0.3">
      <c r="A598" s="38">
        <v>742</v>
      </c>
      <c r="B598" s="38" t="s">
        <v>1685</v>
      </c>
      <c r="C598" s="38" t="s">
        <v>1272</v>
      </c>
    </row>
    <row r="599" spans="1:3" x14ac:dyDescent="0.3">
      <c r="A599" s="38">
        <v>743</v>
      </c>
      <c r="B599" s="38" t="s">
        <v>1686</v>
      </c>
      <c r="C599" s="38" t="s">
        <v>1271</v>
      </c>
    </row>
    <row r="600" spans="1:3" x14ac:dyDescent="0.3">
      <c r="A600" s="38">
        <v>744</v>
      </c>
      <c r="B600" s="38" t="s">
        <v>1687</v>
      </c>
      <c r="C600" s="38" t="s">
        <v>1271</v>
      </c>
    </row>
    <row r="601" spans="1:3" x14ac:dyDescent="0.3">
      <c r="A601" s="38">
        <v>745</v>
      </c>
      <c r="B601" s="38" t="s">
        <v>1688</v>
      </c>
      <c r="C601" s="38" t="s">
        <v>1271</v>
      </c>
    </row>
    <row r="602" spans="1:3" x14ac:dyDescent="0.3">
      <c r="A602" s="38">
        <v>746</v>
      </c>
      <c r="B602" s="38" t="s">
        <v>1689</v>
      </c>
      <c r="C602" s="38" t="s">
        <v>1274</v>
      </c>
    </row>
    <row r="603" spans="1:3" x14ac:dyDescent="0.3">
      <c r="A603" s="38">
        <v>747</v>
      </c>
      <c r="B603" s="38" t="s">
        <v>1690</v>
      </c>
      <c r="C603" s="38" t="s">
        <v>1274</v>
      </c>
    </row>
    <row r="604" spans="1:3" x14ac:dyDescent="0.3">
      <c r="A604" s="38">
        <v>748</v>
      </c>
      <c r="B604" s="38" t="s">
        <v>2366</v>
      </c>
      <c r="C604" s="38" t="s">
        <v>1274</v>
      </c>
    </row>
    <row r="605" spans="1:3" x14ac:dyDescent="0.3">
      <c r="A605" s="38">
        <v>749</v>
      </c>
      <c r="B605" s="38" t="s">
        <v>1691</v>
      </c>
      <c r="C605" s="38" t="s">
        <v>1274</v>
      </c>
    </row>
    <row r="606" spans="1:3" x14ac:dyDescent="0.3">
      <c r="A606" s="38">
        <v>750</v>
      </c>
      <c r="B606" s="38" t="s">
        <v>1692</v>
      </c>
      <c r="C606" s="38" t="s">
        <v>1273</v>
      </c>
    </row>
    <row r="607" spans="1:3" x14ac:dyDescent="0.3">
      <c r="A607" s="38">
        <v>751</v>
      </c>
      <c r="B607" s="38" t="s">
        <v>2249</v>
      </c>
      <c r="C607" s="38" t="s">
        <v>1273</v>
      </c>
    </row>
    <row r="608" spans="1:3" x14ac:dyDescent="0.3">
      <c r="A608" s="38">
        <v>752</v>
      </c>
      <c r="B608" s="38" t="s">
        <v>1693</v>
      </c>
      <c r="C608" s="38" t="s">
        <v>1274</v>
      </c>
    </row>
    <row r="609" spans="1:3" x14ac:dyDescent="0.3">
      <c r="A609" s="38">
        <v>753</v>
      </c>
      <c r="B609" s="38" t="s">
        <v>1694</v>
      </c>
      <c r="C609" s="38" t="s">
        <v>1271</v>
      </c>
    </row>
    <row r="610" spans="1:3" x14ac:dyDescent="0.3">
      <c r="A610" s="38">
        <v>754</v>
      </c>
      <c r="B610" s="38" t="s">
        <v>1695</v>
      </c>
      <c r="C610" s="38" t="s">
        <v>1274</v>
      </c>
    </row>
    <row r="611" spans="1:3" x14ac:dyDescent="0.3">
      <c r="A611" s="38">
        <v>755</v>
      </c>
      <c r="B611" s="38" t="s">
        <v>1696</v>
      </c>
      <c r="C611" s="38" t="s">
        <v>1271</v>
      </c>
    </row>
    <row r="612" spans="1:3" x14ac:dyDescent="0.3">
      <c r="A612" s="38">
        <v>756</v>
      </c>
      <c r="B612" s="38" t="s">
        <v>1697</v>
      </c>
      <c r="C612" s="38" t="s">
        <v>1274</v>
      </c>
    </row>
    <row r="613" spans="1:3" x14ac:dyDescent="0.3">
      <c r="A613" s="38">
        <v>757</v>
      </c>
      <c r="B613" s="38" t="s">
        <v>1698</v>
      </c>
      <c r="C613" s="38" t="s">
        <v>1274</v>
      </c>
    </row>
    <row r="614" spans="1:3" x14ac:dyDescent="0.3">
      <c r="A614" s="38">
        <v>758</v>
      </c>
      <c r="B614" s="38" t="s">
        <v>2401</v>
      </c>
      <c r="C614" s="38" t="s">
        <v>1274</v>
      </c>
    </row>
    <row r="615" spans="1:3" x14ac:dyDescent="0.3">
      <c r="A615" s="38">
        <v>759</v>
      </c>
      <c r="B615" s="38" t="s">
        <v>1699</v>
      </c>
      <c r="C615" s="38" t="s">
        <v>1271</v>
      </c>
    </row>
    <row r="616" spans="1:3" x14ac:dyDescent="0.3">
      <c r="A616" s="38">
        <v>760</v>
      </c>
      <c r="B616" s="38" t="s">
        <v>1700</v>
      </c>
      <c r="C616" s="38" t="s">
        <v>1274</v>
      </c>
    </row>
    <row r="617" spans="1:3" x14ac:dyDescent="0.3">
      <c r="A617" s="38">
        <v>761</v>
      </c>
      <c r="B617" s="38" t="s">
        <v>1701</v>
      </c>
      <c r="C617" s="38" t="s">
        <v>1271</v>
      </c>
    </row>
    <row r="618" spans="1:3" x14ac:dyDescent="0.3">
      <c r="A618" s="38">
        <v>763</v>
      </c>
      <c r="B618" s="38" t="s">
        <v>1702</v>
      </c>
      <c r="C618" s="38" t="s">
        <v>1274</v>
      </c>
    </row>
    <row r="619" spans="1:3" x14ac:dyDescent="0.3">
      <c r="A619" s="38">
        <v>764</v>
      </c>
      <c r="B619" s="38" t="s">
        <v>1703</v>
      </c>
      <c r="C619" s="38" t="s">
        <v>1273</v>
      </c>
    </row>
    <row r="620" spans="1:3" x14ac:dyDescent="0.3">
      <c r="A620" s="38">
        <v>765</v>
      </c>
      <c r="B620" s="38" t="s">
        <v>1704</v>
      </c>
      <c r="C620" s="38" t="s">
        <v>1273</v>
      </c>
    </row>
    <row r="621" spans="1:3" x14ac:dyDescent="0.3">
      <c r="A621" s="38">
        <v>766</v>
      </c>
      <c r="B621" s="38" t="s">
        <v>1705</v>
      </c>
      <c r="C621" s="38" t="s">
        <v>1273</v>
      </c>
    </row>
    <row r="622" spans="1:3" x14ac:dyDescent="0.3">
      <c r="A622" s="38">
        <v>767</v>
      </c>
      <c r="B622" s="38" t="s">
        <v>2344</v>
      </c>
      <c r="C622" s="38" t="s">
        <v>1273</v>
      </c>
    </row>
    <row r="623" spans="1:3" x14ac:dyDescent="0.3">
      <c r="A623" s="38">
        <v>768</v>
      </c>
      <c r="B623" s="38" t="s">
        <v>2318</v>
      </c>
      <c r="C623" s="38" t="s">
        <v>1271</v>
      </c>
    </row>
    <row r="624" spans="1:3" x14ac:dyDescent="0.3">
      <c r="A624" s="38">
        <v>769</v>
      </c>
      <c r="B624" s="38" t="s">
        <v>2186</v>
      </c>
      <c r="C624" s="38" t="s">
        <v>1271</v>
      </c>
    </row>
    <row r="625" spans="1:3" x14ac:dyDescent="0.3">
      <c r="A625" s="38">
        <v>770</v>
      </c>
      <c r="B625" s="38" t="s">
        <v>1706</v>
      </c>
      <c r="C625" s="38" t="s">
        <v>1274</v>
      </c>
    </row>
    <row r="626" spans="1:3" x14ac:dyDescent="0.3">
      <c r="A626" s="38">
        <v>771</v>
      </c>
      <c r="B626" s="38" t="s">
        <v>1707</v>
      </c>
      <c r="C626" s="38" t="s">
        <v>1274</v>
      </c>
    </row>
    <row r="627" spans="1:3" x14ac:dyDescent="0.3">
      <c r="A627" s="38">
        <v>772</v>
      </c>
      <c r="B627" s="38" t="s">
        <v>1708</v>
      </c>
      <c r="C627" s="38" t="s">
        <v>1272</v>
      </c>
    </row>
    <row r="628" spans="1:3" x14ac:dyDescent="0.3">
      <c r="A628" s="38">
        <v>773</v>
      </c>
      <c r="B628" s="38" t="s">
        <v>1709</v>
      </c>
      <c r="C628" s="38" t="s">
        <v>1272</v>
      </c>
    </row>
    <row r="629" spans="1:3" x14ac:dyDescent="0.3">
      <c r="A629" s="38">
        <v>774</v>
      </c>
      <c r="B629" s="38" t="s">
        <v>1710</v>
      </c>
      <c r="C629" s="38" t="s">
        <v>1274</v>
      </c>
    </row>
    <row r="630" spans="1:3" x14ac:dyDescent="0.3">
      <c r="A630" s="38">
        <v>775</v>
      </c>
      <c r="B630" s="38" t="s">
        <v>2352</v>
      </c>
      <c r="C630" s="38" t="s">
        <v>1274</v>
      </c>
    </row>
    <row r="631" spans="1:3" x14ac:dyDescent="0.3">
      <c r="A631" s="38">
        <v>776</v>
      </c>
      <c r="B631" s="38" t="s">
        <v>1711</v>
      </c>
      <c r="C631" s="38" t="s">
        <v>1272</v>
      </c>
    </row>
    <row r="632" spans="1:3" x14ac:dyDescent="0.3">
      <c r="A632" s="38">
        <v>777</v>
      </c>
      <c r="B632" s="38" t="s">
        <v>1712</v>
      </c>
      <c r="C632" s="38" t="s">
        <v>1272</v>
      </c>
    </row>
    <row r="633" spans="1:3" x14ac:dyDescent="0.3">
      <c r="A633" s="38">
        <v>778</v>
      </c>
      <c r="B633" s="38" t="s">
        <v>1713</v>
      </c>
      <c r="C633" s="38" t="s">
        <v>1274</v>
      </c>
    </row>
    <row r="634" spans="1:3" x14ac:dyDescent="0.3">
      <c r="A634" s="38">
        <v>779</v>
      </c>
      <c r="B634" s="38" t="s">
        <v>1714</v>
      </c>
      <c r="C634" s="38" t="s">
        <v>1274</v>
      </c>
    </row>
    <row r="635" spans="1:3" x14ac:dyDescent="0.3">
      <c r="A635" s="38">
        <v>780</v>
      </c>
      <c r="B635" s="38" t="s">
        <v>1715</v>
      </c>
      <c r="C635" s="38" t="s">
        <v>1273</v>
      </c>
    </row>
    <row r="636" spans="1:3" x14ac:dyDescent="0.3">
      <c r="A636" s="38">
        <v>781</v>
      </c>
      <c r="B636" s="38" t="s">
        <v>1716</v>
      </c>
      <c r="C636" s="38" t="s">
        <v>1273</v>
      </c>
    </row>
    <row r="637" spans="1:3" x14ac:dyDescent="0.3">
      <c r="A637" s="38">
        <v>782</v>
      </c>
      <c r="B637" s="38" t="s">
        <v>2321</v>
      </c>
      <c r="C637" s="38" t="s">
        <v>1274</v>
      </c>
    </row>
    <row r="638" spans="1:3" x14ac:dyDescent="0.3">
      <c r="A638" s="38">
        <v>783</v>
      </c>
      <c r="B638" s="38" t="s">
        <v>1717</v>
      </c>
      <c r="C638" s="38" t="s">
        <v>1273</v>
      </c>
    </row>
    <row r="639" spans="1:3" x14ac:dyDescent="0.3">
      <c r="A639" s="38">
        <v>784</v>
      </c>
      <c r="B639" s="38" t="s">
        <v>1718</v>
      </c>
      <c r="C639" s="38" t="s">
        <v>1271</v>
      </c>
    </row>
    <row r="640" spans="1:3" x14ac:dyDescent="0.3">
      <c r="A640" s="38">
        <v>785</v>
      </c>
      <c r="B640" s="38" t="s">
        <v>2362</v>
      </c>
      <c r="C640" s="38" t="s">
        <v>1271</v>
      </c>
    </row>
    <row r="641" spans="1:3" s="69" customFormat="1" x14ac:dyDescent="0.3">
      <c r="A641" s="76">
        <v>786</v>
      </c>
      <c r="B641" s="76" t="s">
        <v>1719</v>
      </c>
      <c r="C641" s="76" t="s">
        <v>1271</v>
      </c>
    </row>
    <row r="642" spans="1:3" x14ac:dyDescent="0.3">
      <c r="A642" s="38">
        <v>787</v>
      </c>
      <c r="B642" s="38" t="s">
        <v>1720</v>
      </c>
      <c r="C642" s="38" t="s">
        <v>1271</v>
      </c>
    </row>
    <row r="643" spans="1:3" x14ac:dyDescent="0.3">
      <c r="A643" s="38">
        <v>788</v>
      </c>
      <c r="B643" s="38" t="s">
        <v>1721</v>
      </c>
      <c r="C643" s="38" t="s">
        <v>1271</v>
      </c>
    </row>
    <row r="644" spans="1:3" x14ac:dyDescent="0.3">
      <c r="A644" s="38">
        <v>789</v>
      </c>
      <c r="B644" s="38" t="s">
        <v>2187</v>
      </c>
      <c r="C644" s="38" t="s">
        <v>1272</v>
      </c>
    </row>
    <row r="645" spans="1:3" x14ac:dyDescent="0.3">
      <c r="A645" s="38">
        <v>790</v>
      </c>
      <c r="B645" s="38" t="s">
        <v>1722</v>
      </c>
      <c r="C645" s="38" t="s">
        <v>1271</v>
      </c>
    </row>
    <row r="646" spans="1:3" x14ac:dyDescent="0.3">
      <c r="A646" s="38">
        <v>791</v>
      </c>
      <c r="B646" s="38" t="s">
        <v>1723</v>
      </c>
      <c r="C646" s="38" t="s">
        <v>1271</v>
      </c>
    </row>
    <row r="647" spans="1:3" x14ac:dyDescent="0.3">
      <c r="A647" s="38">
        <v>792</v>
      </c>
      <c r="B647" s="38" t="s">
        <v>2188</v>
      </c>
      <c r="C647" s="38" t="s">
        <v>1271</v>
      </c>
    </row>
    <row r="648" spans="1:3" x14ac:dyDescent="0.3">
      <c r="A648" s="38">
        <v>793</v>
      </c>
      <c r="B648" s="38" t="s">
        <v>2169</v>
      </c>
      <c r="C648" s="38" t="s">
        <v>1271</v>
      </c>
    </row>
    <row r="649" spans="1:3" x14ac:dyDescent="0.3">
      <c r="A649" s="38">
        <v>794</v>
      </c>
      <c r="B649" s="38" t="s">
        <v>1724</v>
      </c>
      <c r="C649" s="38" t="s">
        <v>1271</v>
      </c>
    </row>
    <row r="650" spans="1:3" x14ac:dyDescent="0.3">
      <c r="A650" s="38">
        <v>795</v>
      </c>
      <c r="B650" s="38" t="s">
        <v>1725</v>
      </c>
      <c r="C650" s="38" t="s">
        <v>1272</v>
      </c>
    </row>
    <row r="651" spans="1:3" x14ac:dyDescent="0.3">
      <c r="A651" s="38">
        <v>796</v>
      </c>
      <c r="B651" s="38" t="s">
        <v>1726</v>
      </c>
      <c r="C651" s="38" t="s">
        <v>1274</v>
      </c>
    </row>
    <row r="652" spans="1:3" x14ac:dyDescent="0.3">
      <c r="A652" s="38">
        <v>797</v>
      </c>
      <c r="B652" s="38" t="s">
        <v>2457</v>
      </c>
      <c r="C652" s="38" t="s">
        <v>1271</v>
      </c>
    </row>
    <row r="653" spans="1:3" x14ac:dyDescent="0.3">
      <c r="A653" s="38">
        <v>798</v>
      </c>
      <c r="B653" s="38" t="s">
        <v>2267</v>
      </c>
      <c r="C653" s="38" t="s">
        <v>1272</v>
      </c>
    </row>
    <row r="654" spans="1:3" x14ac:dyDescent="0.3">
      <c r="A654" s="38">
        <v>799</v>
      </c>
      <c r="B654" s="38" t="s">
        <v>1727</v>
      </c>
      <c r="C654" s="38" t="s">
        <v>1274</v>
      </c>
    </row>
    <row r="655" spans="1:3" x14ac:dyDescent="0.3">
      <c r="A655" s="38">
        <v>800</v>
      </c>
      <c r="B655" s="38" t="s">
        <v>1728</v>
      </c>
      <c r="C655" s="38" t="s">
        <v>1271</v>
      </c>
    </row>
    <row r="656" spans="1:3" x14ac:dyDescent="0.3">
      <c r="A656" s="38">
        <v>801</v>
      </c>
      <c r="B656" s="38" t="s">
        <v>1729</v>
      </c>
      <c r="C656" s="38" t="s">
        <v>1271</v>
      </c>
    </row>
    <row r="657" spans="1:3" x14ac:dyDescent="0.3">
      <c r="A657" s="38">
        <v>802</v>
      </c>
      <c r="B657" s="38" t="s">
        <v>2389</v>
      </c>
      <c r="C657" s="38" t="s">
        <v>1272</v>
      </c>
    </row>
    <row r="658" spans="1:3" x14ac:dyDescent="0.3">
      <c r="A658" s="38">
        <v>803</v>
      </c>
      <c r="B658" s="38" t="s">
        <v>1730</v>
      </c>
      <c r="C658" s="38" t="s">
        <v>1272</v>
      </c>
    </row>
    <row r="659" spans="1:3" x14ac:dyDescent="0.3">
      <c r="A659" s="38">
        <v>804</v>
      </c>
      <c r="B659" s="38" t="s">
        <v>2328</v>
      </c>
      <c r="C659" s="38" t="s">
        <v>1272</v>
      </c>
    </row>
    <row r="660" spans="1:3" x14ac:dyDescent="0.3">
      <c r="A660" s="38">
        <v>805</v>
      </c>
      <c r="B660" s="38" t="s">
        <v>1731</v>
      </c>
      <c r="C660" s="38" t="s">
        <v>1274</v>
      </c>
    </row>
    <row r="661" spans="1:3" x14ac:dyDescent="0.3">
      <c r="A661" s="38">
        <v>806</v>
      </c>
      <c r="B661" s="38" t="s">
        <v>2382</v>
      </c>
      <c r="C661" s="38" t="s">
        <v>1274</v>
      </c>
    </row>
    <row r="662" spans="1:3" x14ac:dyDescent="0.3">
      <c r="A662" s="38">
        <v>807</v>
      </c>
      <c r="B662" s="38" t="s">
        <v>2354</v>
      </c>
      <c r="C662" s="38" t="s">
        <v>1274</v>
      </c>
    </row>
    <row r="663" spans="1:3" x14ac:dyDescent="0.3">
      <c r="A663" s="38">
        <v>808</v>
      </c>
      <c r="B663" s="38" t="s">
        <v>1732</v>
      </c>
      <c r="C663" s="38" t="s">
        <v>1274</v>
      </c>
    </row>
    <row r="664" spans="1:3" x14ac:dyDescent="0.3">
      <c r="A664" s="38">
        <v>809</v>
      </c>
      <c r="B664" s="38" t="s">
        <v>2246</v>
      </c>
      <c r="C664" s="38" t="s">
        <v>1274</v>
      </c>
    </row>
    <row r="665" spans="1:3" x14ac:dyDescent="0.3">
      <c r="A665" s="38">
        <v>810</v>
      </c>
      <c r="B665" s="38" t="s">
        <v>1733</v>
      </c>
      <c r="C665" s="38" t="s">
        <v>1271</v>
      </c>
    </row>
    <row r="666" spans="1:3" x14ac:dyDescent="0.3">
      <c r="A666" s="38">
        <v>811</v>
      </c>
      <c r="B666" s="38" t="s">
        <v>1734</v>
      </c>
      <c r="C666" s="38" t="s">
        <v>1271</v>
      </c>
    </row>
    <row r="667" spans="1:3" x14ac:dyDescent="0.3">
      <c r="A667" s="38">
        <v>812</v>
      </c>
      <c r="B667" s="38" t="s">
        <v>1735</v>
      </c>
      <c r="C667" s="38" t="s">
        <v>1271</v>
      </c>
    </row>
    <row r="668" spans="1:3" x14ac:dyDescent="0.3">
      <c r="A668" s="38">
        <v>813</v>
      </c>
      <c r="B668" s="38" t="s">
        <v>2159</v>
      </c>
      <c r="C668" s="38" t="s">
        <v>1271</v>
      </c>
    </row>
    <row r="669" spans="1:3" x14ac:dyDescent="0.3">
      <c r="A669" s="38">
        <v>815</v>
      </c>
      <c r="B669" s="38" t="s">
        <v>1736</v>
      </c>
      <c r="C669" s="38" t="s">
        <v>1271</v>
      </c>
    </row>
    <row r="670" spans="1:3" x14ac:dyDescent="0.3">
      <c r="A670" s="38">
        <v>816</v>
      </c>
      <c r="B670" s="38" t="s">
        <v>1737</v>
      </c>
      <c r="C670" s="38" t="s">
        <v>1271</v>
      </c>
    </row>
    <row r="671" spans="1:3" x14ac:dyDescent="0.3">
      <c r="A671" s="38">
        <v>817</v>
      </c>
      <c r="B671" s="38" t="s">
        <v>1738</v>
      </c>
      <c r="C671" s="38" t="s">
        <v>1273</v>
      </c>
    </row>
    <row r="672" spans="1:3" x14ac:dyDescent="0.3">
      <c r="A672" s="38">
        <v>818</v>
      </c>
      <c r="B672" s="38" t="s">
        <v>1739</v>
      </c>
      <c r="C672" s="38" t="s">
        <v>1271</v>
      </c>
    </row>
    <row r="673" spans="1:3" x14ac:dyDescent="0.3">
      <c r="A673" s="38">
        <v>819</v>
      </c>
      <c r="B673" s="38" t="s">
        <v>1740</v>
      </c>
      <c r="C673" s="38" t="s">
        <v>1274</v>
      </c>
    </row>
    <row r="674" spans="1:3" x14ac:dyDescent="0.3">
      <c r="A674" s="38">
        <v>821</v>
      </c>
      <c r="B674" s="38" t="s">
        <v>1741</v>
      </c>
      <c r="C674" s="38" t="s">
        <v>1271</v>
      </c>
    </row>
    <row r="675" spans="1:3" x14ac:dyDescent="0.3">
      <c r="A675" s="38">
        <v>822</v>
      </c>
      <c r="B675" s="38" t="s">
        <v>1742</v>
      </c>
      <c r="C675" s="38" t="s">
        <v>1272</v>
      </c>
    </row>
    <row r="676" spans="1:3" x14ac:dyDescent="0.3">
      <c r="A676" s="38">
        <v>823</v>
      </c>
      <c r="B676" s="38" t="s">
        <v>1743</v>
      </c>
      <c r="C676" s="38" t="s">
        <v>1271</v>
      </c>
    </row>
    <row r="677" spans="1:3" x14ac:dyDescent="0.3">
      <c r="A677" s="38">
        <v>824</v>
      </c>
      <c r="B677" s="38" t="s">
        <v>1744</v>
      </c>
      <c r="C677" s="38" t="s">
        <v>1272</v>
      </c>
    </row>
    <row r="678" spans="1:3" x14ac:dyDescent="0.3">
      <c r="A678" s="38">
        <v>825</v>
      </c>
      <c r="B678" s="38" t="s">
        <v>1745</v>
      </c>
      <c r="C678" s="38" t="s">
        <v>1273</v>
      </c>
    </row>
    <row r="679" spans="1:3" x14ac:dyDescent="0.3">
      <c r="A679" s="38">
        <v>826</v>
      </c>
      <c r="B679" s="38" t="s">
        <v>1746</v>
      </c>
      <c r="C679" s="38" t="s">
        <v>1271</v>
      </c>
    </row>
    <row r="680" spans="1:3" x14ac:dyDescent="0.3">
      <c r="A680" s="38">
        <v>827</v>
      </c>
      <c r="B680" s="38" t="s">
        <v>1747</v>
      </c>
      <c r="C680" s="38" t="s">
        <v>1271</v>
      </c>
    </row>
    <row r="681" spans="1:3" x14ac:dyDescent="0.3">
      <c r="A681" s="38">
        <v>828</v>
      </c>
      <c r="B681" s="38" t="s">
        <v>1748</v>
      </c>
      <c r="C681" s="38" t="s">
        <v>1271</v>
      </c>
    </row>
    <row r="682" spans="1:3" x14ac:dyDescent="0.3">
      <c r="A682" s="38">
        <v>829</v>
      </c>
      <c r="B682" s="38" t="s">
        <v>1749</v>
      </c>
      <c r="C682" s="38" t="s">
        <v>1273</v>
      </c>
    </row>
    <row r="683" spans="1:3" x14ac:dyDescent="0.3">
      <c r="A683" s="38">
        <v>830</v>
      </c>
      <c r="B683" s="38" t="s">
        <v>1750</v>
      </c>
      <c r="C683" s="38" t="s">
        <v>1272</v>
      </c>
    </row>
    <row r="684" spans="1:3" x14ac:dyDescent="0.3">
      <c r="A684" s="38">
        <v>831</v>
      </c>
      <c r="B684" s="38" t="s">
        <v>1751</v>
      </c>
      <c r="C684" s="38" t="s">
        <v>1273</v>
      </c>
    </row>
    <row r="685" spans="1:3" x14ac:dyDescent="0.3">
      <c r="A685" s="38">
        <v>832</v>
      </c>
      <c r="B685" s="38" t="s">
        <v>1752</v>
      </c>
      <c r="C685" s="38" t="s">
        <v>1274</v>
      </c>
    </row>
    <row r="686" spans="1:3" x14ac:dyDescent="0.3">
      <c r="A686" s="38">
        <v>833</v>
      </c>
      <c r="B686" s="38" t="s">
        <v>1753</v>
      </c>
      <c r="C686" s="38" t="s">
        <v>1271</v>
      </c>
    </row>
    <row r="687" spans="1:3" x14ac:dyDescent="0.3">
      <c r="A687" s="38">
        <v>834</v>
      </c>
      <c r="B687" s="38" t="s">
        <v>1754</v>
      </c>
      <c r="C687" s="38" t="s">
        <v>1271</v>
      </c>
    </row>
    <row r="688" spans="1:3" x14ac:dyDescent="0.3">
      <c r="A688" s="38">
        <v>835</v>
      </c>
      <c r="B688" s="38" t="s">
        <v>1755</v>
      </c>
      <c r="C688" s="38" t="s">
        <v>1271</v>
      </c>
    </row>
    <row r="689" spans="1:3" x14ac:dyDescent="0.3">
      <c r="A689" s="38">
        <v>836</v>
      </c>
      <c r="B689" s="38" t="s">
        <v>1756</v>
      </c>
      <c r="C689" s="38" t="s">
        <v>1271</v>
      </c>
    </row>
    <row r="690" spans="1:3" x14ac:dyDescent="0.3">
      <c r="A690" s="38">
        <v>837</v>
      </c>
      <c r="B690" s="38" t="s">
        <v>2245</v>
      </c>
      <c r="C690" s="38" t="s">
        <v>1274</v>
      </c>
    </row>
    <row r="691" spans="1:3" x14ac:dyDescent="0.3">
      <c r="A691" s="38">
        <v>838</v>
      </c>
      <c r="B691" s="38" t="s">
        <v>1757</v>
      </c>
      <c r="C691" s="38" t="s">
        <v>1272</v>
      </c>
    </row>
    <row r="692" spans="1:3" x14ac:dyDescent="0.3">
      <c r="A692" s="38">
        <v>839</v>
      </c>
      <c r="B692" s="38" t="s">
        <v>1758</v>
      </c>
      <c r="C692" s="38" t="s">
        <v>1271</v>
      </c>
    </row>
    <row r="693" spans="1:3" x14ac:dyDescent="0.3">
      <c r="A693" s="38">
        <v>840</v>
      </c>
      <c r="B693" s="38" t="s">
        <v>2376</v>
      </c>
      <c r="C693" s="38" t="s">
        <v>1274</v>
      </c>
    </row>
    <row r="694" spans="1:3" x14ac:dyDescent="0.3">
      <c r="A694" s="38">
        <v>841</v>
      </c>
      <c r="B694" s="38" t="s">
        <v>1759</v>
      </c>
      <c r="C694" s="38" t="s">
        <v>1271</v>
      </c>
    </row>
    <row r="695" spans="1:3" x14ac:dyDescent="0.3">
      <c r="A695" s="38">
        <v>842</v>
      </c>
      <c r="B695" s="38" t="s">
        <v>1760</v>
      </c>
      <c r="C695" s="38" t="s">
        <v>1272</v>
      </c>
    </row>
    <row r="696" spans="1:3" x14ac:dyDescent="0.3">
      <c r="A696" s="38">
        <v>843</v>
      </c>
      <c r="B696" s="38" t="s">
        <v>1761</v>
      </c>
      <c r="C696" s="38" t="s">
        <v>1272</v>
      </c>
    </row>
    <row r="697" spans="1:3" x14ac:dyDescent="0.3">
      <c r="A697" s="38">
        <v>844</v>
      </c>
      <c r="B697" s="38" t="s">
        <v>1762</v>
      </c>
      <c r="C697" s="38" t="s">
        <v>1272</v>
      </c>
    </row>
    <row r="698" spans="1:3" x14ac:dyDescent="0.3">
      <c r="A698" s="38">
        <v>845</v>
      </c>
      <c r="B698" s="38" t="s">
        <v>1763</v>
      </c>
      <c r="C698" s="38" t="s">
        <v>1271</v>
      </c>
    </row>
    <row r="699" spans="1:3" x14ac:dyDescent="0.3">
      <c r="A699" s="38">
        <v>849</v>
      </c>
      <c r="B699" s="38" t="s">
        <v>1764</v>
      </c>
      <c r="C699" s="38" t="s">
        <v>1271</v>
      </c>
    </row>
    <row r="700" spans="1:3" x14ac:dyDescent="0.3">
      <c r="A700" s="38">
        <v>850</v>
      </c>
      <c r="B700" s="38" t="s">
        <v>1765</v>
      </c>
      <c r="C700" s="38" t="s">
        <v>1271</v>
      </c>
    </row>
    <row r="701" spans="1:3" x14ac:dyDescent="0.3">
      <c r="A701" s="38">
        <v>851</v>
      </c>
      <c r="B701" s="38" t="s">
        <v>1766</v>
      </c>
      <c r="C701" s="38" t="s">
        <v>1274</v>
      </c>
    </row>
    <row r="702" spans="1:3" x14ac:dyDescent="0.3">
      <c r="A702" s="38">
        <v>852</v>
      </c>
      <c r="B702" s="38" t="s">
        <v>1767</v>
      </c>
      <c r="C702" s="38" t="s">
        <v>1274</v>
      </c>
    </row>
    <row r="703" spans="1:3" x14ac:dyDescent="0.3">
      <c r="A703" s="38">
        <v>853</v>
      </c>
      <c r="B703" s="38" t="s">
        <v>2329</v>
      </c>
      <c r="C703" s="38" t="s">
        <v>1274</v>
      </c>
    </row>
    <row r="704" spans="1:3" x14ac:dyDescent="0.3">
      <c r="A704" s="38">
        <v>854</v>
      </c>
      <c r="B704" s="38" t="s">
        <v>1768</v>
      </c>
      <c r="C704" s="38" t="s">
        <v>1274</v>
      </c>
    </row>
    <row r="705" spans="1:3" x14ac:dyDescent="0.3">
      <c r="A705" s="38">
        <v>855</v>
      </c>
      <c r="B705" s="38" t="s">
        <v>1769</v>
      </c>
      <c r="C705" s="38" t="s">
        <v>1274</v>
      </c>
    </row>
    <row r="706" spans="1:3" x14ac:dyDescent="0.3">
      <c r="A706" s="38">
        <v>856</v>
      </c>
      <c r="B706" s="38" t="s">
        <v>1770</v>
      </c>
      <c r="C706" s="38" t="s">
        <v>1274</v>
      </c>
    </row>
    <row r="707" spans="1:3" x14ac:dyDescent="0.3">
      <c r="A707" s="38">
        <v>857</v>
      </c>
      <c r="B707" s="38" t="s">
        <v>1771</v>
      </c>
      <c r="C707" s="38" t="s">
        <v>1274</v>
      </c>
    </row>
    <row r="708" spans="1:3" x14ac:dyDescent="0.3">
      <c r="A708" s="38">
        <v>858</v>
      </c>
      <c r="B708" s="38" t="s">
        <v>1772</v>
      </c>
      <c r="C708" s="38" t="s">
        <v>1271</v>
      </c>
    </row>
    <row r="709" spans="1:3" x14ac:dyDescent="0.3">
      <c r="A709" s="38">
        <v>859</v>
      </c>
      <c r="B709" s="38" t="s">
        <v>1773</v>
      </c>
      <c r="C709" s="38" t="s">
        <v>1272</v>
      </c>
    </row>
    <row r="710" spans="1:3" x14ac:dyDescent="0.3">
      <c r="A710" s="38">
        <v>860</v>
      </c>
      <c r="B710" s="38" t="s">
        <v>1774</v>
      </c>
      <c r="C710" s="38" t="s">
        <v>1271</v>
      </c>
    </row>
    <row r="711" spans="1:3" x14ac:dyDescent="0.3">
      <c r="A711" s="38">
        <v>861</v>
      </c>
      <c r="B711" s="38" t="s">
        <v>1775</v>
      </c>
      <c r="C711" s="38" t="s">
        <v>1271</v>
      </c>
    </row>
    <row r="712" spans="1:3" x14ac:dyDescent="0.3">
      <c r="A712" s="38">
        <v>862</v>
      </c>
      <c r="B712" s="38" t="s">
        <v>2345</v>
      </c>
      <c r="C712" s="38" t="s">
        <v>1274</v>
      </c>
    </row>
    <row r="713" spans="1:3" x14ac:dyDescent="0.3">
      <c r="A713" s="38">
        <v>863</v>
      </c>
      <c r="B713" s="38" t="s">
        <v>1776</v>
      </c>
      <c r="C713" s="38" t="s">
        <v>1271</v>
      </c>
    </row>
    <row r="714" spans="1:3" x14ac:dyDescent="0.3">
      <c r="A714" s="38">
        <v>864</v>
      </c>
      <c r="B714" s="38" t="s">
        <v>1777</v>
      </c>
      <c r="C714" s="38" t="s">
        <v>1274</v>
      </c>
    </row>
    <row r="715" spans="1:3" x14ac:dyDescent="0.3">
      <c r="A715" s="38">
        <v>865</v>
      </c>
      <c r="B715" s="38" t="s">
        <v>1778</v>
      </c>
      <c r="C715" s="38" t="s">
        <v>1271</v>
      </c>
    </row>
    <row r="716" spans="1:3" x14ac:dyDescent="0.3">
      <c r="A716" s="38">
        <v>866</v>
      </c>
      <c r="B716" s="38" t="s">
        <v>1779</v>
      </c>
      <c r="C716" s="38" t="s">
        <v>1271</v>
      </c>
    </row>
    <row r="717" spans="1:3" x14ac:dyDescent="0.3">
      <c r="A717" s="38">
        <v>867</v>
      </c>
      <c r="B717" s="38" t="s">
        <v>1780</v>
      </c>
      <c r="C717" s="38" t="s">
        <v>1272</v>
      </c>
    </row>
    <row r="718" spans="1:3" x14ac:dyDescent="0.3">
      <c r="A718" s="38">
        <v>868</v>
      </c>
      <c r="B718" s="38" t="s">
        <v>1781</v>
      </c>
      <c r="C718" s="38" t="s">
        <v>1271</v>
      </c>
    </row>
    <row r="719" spans="1:3" x14ac:dyDescent="0.3">
      <c r="A719" s="38">
        <v>869</v>
      </c>
      <c r="B719" s="38" t="s">
        <v>1782</v>
      </c>
      <c r="C719" s="38" t="s">
        <v>1274</v>
      </c>
    </row>
    <row r="720" spans="1:3" x14ac:dyDescent="0.3">
      <c r="A720" s="38">
        <v>870</v>
      </c>
      <c r="B720" s="38" t="s">
        <v>1783</v>
      </c>
      <c r="C720" s="38" t="s">
        <v>1273</v>
      </c>
    </row>
    <row r="721" spans="1:3" x14ac:dyDescent="0.3">
      <c r="A721" s="38">
        <v>871</v>
      </c>
      <c r="B721" s="38" t="s">
        <v>2189</v>
      </c>
      <c r="C721" s="38" t="s">
        <v>1273</v>
      </c>
    </row>
    <row r="722" spans="1:3" x14ac:dyDescent="0.3">
      <c r="A722" s="38">
        <v>872</v>
      </c>
      <c r="B722" s="38" t="s">
        <v>1784</v>
      </c>
      <c r="C722" s="38" t="s">
        <v>1274</v>
      </c>
    </row>
    <row r="723" spans="1:3" x14ac:dyDescent="0.3">
      <c r="A723" s="38">
        <v>873</v>
      </c>
      <c r="B723" s="38" t="s">
        <v>1785</v>
      </c>
      <c r="C723" s="38" t="s">
        <v>1273</v>
      </c>
    </row>
    <row r="724" spans="1:3" x14ac:dyDescent="0.3">
      <c r="A724" s="38">
        <v>874</v>
      </c>
      <c r="B724" s="38" t="s">
        <v>1786</v>
      </c>
      <c r="C724" s="38" t="s">
        <v>1274</v>
      </c>
    </row>
    <row r="725" spans="1:3" x14ac:dyDescent="0.3">
      <c r="A725" s="38">
        <v>875</v>
      </c>
      <c r="B725" s="38" t="s">
        <v>2266</v>
      </c>
      <c r="C725" s="38" t="s">
        <v>1271</v>
      </c>
    </row>
    <row r="726" spans="1:3" x14ac:dyDescent="0.3">
      <c r="A726" s="38">
        <v>876</v>
      </c>
      <c r="B726" s="38" t="s">
        <v>1787</v>
      </c>
      <c r="C726" s="38" t="s">
        <v>1271</v>
      </c>
    </row>
    <row r="727" spans="1:3" x14ac:dyDescent="0.3">
      <c r="A727" s="38">
        <v>877</v>
      </c>
      <c r="B727" s="38" t="s">
        <v>1788</v>
      </c>
      <c r="C727" s="38" t="s">
        <v>1274</v>
      </c>
    </row>
    <row r="728" spans="1:3" x14ac:dyDescent="0.3">
      <c r="A728" s="38">
        <v>878</v>
      </c>
      <c r="B728" s="38" t="s">
        <v>2154</v>
      </c>
      <c r="C728" s="38" t="s">
        <v>1274</v>
      </c>
    </row>
    <row r="729" spans="1:3" x14ac:dyDescent="0.3">
      <c r="A729" s="38">
        <v>879</v>
      </c>
      <c r="B729" s="38" t="s">
        <v>1789</v>
      </c>
      <c r="C729" s="38" t="s">
        <v>1271</v>
      </c>
    </row>
    <row r="730" spans="1:3" x14ac:dyDescent="0.3">
      <c r="A730" s="38">
        <v>880</v>
      </c>
      <c r="B730" s="38" t="s">
        <v>2394</v>
      </c>
      <c r="C730" s="38" t="s">
        <v>1273</v>
      </c>
    </row>
    <row r="731" spans="1:3" x14ac:dyDescent="0.3">
      <c r="A731" s="38">
        <v>881</v>
      </c>
      <c r="B731" s="38" t="s">
        <v>1790</v>
      </c>
      <c r="C731" s="38" t="s">
        <v>1273</v>
      </c>
    </row>
    <row r="732" spans="1:3" x14ac:dyDescent="0.3">
      <c r="A732" s="38">
        <v>882</v>
      </c>
      <c r="B732" s="38" t="s">
        <v>1791</v>
      </c>
      <c r="C732" s="38" t="s">
        <v>1274</v>
      </c>
    </row>
    <row r="733" spans="1:3" x14ac:dyDescent="0.3">
      <c r="A733" s="38">
        <v>883</v>
      </c>
      <c r="B733" s="38" t="s">
        <v>1792</v>
      </c>
      <c r="C733" s="38" t="s">
        <v>1271</v>
      </c>
    </row>
    <row r="734" spans="1:3" x14ac:dyDescent="0.3">
      <c r="A734" s="38">
        <v>884</v>
      </c>
      <c r="B734" s="38" t="s">
        <v>1793</v>
      </c>
      <c r="C734" s="38" t="s">
        <v>1271</v>
      </c>
    </row>
    <row r="735" spans="1:3" x14ac:dyDescent="0.3">
      <c r="A735" s="38">
        <v>885</v>
      </c>
      <c r="B735" s="38" t="s">
        <v>1794</v>
      </c>
      <c r="C735" s="38" t="s">
        <v>1273</v>
      </c>
    </row>
    <row r="736" spans="1:3" x14ac:dyDescent="0.3">
      <c r="A736" s="38">
        <v>886</v>
      </c>
      <c r="B736" s="38" t="s">
        <v>1795</v>
      </c>
      <c r="C736" s="38" t="s">
        <v>1274</v>
      </c>
    </row>
    <row r="737" spans="1:3" x14ac:dyDescent="0.3">
      <c r="A737" s="38">
        <v>887</v>
      </c>
      <c r="B737" s="38" t="s">
        <v>2364</v>
      </c>
      <c r="C737" s="38" t="s">
        <v>1271</v>
      </c>
    </row>
    <row r="738" spans="1:3" x14ac:dyDescent="0.3">
      <c r="A738" s="38">
        <v>888</v>
      </c>
      <c r="B738" s="38" t="s">
        <v>2263</v>
      </c>
      <c r="C738" s="38" t="s">
        <v>1274</v>
      </c>
    </row>
    <row r="739" spans="1:3" x14ac:dyDescent="0.3">
      <c r="A739" s="38">
        <v>889</v>
      </c>
      <c r="B739" s="38" t="s">
        <v>2244</v>
      </c>
      <c r="C739" s="38" t="s">
        <v>1271</v>
      </c>
    </row>
    <row r="740" spans="1:3" x14ac:dyDescent="0.3">
      <c r="A740" s="38">
        <v>890</v>
      </c>
      <c r="B740" s="38" t="s">
        <v>1796</v>
      </c>
      <c r="C740" s="38" t="s">
        <v>1273</v>
      </c>
    </row>
    <row r="741" spans="1:3" x14ac:dyDescent="0.3">
      <c r="A741" s="38">
        <v>891</v>
      </c>
      <c r="B741" s="38" t="s">
        <v>1797</v>
      </c>
      <c r="C741" s="38" t="s">
        <v>1273</v>
      </c>
    </row>
    <row r="742" spans="1:3" x14ac:dyDescent="0.3">
      <c r="A742" s="38">
        <v>892</v>
      </c>
      <c r="B742" s="38" t="s">
        <v>1798</v>
      </c>
      <c r="C742" s="38" t="s">
        <v>1271</v>
      </c>
    </row>
    <row r="743" spans="1:3" x14ac:dyDescent="0.3">
      <c r="A743" s="38">
        <v>893</v>
      </c>
      <c r="B743" s="38" t="s">
        <v>1799</v>
      </c>
      <c r="C743" s="38" t="s">
        <v>1272</v>
      </c>
    </row>
    <row r="744" spans="1:3" x14ac:dyDescent="0.3">
      <c r="A744" s="38">
        <v>894</v>
      </c>
      <c r="B744" s="38" t="s">
        <v>2143</v>
      </c>
      <c r="C744" s="38" t="s">
        <v>1274</v>
      </c>
    </row>
    <row r="745" spans="1:3" x14ac:dyDescent="0.3">
      <c r="A745" s="38">
        <v>895</v>
      </c>
      <c r="B745" s="38" t="s">
        <v>2377</v>
      </c>
      <c r="C745" s="38" t="s">
        <v>1274</v>
      </c>
    </row>
    <row r="746" spans="1:3" x14ac:dyDescent="0.3">
      <c r="A746" s="38">
        <v>896</v>
      </c>
      <c r="B746" s="38" t="s">
        <v>1800</v>
      </c>
      <c r="C746" s="38" t="s">
        <v>1271</v>
      </c>
    </row>
    <row r="747" spans="1:3" x14ac:dyDescent="0.3">
      <c r="A747" s="38">
        <v>897</v>
      </c>
      <c r="B747" s="38" t="s">
        <v>1801</v>
      </c>
      <c r="C747" s="38" t="s">
        <v>1271</v>
      </c>
    </row>
    <row r="748" spans="1:3" x14ac:dyDescent="0.3">
      <c r="A748" s="38">
        <v>899</v>
      </c>
      <c r="B748" s="38" t="s">
        <v>1802</v>
      </c>
      <c r="C748" s="38" t="s">
        <v>1272</v>
      </c>
    </row>
    <row r="749" spans="1:3" x14ac:dyDescent="0.3">
      <c r="A749" s="38">
        <v>900</v>
      </c>
      <c r="B749" s="38" t="s">
        <v>1803</v>
      </c>
      <c r="C749" s="38" t="s">
        <v>1271</v>
      </c>
    </row>
    <row r="750" spans="1:3" x14ac:dyDescent="0.3">
      <c r="A750" s="38">
        <v>901</v>
      </c>
      <c r="B750" s="38" t="s">
        <v>1804</v>
      </c>
      <c r="C750" s="38" t="s">
        <v>1271</v>
      </c>
    </row>
    <row r="751" spans="1:3" x14ac:dyDescent="0.3">
      <c r="A751" s="38">
        <v>902</v>
      </c>
      <c r="B751" s="38" t="s">
        <v>1805</v>
      </c>
      <c r="C751" s="38" t="s">
        <v>1271</v>
      </c>
    </row>
    <row r="752" spans="1:3" x14ac:dyDescent="0.3">
      <c r="A752" s="38">
        <v>903</v>
      </c>
      <c r="B752" s="38" t="s">
        <v>1806</v>
      </c>
      <c r="C752" s="38" t="s">
        <v>1274</v>
      </c>
    </row>
    <row r="753" spans="1:3" x14ac:dyDescent="0.3">
      <c r="A753" s="38">
        <v>904</v>
      </c>
      <c r="B753" s="38" t="s">
        <v>1807</v>
      </c>
      <c r="C753" s="38" t="s">
        <v>1271</v>
      </c>
    </row>
    <row r="754" spans="1:3" x14ac:dyDescent="0.3">
      <c r="A754" s="38">
        <v>905</v>
      </c>
      <c r="B754" s="38" t="s">
        <v>1808</v>
      </c>
      <c r="C754" s="38" t="s">
        <v>1274</v>
      </c>
    </row>
    <row r="755" spans="1:3" x14ac:dyDescent="0.3">
      <c r="A755" s="38">
        <v>906</v>
      </c>
      <c r="B755" s="38" t="s">
        <v>1809</v>
      </c>
      <c r="C755" s="38" t="s">
        <v>1271</v>
      </c>
    </row>
    <row r="756" spans="1:3" x14ac:dyDescent="0.3">
      <c r="A756" s="38">
        <v>907</v>
      </c>
      <c r="B756" s="38" t="s">
        <v>1810</v>
      </c>
      <c r="C756" s="38" t="s">
        <v>1271</v>
      </c>
    </row>
    <row r="757" spans="1:3" x14ac:dyDescent="0.3">
      <c r="A757" s="38">
        <v>908</v>
      </c>
      <c r="B757" s="38" t="s">
        <v>1811</v>
      </c>
      <c r="C757" s="38" t="s">
        <v>1271</v>
      </c>
    </row>
    <row r="758" spans="1:3" x14ac:dyDescent="0.3">
      <c r="A758" s="38">
        <v>909</v>
      </c>
      <c r="B758" s="38" t="s">
        <v>1812</v>
      </c>
      <c r="C758" s="38" t="s">
        <v>1271</v>
      </c>
    </row>
    <row r="759" spans="1:3" x14ac:dyDescent="0.3">
      <c r="A759" s="38">
        <v>910</v>
      </c>
      <c r="B759" s="38" t="s">
        <v>1813</v>
      </c>
      <c r="C759" s="38" t="s">
        <v>1274</v>
      </c>
    </row>
    <row r="760" spans="1:3" x14ac:dyDescent="0.3">
      <c r="A760" s="38">
        <v>911</v>
      </c>
      <c r="B760" s="38" t="s">
        <v>1814</v>
      </c>
      <c r="C760" s="38" t="s">
        <v>1271</v>
      </c>
    </row>
    <row r="761" spans="1:3" x14ac:dyDescent="0.3">
      <c r="A761" s="38">
        <v>912</v>
      </c>
      <c r="B761" s="38" t="s">
        <v>1815</v>
      </c>
      <c r="C761" s="38" t="s">
        <v>1272</v>
      </c>
    </row>
    <row r="762" spans="1:3" x14ac:dyDescent="0.3">
      <c r="A762" s="38">
        <v>913</v>
      </c>
      <c r="B762" s="38" t="s">
        <v>1816</v>
      </c>
      <c r="C762" s="38" t="s">
        <v>1271</v>
      </c>
    </row>
    <row r="763" spans="1:3" x14ac:dyDescent="0.3">
      <c r="A763" s="38">
        <v>914</v>
      </c>
      <c r="B763" s="38" t="s">
        <v>1817</v>
      </c>
      <c r="C763" s="38" t="s">
        <v>1271</v>
      </c>
    </row>
    <row r="764" spans="1:3" x14ac:dyDescent="0.3">
      <c r="A764" s="38">
        <v>915</v>
      </c>
      <c r="B764" s="38" t="s">
        <v>1818</v>
      </c>
      <c r="C764" s="38" t="s">
        <v>1271</v>
      </c>
    </row>
    <row r="765" spans="1:3" x14ac:dyDescent="0.3">
      <c r="A765" s="38">
        <v>916</v>
      </c>
      <c r="B765" s="38" t="s">
        <v>1819</v>
      </c>
      <c r="C765" s="38" t="s">
        <v>1271</v>
      </c>
    </row>
    <row r="766" spans="1:3" x14ac:dyDescent="0.3">
      <c r="A766" s="38">
        <v>917</v>
      </c>
      <c r="B766" s="38" t="s">
        <v>1820</v>
      </c>
      <c r="C766" s="38" t="s">
        <v>1271</v>
      </c>
    </row>
    <row r="767" spans="1:3" x14ac:dyDescent="0.3">
      <c r="A767" s="38">
        <v>918</v>
      </c>
      <c r="B767" s="38" t="s">
        <v>1821</v>
      </c>
      <c r="C767" s="38" t="s">
        <v>1271</v>
      </c>
    </row>
    <row r="768" spans="1:3" x14ac:dyDescent="0.3">
      <c r="A768" s="38">
        <v>919</v>
      </c>
      <c r="B768" s="38" t="s">
        <v>2351</v>
      </c>
      <c r="C768" s="38" t="s">
        <v>1271</v>
      </c>
    </row>
    <row r="769" spans="1:3" x14ac:dyDescent="0.3">
      <c r="A769" s="38">
        <v>921</v>
      </c>
      <c r="B769" s="38" t="s">
        <v>1822</v>
      </c>
      <c r="C769" s="38" t="s">
        <v>1274</v>
      </c>
    </row>
    <row r="770" spans="1:3" x14ac:dyDescent="0.3">
      <c r="A770" s="38">
        <v>923</v>
      </c>
      <c r="B770" s="38" t="s">
        <v>1823</v>
      </c>
      <c r="C770" s="38" t="s">
        <v>1272</v>
      </c>
    </row>
    <row r="771" spans="1:3" x14ac:dyDescent="0.3">
      <c r="A771" s="38">
        <v>924</v>
      </c>
      <c r="B771" s="38" t="s">
        <v>2353</v>
      </c>
      <c r="C771" s="38" t="s">
        <v>1274</v>
      </c>
    </row>
    <row r="772" spans="1:3" x14ac:dyDescent="0.3">
      <c r="A772" s="38">
        <v>925</v>
      </c>
      <c r="B772" s="38" t="s">
        <v>1824</v>
      </c>
      <c r="C772" s="38" t="s">
        <v>1271</v>
      </c>
    </row>
    <row r="773" spans="1:3" x14ac:dyDescent="0.3">
      <c r="A773" s="38">
        <v>926</v>
      </c>
      <c r="B773" s="38" t="s">
        <v>2347</v>
      </c>
      <c r="C773" s="38" t="s">
        <v>1274</v>
      </c>
    </row>
    <row r="774" spans="1:3" x14ac:dyDescent="0.3">
      <c r="A774" s="38">
        <v>927</v>
      </c>
      <c r="B774" s="38" t="s">
        <v>2265</v>
      </c>
      <c r="C774" s="38" t="s">
        <v>1271</v>
      </c>
    </row>
    <row r="775" spans="1:3" x14ac:dyDescent="0.3">
      <c r="A775" s="38">
        <v>928</v>
      </c>
      <c r="B775" s="38" t="s">
        <v>1914</v>
      </c>
      <c r="C775" s="38" t="s">
        <v>1274</v>
      </c>
    </row>
    <row r="776" spans="1:3" x14ac:dyDescent="0.3">
      <c r="A776" s="38">
        <v>929</v>
      </c>
      <c r="B776" s="38" t="s">
        <v>1925</v>
      </c>
      <c r="C776" s="38" t="s">
        <v>1271</v>
      </c>
    </row>
    <row r="777" spans="1:3" x14ac:dyDescent="0.3">
      <c r="A777" s="38">
        <v>930</v>
      </c>
      <c r="B777" s="38" t="s">
        <v>1920</v>
      </c>
      <c r="C777" s="38" t="s">
        <v>1271</v>
      </c>
    </row>
    <row r="778" spans="1:3" x14ac:dyDescent="0.3">
      <c r="A778" s="38">
        <v>931</v>
      </c>
      <c r="B778" s="38" t="s">
        <v>1825</v>
      </c>
      <c r="C778" s="38" t="s">
        <v>1271</v>
      </c>
    </row>
    <row r="779" spans="1:3" x14ac:dyDescent="0.3">
      <c r="A779" s="38">
        <v>932</v>
      </c>
      <c r="B779" s="38" t="s">
        <v>1826</v>
      </c>
      <c r="C779" s="38" t="s">
        <v>1271</v>
      </c>
    </row>
    <row r="780" spans="1:3" x14ac:dyDescent="0.3">
      <c r="A780" s="38">
        <v>933</v>
      </c>
      <c r="B780" s="38" t="s">
        <v>1944</v>
      </c>
      <c r="C780" s="38" t="s">
        <v>1272</v>
      </c>
    </row>
    <row r="781" spans="1:3" x14ac:dyDescent="0.3">
      <c r="A781" s="38">
        <v>934</v>
      </c>
      <c r="B781" s="38" t="s">
        <v>1904</v>
      </c>
      <c r="C781" s="38" t="s">
        <v>1272</v>
      </c>
    </row>
    <row r="782" spans="1:3" x14ac:dyDescent="0.3">
      <c r="A782" s="38">
        <v>935</v>
      </c>
      <c r="B782" s="38" t="s">
        <v>1827</v>
      </c>
      <c r="C782" s="38" t="s">
        <v>1271</v>
      </c>
    </row>
    <row r="783" spans="1:3" x14ac:dyDescent="0.3">
      <c r="A783" s="38">
        <v>936</v>
      </c>
      <c r="B783" s="38" t="s">
        <v>1828</v>
      </c>
      <c r="C783" s="38" t="s">
        <v>1274</v>
      </c>
    </row>
    <row r="784" spans="1:3" x14ac:dyDescent="0.3">
      <c r="A784" s="38">
        <v>937</v>
      </c>
      <c r="B784" s="38" t="s">
        <v>1829</v>
      </c>
      <c r="C784" s="38" t="s">
        <v>1274</v>
      </c>
    </row>
    <row r="785" spans="1:3" x14ac:dyDescent="0.3">
      <c r="A785" s="38">
        <v>938</v>
      </c>
      <c r="B785" s="38" t="s">
        <v>1830</v>
      </c>
      <c r="C785" s="38" t="s">
        <v>1271</v>
      </c>
    </row>
    <row r="786" spans="1:3" x14ac:dyDescent="0.3">
      <c r="A786" s="38">
        <v>939</v>
      </c>
      <c r="B786" s="38" t="s">
        <v>1831</v>
      </c>
      <c r="C786" s="38" t="s">
        <v>1271</v>
      </c>
    </row>
    <row r="787" spans="1:3" x14ac:dyDescent="0.3">
      <c r="A787" s="38">
        <v>940</v>
      </c>
      <c r="B787" s="38" t="s">
        <v>2374</v>
      </c>
      <c r="C787" s="38" t="s">
        <v>1274</v>
      </c>
    </row>
    <row r="788" spans="1:3" x14ac:dyDescent="0.3">
      <c r="A788" s="38">
        <v>941</v>
      </c>
      <c r="B788" s="38" t="s">
        <v>1832</v>
      </c>
      <c r="C788" s="38" t="s">
        <v>1274</v>
      </c>
    </row>
    <row r="789" spans="1:3" x14ac:dyDescent="0.3">
      <c r="A789" s="38">
        <v>942</v>
      </c>
      <c r="B789" s="38" t="s">
        <v>1833</v>
      </c>
      <c r="C789" s="38" t="s">
        <v>1274</v>
      </c>
    </row>
    <row r="790" spans="1:3" x14ac:dyDescent="0.3">
      <c r="A790" s="38">
        <v>943</v>
      </c>
      <c r="B790" s="38" t="s">
        <v>1834</v>
      </c>
      <c r="C790" s="38" t="s">
        <v>1271</v>
      </c>
    </row>
    <row r="791" spans="1:3" x14ac:dyDescent="0.3">
      <c r="A791" s="38">
        <v>944</v>
      </c>
      <c r="B791" s="38" t="s">
        <v>1835</v>
      </c>
      <c r="C791" s="38" t="s">
        <v>1274</v>
      </c>
    </row>
    <row r="792" spans="1:3" x14ac:dyDescent="0.3">
      <c r="A792" s="38">
        <v>945</v>
      </c>
      <c r="B792" s="38" t="s">
        <v>1836</v>
      </c>
      <c r="C792" s="38" t="s">
        <v>1272</v>
      </c>
    </row>
    <row r="793" spans="1:3" x14ac:dyDescent="0.3">
      <c r="A793" s="38">
        <v>946</v>
      </c>
      <c r="B793" s="38" t="s">
        <v>1837</v>
      </c>
      <c r="C793" s="38" t="s">
        <v>1271</v>
      </c>
    </row>
    <row r="794" spans="1:3" x14ac:dyDescent="0.3">
      <c r="A794" s="38">
        <v>947</v>
      </c>
      <c r="B794" s="38" t="s">
        <v>1838</v>
      </c>
      <c r="C794" s="38" t="s">
        <v>1271</v>
      </c>
    </row>
    <row r="795" spans="1:3" x14ac:dyDescent="0.3">
      <c r="A795" s="38">
        <v>948</v>
      </c>
      <c r="B795" s="38" t="s">
        <v>1839</v>
      </c>
      <c r="C795" s="38" t="s">
        <v>1274</v>
      </c>
    </row>
    <row r="796" spans="1:3" x14ac:dyDescent="0.3">
      <c r="A796" s="38">
        <v>949</v>
      </c>
      <c r="B796" s="38" t="s">
        <v>1840</v>
      </c>
      <c r="C796" s="38" t="s">
        <v>1271</v>
      </c>
    </row>
    <row r="797" spans="1:3" x14ac:dyDescent="0.3">
      <c r="A797" s="38">
        <v>950</v>
      </c>
      <c r="B797" s="38" t="s">
        <v>1841</v>
      </c>
      <c r="C797" s="38" t="s">
        <v>1274</v>
      </c>
    </row>
    <row r="798" spans="1:3" x14ac:dyDescent="0.3">
      <c r="A798" s="38">
        <v>951</v>
      </c>
      <c r="B798" s="38" t="s">
        <v>1842</v>
      </c>
      <c r="C798" s="38" t="s">
        <v>1271</v>
      </c>
    </row>
    <row r="799" spans="1:3" x14ac:dyDescent="0.3">
      <c r="A799" s="38">
        <v>952</v>
      </c>
      <c r="B799" s="38" t="s">
        <v>1843</v>
      </c>
      <c r="C799" s="38" t="s">
        <v>1271</v>
      </c>
    </row>
    <row r="800" spans="1:3" x14ac:dyDescent="0.3">
      <c r="A800" s="38">
        <v>953</v>
      </c>
      <c r="B800" s="38" t="s">
        <v>1844</v>
      </c>
      <c r="C800" s="38" t="s">
        <v>1271</v>
      </c>
    </row>
    <row r="801" spans="1:3" x14ac:dyDescent="0.3">
      <c r="A801" s="38">
        <v>954</v>
      </c>
      <c r="B801" s="38" t="s">
        <v>1845</v>
      </c>
      <c r="C801" s="38" t="s">
        <v>1274</v>
      </c>
    </row>
    <row r="802" spans="1:3" x14ac:dyDescent="0.3">
      <c r="A802" s="38">
        <v>955</v>
      </c>
      <c r="B802" s="38" t="s">
        <v>1846</v>
      </c>
      <c r="C802" s="38" t="s">
        <v>1271</v>
      </c>
    </row>
    <row r="803" spans="1:3" x14ac:dyDescent="0.3">
      <c r="A803" s="38">
        <v>956</v>
      </c>
      <c r="B803" s="38" t="s">
        <v>2395</v>
      </c>
      <c r="C803" s="38" t="s">
        <v>1274</v>
      </c>
    </row>
    <row r="804" spans="1:3" x14ac:dyDescent="0.3">
      <c r="A804" s="38">
        <v>957</v>
      </c>
      <c r="B804" s="38" t="s">
        <v>1847</v>
      </c>
      <c r="C804" s="38" t="s">
        <v>1271</v>
      </c>
    </row>
    <row r="805" spans="1:3" x14ac:dyDescent="0.3">
      <c r="A805" s="38">
        <v>958</v>
      </c>
      <c r="B805" s="38" t="s">
        <v>1848</v>
      </c>
      <c r="C805" s="38" t="s">
        <v>1271</v>
      </c>
    </row>
    <row r="806" spans="1:3" x14ac:dyDescent="0.3">
      <c r="A806" s="38">
        <v>959</v>
      </c>
      <c r="B806" s="38" t="s">
        <v>2264</v>
      </c>
      <c r="C806" s="38" t="s">
        <v>1272</v>
      </c>
    </row>
    <row r="807" spans="1:3" x14ac:dyDescent="0.3">
      <c r="A807" s="38">
        <v>960</v>
      </c>
      <c r="B807" s="38" t="s">
        <v>1849</v>
      </c>
      <c r="C807" s="38" t="s">
        <v>1273</v>
      </c>
    </row>
    <row r="808" spans="1:3" x14ac:dyDescent="0.3">
      <c r="A808" s="38">
        <v>961</v>
      </c>
      <c r="B808" s="38" t="s">
        <v>1850</v>
      </c>
      <c r="C808" s="38" t="s">
        <v>1271</v>
      </c>
    </row>
    <row r="809" spans="1:3" x14ac:dyDescent="0.3">
      <c r="A809" s="38">
        <v>962</v>
      </c>
      <c r="B809" s="38" t="s">
        <v>1851</v>
      </c>
      <c r="C809" s="38" t="s">
        <v>1273</v>
      </c>
    </row>
    <row r="810" spans="1:3" x14ac:dyDescent="0.3">
      <c r="A810" s="38">
        <v>963</v>
      </c>
      <c r="B810" s="38" t="s">
        <v>1852</v>
      </c>
      <c r="C810" s="38" t="s">
        <v>1272</v>
      </c>
    </row>
    <row r="811" spans="1:3" x14ac:dyDescent="0.3">
      <c r="A811" s="38">
        <v>964</v>
      </c>
      <c r="B811" s="38" t="s">
        <v>1853</v>
      </c>
      <c r="C811" s="38" t="s">
        <v>1274</v>
      </c>
    </row>
    <row r="812" spans="1:3" x14ac:dyDescent="0.3">
      <c r="A812" s="38">
        <v>965</v>
      </c>
      <c r="B812" s="38" t="s">
        <v>2279</v>
      </c>
      <c r="C812" s="38" t="s">
        <v>1274</v>
      </c>
    </row>
    <row r="813" spans="1:3" x14ac:dyDescent="0.3">
      <c r="A813" s="38">
        <v>966</v>
      </c>
      <c r="B813" s="38" t="s">
        <v>2140</v>
      </c>
      <c r="C813" s="38" t="s">
        <v>1271</v>
      </c>
    </row>
    <row r="814" spans="1:3" x14ac:dyDescent="0.3">
      <c r="A814" s="38">
        <v>967</v>
      </c>
      <c r="B814" s="38" t="s">
        <v>1854</v>
      </c>
      <c r="C814" s="38" t="s">
        <v>1271</v>
      </c>
    </row>
    <row r="815" spans="1:3" x14ac:dyDescent="0.3">
      <c r="A815" s="38">
        <v>968</v>
      </c>
      <c r="B815" s="38" t="s">
        <v>1855</v>
      </c>
      <c r="C815" s="38" t="s">
        <v>1273</v>
      </c>
    </row>
    <row r="816" spans="1:3" x14ac:dyDescent="0.3">
      <c r="A816" s="38">
        <v>969</v>
      </c>
      <c r="B816" s="38" t="s">
        <v>1856</v>
      </c>
      <c r="C816" s="38" t="s">
        <v>1274</v>
      </c>
    </row>
    <row r="817" spans="1:3" x14ac:dyDescent="0.3">
      <c r="A817" s="38">
        <v>970</v>
      </c>
      <c r="B817" s="38" t="s">
        <v>2363</v>
      </c>
      <c r="C817" s="38" t="s">
        <v>1271</v>
      </c>
    </row>
    <row r="818" spans="1:3" x14ac:dyDescent="0.3">
      <c r="A818" s="38">
        <v>971</v>
      </c>
      <c r="B818" s="38" t="s">
        <v>1857</v>
      </c>
      <c r="C818" s="38" t="s">
        <v>1271</v>
      </c>
    </row>
    <row r="819" spans="1:3" x14ac:dyDescent="0.3">
      <c r="A819" s="38">
        <v>972</v>
      </c>
      <c r="B819" s="38" t="s">
        <v>1858</v>
      </c>
      <c r="C819" s="38" t="s">
        <v>1271</v>
      </c>
    </row>
    <row r="820" spans="1:3" x14ac:dyDescent="0.3">
      <c r="A820" s="38">
        <v>973</v>
      </c>
      <c r="B820" s="38" t="s">
        <v>1859</v>
      </c>
      <c r="C820" s="38" t="s">
        <v>1271</v>
      </c>
    </row>
    <row r="821" spans="1:3" x14ac:dyDescent="0.3">
      <c r="A821" s="38">
        <v>974</v>
      </c>
      <c r="B821" s="38" t="s">
        <v>1860</v>
      </c>
      <c r="C821" s="38" t="s">
        <v>1271</v>
      </c>
    </row>
    <row r="822" spans="1:3" x14ac:dyDescent="0.3">
      <c r="A822" s="38">
        <v>976</v>
      </c>
      <c r="B822" s="38" t="s">
        <v>1861</v>
      </c>
      <c r="C822" s="38" t="s">
        <v>1271</v>
      </c>
    </row>
    <row r="823" spans="1:3" x14ac:dyDescent="0.3">
      <c r="A823" s="38">
        <v>977</v>
      </c>
      <c r="B823" s="38" t="s">
        <v>1895</v>
      </c>
      <c r="C823" s="38" t="s">
        <v>1271</v>
      </c>
    </row>
    <row r="824" spans="1:3" x14ac:dyDescent="0.3">
      <c r="A824" s="38">
        <v>978</v>
      </c>
      <c r="B824" s="38" t="s">
        <v>1862</v>
      </c>
      <c r="C824" s="38" t="s">
        <v>1271</v>
      </c>
    </row>
    <row r="825" spans="1:3" x14ac:dyDescent="0.3">
      <c r="A825" s="38">
        <v>979</v>
      </c>
      <c r="B825" s="38" t="s">
        <v>1863</v>
      </c>
      <c r="C825" s="38" t="s">
        <v>1271</v>
      </c>
    </row>
    <row r="826" spans="1:3" s="59" customFormat="1" x14ac:dyDescent="0.3">
      <c r="A826" s="38">
        <v>980</v>
      </c>
      <c r="B826" s="38" t="s">
        <v>1864</v>
      </c>
      <c r="C826" s="38" t="s">
        <v>1271</v>
      </c>
    </row>
    <row r="827" spans="1:3" s="59" customFormat="1" x14ac:dyDescent="0.3">
      <c r="A827" s="38">
        <v>981</v>
      </c>
      <c r="B827" s="38" t="s">
        <v>1865</v>
      </c>
      <c r="C827" s="38" t="s">
        <v>1271</v>
      </c>
    </row>
    <row r="828" spans="1:3" s="59" customFormat="1" x14ac:dyDescent="0.3">
      <c r="A828" s="38">
        <v>982</v>
      </c>
      <c r="B828" s="38" t="s">
        <v>1866</v>
      </c>
      <c r="C828" s="38" t="s">
        <v>1271</v>
      </c>
    </row>
    <row r="829" spans="1:3" s="69" customFormat="1" x14ac:dyDescent="0.3">
      <c r="A829" s="38">
        <v>983</v>
      </c>
      <c r="B829" s="38" t="s">
        <v>1867</v>
      </c>
      <c r="C829" s="38" t="s">
        <v>1271</v>
      </c>
    </row>
    <row r="830" spans="1:3" s="69" customFormat="1" x14ac:dyDescent="0.3">
      <c r="A830" s="38">
        <v>984</v>
      </c>
      <c r="B830" s="38" t="s">
        <v>1868</v>
      </c>
      <c r="C830" s="38" t="s">
        <v>1273</v>
      </c>
    </row>
    <row r="831" spans="1:3" s="69" customFormat="1" x14ac:dyDescent="0.3">
      <c r="A831" s="38">
        <v>985</v>
      </c>
      <c r="B831" s="38" t="s">
        <v>1869</v>
      </c>
      <c r="C831" s="38" t="s">
        <v>1274</v>
      </c>
    </row>
    <row r="832" spans="1:3" s="69" customFormat="1" x14ac:dyDescent="0.3">
      <c r="A832" s="38">
        <v>986</v>
      </c>
      <c r="B832" s="38" t="s">
        <v>1870</v>
      </c>
      <c r="C832" s="38" t="s">
        <v>1274</v>
      </c>
    </row>
    <row r="833" spans="1:3" s="69" customFormat="1" x14ac:dyDescent="0.3">
      <c r="A833" s="38">
        <v>987</v>
      </c>
      <c r="B833" s="38" t="s">
        <v>1871</v>
      </c>
      <c r="C833" s="38" t="s">
        <v>1274</v>
      </c>
    </row>
    <row r="834" spans="1:3" x14ac:dyDescent="0.3">
      <c r="A834" s="38">
        <v>988</v>
      </c>
      <c r="B834" s="38" t="s">
        <v>1872</v>
      </c>
      <c r="C834" s="38" t="s">
        <v>1271</v>
      </c>
    </row>
    <row r="835" spans="1:3" s="69" customFormat="1" x14ac:dyDescent="0.3">
      <c r="A835" s="38">
        <v>989</v>
      </c>
      <c r="B835" s="38" t="s">
        <v>1873</v>
      </c>
      <c r="C835" s="38" t="s">
        <v>1271</v>
      </c>
    </row>
    <row r="836" spans="1:3" s="69" customFormat="1" x14ac:dyDescent="0.3">
      <c r="A836" s="38">
        <v>990</v>
      </c>
      <c r="B836" s="38" t="s">
        <v>2396</v>
      </c>
      <c r="C836" s="38" t="s">
        <v>1274</v>
      </c>
    </row>
    <row r="837" spans="1:3" s="69" customFormat="1" x14ac:dyDescent="0.3">
      <c r="A837" s="38">
        <v>991</v>
      </c>
      <c r="B837" s="38" t="s">
        <v>1874</v>
      </c>
      <c r="C837" s="38" t="s">
        <v>1274</v>
      </c>
    </row>
    <row r="838" spans="1:3" s="69" customFormat="1" x14ac:dyDescent="0.3">
      <c r="A838" s="38">
        <v>993</v>
      </c>
      <c r="B838" s="38" t="s">
        <v>1875</v>
      </c>
      <c r="C838" s="38" t="s">
        <v>1271</v>
      </c>
    </row>
    <row r="839" spans="1:3" s="69" customFormat="1" x14ac:dyDescent="0.3">
      <c r="A839" s="38">
        <v>994</v>
      </c>
      <c r="B839" s="38" t="s">
        <v>2248</v>
      </c>
      <c r="C839" s="38" t="s">
        <v>1271</v>
      </c>
    </row>
    <row r="840" spans="1:3" s="69" customFormat="1" x14ac:dyDescent="0.3">
      <c r="A840" s="38">
        <v>995</v>
      </c>
      <c r="B840" s="38" t="s">
        <v>1876</v>
      </c>
      <c r="C840" s="38" t="s">
        <v>1273</v>
      </c>
    </row>
    <row r="841" spans="1:3" s="69" customFormat="1" x14ac:dyDescent="0.3">
      <c r="A841" s="38">
        <v>996</v>
      </c>
      <c r="B841" s="38" t="s">
        <v>1877</v>
      </c>
      <c r="C841" s="38" t="s">
        <v>1271</v>
      </c>
    </row>
    <row r="842" spans="1:3" s="69" customFormat="1" x14ac:dyDescent="0.3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0" priority="12"/>
  </conditionalFormatting>
  <conditionalFormatting sqref="A831">
    <cfRule type="duplicateValues" dxfId="119" priority="11"/>
  </conditionalFormatting>
  <conditionalFormatting sqref="A832">
    <cfRule type="duplicateValues" dxfId="118" priority="10"/>
  </conditionalFormatting>
  <conditionalFormatting sqref="A833">
    <cfRule type="duplicateValues" dxfId="117" priority="9"/>
  </conditionalFormatting>
  <conditionalFormatting sqref="A834">
    <cfRule type="duplicateValues" dxfId="116" priority="8"/>
  </conditionalFormatting>
  <conditionalFormatting sqref="A1:A834 A843:A1048576">
    <cfRule type="duplicateValues" dxfId="115" priority="7"/>
  </conditionalFormatting>
  <conditionalFormatting sqref="A835:A841">
    <cfRule type="duplicateValues" dxfId="114" priority="6"/>
  </conditionalFormatting>
  <conditionalFormatting sqref="A835:A841">
    <cfRule type="duplicateValues" dxfId="113" priority="5"/>
  </conditionalFormatting>
  <conditionalFormatting sqref="A1:A841 A843:A1048576">
    <cfRule type="duplicateValues" dxfId="112" priority="4"/>
  </conditionalFormatting>
  <conditionalFormatting sqref="A842">
    <cfRule type="duplicateValues" dxfId="111" priority="3"/>
  </conditionalFormatting>
  <conditionalFormatting sqref="A842">
    <cfRule type="duplicateValues" dxfId="110" priority="2"/>
  </conditionalFormatting>
  <conditionalFormatting sqref="A842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01" t="s">
        <v>2416</v>
      </c>
      <c r="B1" s="202"/>
      <c r="C1" s="202"/>
      <c r="D1" s="202"/>
    </row>
    <row r="2" spans="1:5" x14ac:dyDescent="0.3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6" x14ac:dyDescent="0.3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6" x14ac:dyDescent="0.3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6" x14ac:dyDescent="0.3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6" x14ac:dyDescent="0.3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2420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2421</v>
      </c>
      <c r="D13" s="48">
        <f>COUNTIFS($D$3:$D$12,"Disponible")</f>
        <v>0</v>
      </c>
    </row>
    <row r="14" spans="1:5" ht="16.2" thickBot="1" x14ac:dyDescent="0.35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2423</v>
      </c>
      <c r="D15" s="52">
        <f>D13/D12</f>
        <v>0</v>
      </c>
    </row>
    <row r="16" spans="1:5" ht="15" thickBot="1" x14ac:dyDescent="0.35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01" t="s">
        <v>2425</v>
      </c>
      <c r="B18" s="202"/>
      <c r="C18" s="202"/>
      <c r="D18" s="202"/>
    </row>
    <row r="19" spans="1:4" x14ac:dyDescent="0.3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6" x14ac:dyDescent="0.3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6" x14ac:dyDescent="0.3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6" x14ac:dyDescent="0.3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6" x14ac:dyDescent="0.3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6" x14ac:dyDescent="0.3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6" x14ac:dyDescent="0.3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6" x14ac:dyDescent="0.3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6" x14ac:dyDescent="0.3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7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2428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2429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2422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2430</v>
      </c>
      <c r="D37" s="52">
        <f>D35/D34</f>
        <v>0</v>
      </c>
    </row>
    <row r="38" spans="1:4" ht="15" thickBot="1" x14ac:dyDescent="0.35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8" priority="18"/>
  </conditionalFormatting>
  <conditionalFormatting sqref="B7:B8">
    <cfRule type="duplicateValues" dxfId="107" priority="17"/>
  </conditionalFormatting>
  <conditionalFormatting sqref="A7:A8">
    <cfRule type="duplicateValues" dxfId="106" priority="15"/>
    <cfRule type="duplicateValues" dxfId="105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2021-08-10T10:39:52Z</dcterms:modified>
</cp:coreProperties>
</file>