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10215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3" i="1" l="1"/>
  <c r="G103" i="1"/>
  <c r="H103" i="1"/>
  <c r="I103" i="1"/>
  <c r="J103" i="1"/>
  <c r="K103" i="1"/>
  <c r="F72" i="1"/>
  <c r="G72" i="1"/>
  <c r="H72" i="1"/>
  <c r="I72" i="1"/>
  <c r="J72" i="1"/>
  <c r="K72" i="1"/>
  <c r="F84" i="1"/>
  <c r="G84" i="1"/>
  <c r="H84" i="1"/>
  <c r="I84" i="1"/>
  <c r="J84" i="1"/>
  <c r="K84" i="1"/>
  <c r="F85" i="1"/>
  <c r="G85" i="1"/>
  <c r="H85" i="1"/>
  <c r="I85" i="1"/>
  <c r="J85" i="1"/>
  <c r="K85" i="1"/>
  <c r="F71" i="1"/>
  <c r="G71" i="1"/>
  <c r="H71" i="1"/>
  <c r="I71" i="1"/>
  <c r="J71" i="1"/>
  <c r="K71" i="1"/>
  <c r="F89" i="1"/>
  <c r="G89" i="1"/>
  <c r="H89" i="1"/>
  <c r="I89" i="1"/>
  <c r="J89" i="1"/>
  <c r="K8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02" i="1"/>
  <c r="G102" i="1"/>
  <c r="H102" i="1"/>
  <c r="I102" i="1"/>
  <c r="J102" i="1"/>
  <c r="K10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75" i="1"/>
  <c r="G75" i="1"/>
  <c r="H75" i="1"/>
  <c r="I75" i="1"/>
  <c r="J75" i="1"/>
  <c r="K75" i="1"/>
  <c r="A103" i="1"/>
  <c r="A72" i="1"/>
  <c r="A84" i="1"/>
  <c r="A85" i="1"/>
  <c r="A71" i="1"/>
  <c r="A89" i="1"/>
  <c r="A70" i="1"/>
  <c r="A69" i="1"/>
  <c r="A68" i="1"/>
  <c r="A67" i="1"/>
  <c r="A66" i="1"/>
  <c r="A102" i="1"/>
  <c r="A118" i="1"/>
  <c r="A117" i="1"/>
  <c r="A75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47" i="1" l="1"/>
  <c r="F47" i="1"/>
  <c r="G47" i="1"/>
  <c r="H47" i="1"/>
  <c r="I47" i="1"/>
  <c r="J47" i="1"/>
  <c r="K47" i="1"/>
  <c r="F41" i="1"/>
  <c r="G41" i="1"/>
  <c r="H41" i="1"/>
  <c r="I41" i="1"/>
  <c r="J41" i="1"/>
  <c r="K41" i="1"/>
  <c r="F101" i="1"/>
  <c r="G101" i="1"/>
  <c r="H101" i="1"/>
  <c r="I101" i="1"/>
  <c r="J101" i="1"/>
  <c r="K10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65" i="1"/>
  <c r="G65" i="1"/>
  <c r="H65" i="1"/>
  <c r="I65" i="1"/>
  <c r="J65" i="1"/>
  <c r="K65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83" i="1"/>
  <c r="G83" i="1"/>
  <c r="H83" i="1"/>
  <c r="I83" i="1"/>
  <c r="J83" i="1"/>
  <c r="K83" i="1"/>
  <c r="F82" i="1"/>
  <c r="G82" i="1"/>
  <c r="H82" i="1"/>
  <c r="I82" i="1"/>
  <c r="J82" i="1"/>
  <c r="K82" i="1"/>
  <c r="A41" i="1"/>
  <c r="A101" i="1"/>
  <c r="A40" i="1"/>
  <c r="A39" i="1"/>
  <c r="A38" i="1"/>
  <c r="A37" i="1"/>
  <c r="A65" i="1"/>
  <c r="A116" i="1"/>
  <c r="A115" i="1"/>
  <c r="A114" i="1"/>
  <c r="A83" i="1"/>
  <c r="A82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6" i="1"/>
  <c r="A45" i="1"/>
  <c r="A44" i="1"/>
  <c r="A43" i="1"/>
  <c r="F87" i="1"/>
  <c r="G87" i="1"/>
  <c r="H87" i="1"/>
  <c r="I87" i="1"/>
  <c r="J87" i="1"/>
  <c r="K87" i="1"/>
  <c r="F36" i="1"/>
  <c r="G36" i="1"/>
  <c r="H36" i="1"/>
  <c r="I36" i="1"/>
  <c r="J36" i="1"/>
  <c r="K36" i="1"/>
  <c r="F86" i="1"/>
  <c r="G86" i="1"/>
  <c r="H86" i="1"/>
  <c r="I86" i="1"/>
  <c r="J86" i="1"/>
  <c r="K8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35" i="1"/>
  <c r="G35" i="1"/>
  <c r="H35" i="1"/>
  <c r="I35" i="1"/>
  <c r="J35" i="1"/>
  <c r="K35" i="1"/>
  <c r="F5" i="1"/>
  <c r="G5" i="1"/>
  <c r="H5" i="1"/>
  <c r="I5" i="1"/>
  <c r="J5" i="1"/>
  <c r="K5" i="1"/>
  <c r="F74" i="1"/>
  <c r="G74" i="1"/>
  <c r="H74" i="1"/>
  <c r="I74" i="1"/>
  <c r="J74" i="1"/>
  <c r="K74" i="1"/>
  <c r="F34" i="1"/>
  <c r="G34" i="1"/>
  <c r="H34" i="1"/>
  <c r="I34" i="1"/>
  <c r="J34" i="1"/>
  <c r="K34" i="1"/>
  <c r="F81" i="1"/>
  <c r="G81" i="1"/>
  <c r="H81" i="1"/>
  <c r="I81" i="1"/>
  <c r="J81" i="1"/>
  <c r="K81" i="1"/>
  <c r="F42" i="1"/>
  <c r="G42" i="1"/>
  <c r="H42" i="1"/>
  <c r="I42" i="1"/>
  <c r="J42" i="1"/>
  <c r="K42" i="1"/>
  <c r="A87" i="1"/>
  <c r="A36" i="1"/>
  <c r="A86" i="1"/>
  <c r="A113" i="1"/>
  <c r="A112" i="1"/>
  <c r="A111" i="1"/>
  <c r="A35" i="1"/>
  <c r="A5" i="1"/>
  <c r="A74" i="1"/>
  <c r="A34" i="1"/>
  <c r="A81" i="1"/>
  <c r="A42" i="1"/>
  <c r="F59" i="1" l="1"/>
  <c r="G59" i="1"/>
  <c r="H59" i="1"/>
  <c r="I59" i="1"/>
  <c r="J59" i="1"/>
  <c r="K59" i="1"/>
  <c r="A59" i="1"/>
  <c r="F110" i="1" l="1"/>
  <c r="G110" i="1"/>
  <c r="H110" i="1"/>
  <c r="I110" i="1"/>
  <c r="J110" i="1"/>
  <c r="K110" i="1"/>
  <c r="F64" i="1"/>
  <c r="G64" i="1"/>
  <c r="H64" i="1"/>
  <c r="I64" i="1"/>
  <c r="J64" i="1"/>
  <c r="K64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4" i="1"/>
  <c r="A58" i="1"/>
  <c r="A57" i="1"/>
  <c r="A56" i="1"/>
  <c r="A110" i="1"/>
  <c r="A76" i="1" l="1"/>
  <c r="F76" i="1"/>
  <c r="G76" i="1"/>
  <c r="H76" i="1"/>
  <c r="I76" i="1"/>
  <c r="J76" i="1"/>
  <c r="K76" i="1"/>
  <c r="F80" i="1" l="1"/>
  <c r="G80" i="1"/>
  <c r="H80" i="1"/>
  <c r="I80" i="1"/>
  <c r="J80" i="1"/>
  <c r="K80" i="1"/>
  <c r="F79" i="1"/>
  <c r="G79" i="1"/>
  <c r="H79" i="1"/>
  <c r="I79" i="1"/>
  <c r="J79" i="1"/>
  <c r="K79" i="1"/>
  <c r="F100" i="1"/>
  <c r="G100" i="1"/>
  <c r="H100" i="1"/>
  <c r="I100" i="1"/>
  <c r="J100" i="1"/>
  <c r="K100" i="1"/>
  <c r="F99" i="1"/>
  <c r="G99" i="1"/>
  <c r="H99" i="1"/>
  <c r="I99" i="1"/>
  <c r="J99" i="1"/>
  <c r="K99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1" i="1"/>
  <c r="G91" i="1"/>
  <c r="H91" i="1"/>
  <c r="I91" i="1"/>
  <c r="J91" i="1"/>
  <c r="K91" i="1"/>
  <c r="F21" i="1"/>
  <c r="G21" i="1"/>
  <c r="H21" i="1"/>
  <c r="I21" i="1"/>
  <c r="J21" i="1"/>
  <c r="K21" i="1"/>
  <c r="F90" i="1"/>
  <c r="G90" i="1"/>
  <c r="H90" i="1"/>
  <c r="I90" i="1"/>
  <c r="J90" i="1"/>
  <c r="K90" i="1"/>
  <c r="F20" i="1"/>
  <c r="G20" i="1"/>
  <c r="H20" i="1"/>
  <c r="I20" i="1"/>
  <c r="J20" i="1"/>
  <c r="K20" i="1"/>
  <c r="F55" i="1"/>
  <c r="G55" i="1"/>
  <c r="H55" i="1"/>
  <c r="I55" i="1"/>
  <c r="J55" i="1"/>
  <c r="K55" i="1"/>
  <c r="F19" i="1"/>
  <c r="G19" i="1"/>
  <c r="H19" i="1"/>
  <c r="I19" i="1"/>
  <c r="J19" i="1"/>
  <c r="K19" i="1"/>
  <c r="A95" i="1"/>
  <c r="A80" i="1"/>
  <c r="A79" i="1"/>
  <c r="A100" i="1"/>
  <c r="A99" i="1"/>
  <c r="A33" i="1"/>
  <c r="A32" i="1"/>
  <c r="A31" i="1"/>
  <c r="A30" i="1"/>
  <c r="A29" i="1"/>
  <c r="A28" i="1"/>
  <c r="A27" i="1"/>
  <c r="A26" i="1"/>
  <c r="A25" i="1"/>
  <c r="A24" i="1"/>
  <c r="A23" i="1"/>
  <c r="A22" i="1"/>
  <c r="A98" i="1"/>
  <c r="A97" i="1"/>
  <c r="A96" i="1"/>
  <c r="A91" i="1"/>
  <c r="A21" i="1"/>
  <c r="A90" i="1"/>
  <c r="A20" i="1"/>
  <c r="A55" i="1"/>
  <c r="A19" i="1"/>
  <c r="A54" i="1" l="1"/>
  <c r="A18" i="1"/>
  <c r="A63" i="1"/>
  <c r="A94" i="1"/>
  <c r="A78" i="1"/>
  <c r="A53" i="1"/>
  <c r="A77" i="1"/>
  <c r="F95" i="1"/>
  <c r="G95" i="1"/>
  <c r="H95" i="1"/>
  <c r="I95" i="1"/>
  <c r="J95" i="1"/>
  <c r="K95" i="1"/>
  <c r="F54" i="1"/>
  <c r="G54" i="1"/>
  <c r="H54" i="1"/>
  <c r="I54" i="1"/>
  <c r="J54" i="1"/>
  <c r="K54" i="1"/>
  <c r="F18" i="1"/>
  <c r="G18" i="1"/>
  <c r="H18" i="1"/>
  <c r="I18" i="1"/>
  <c r="J18" i="1"/>
  <c r="K18" i="1"/>
  <c r="F63" i="1"/>
  <c r="G63" i="1"/>
  <c r="H63" i="1"/>
  <c r="I63" i="1"/>
  <c r="J63" i="1"/>
  <c r="K63" i="1"/>
  <c r="F94" i="1"/>
  <c r="G94" i="1"/>
  <c r="H94" i="1"/>
  <c r="I94" i="1"/>
  <c r="J94" i="1"/>
  <c r="K94" i="1"/>
  <c r="F78" i="1"/>
  <c r="G78" i="1"/>
  <c r="H78" i="1"/>
  <c r="I78" i="1"/>
  <c r="J78" i="1"/>
  <c r="K78" i="1"/>
  <c r="F53" i="1"/>
  <c r="G53" i="1"/>
  <c r="H53" i="1"/>
  <c r="I53" i="1"/>
  <c r="J53" i="1"/>
  <c r="K53" i="1"/>
  <c r="F77" i="1"/>
  <c r="G77" i="1"/>
  <c r="H77" i="1"/>
  <c r="I77" i="1"/>
  <c r="J77" i="1"/>
  <c r="K77" i="1"/>
  <c r="F109" i="1"/>
  <c r="G109" i="1"/>
  <c r="H109" i="1"/>
  <c r="I109" i="1"/>
  <c r="J109" i="1"/>
  <c r="K109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2" i="1"/>
  <c r="G62" i="1"/>
  <c r="H62" i="1"/>
  <c r="I62" i="1"/>
  <c r="J62" i="1"/>
  <c r="K62" i="1"/>
  <c r="F61" i="1"/>
  <c r="G61" i="1"/>
  <c r="H61" i="1"/>
  <c r="I61" i="1"/>
  <c r="J61" i="1"/>
  <c r="K61" i="1"/>
  <c r="F93" i="1"/>
  <c r="G93" i="1"/>
  <c r="H93" i="1"/>
  <c r="I93" i="1"/>
  <c r="J93" i="1"/>
  <c r="K93" i="1"/>
  <c r="A109" i="1"/>
  <c r="A17" i="1"/>
  <c r="A16" i="1"/>
  <c r="A15" i="1"/>
  <c r="A108" i="1"/>
  <c r="A107" i="1"/>
  <c r="A62" i="1"/>
  <c r="A61" i="1"/>
  <c r="A93" i="1"/>
  <c r="F52" i="1" l="1"/>
  <c r="G52" i="1"/>
  <c r="H52" i="1"/>
  <c r="I52" i="1"/>
  <c r="J52" i="1"/>
  <c r="K52" i="1"/>
  <c r="F51" i="1"/>
  <c r="G51" i="1"/>
  <c r="H51" i="1"/>
  <c r="I51" i="1"/>
  <c r="J51" i="1"/>
  <c r="K51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4" i="1"/>
  <c r="G14" i="1"/>
  <c r="H14" i="1"/>
  <c r="I14" i="1"/>
  <c r="J14" i="1"/>
  <c r="K14" i="1"/>
  <c r="F13" i="1"/>
  <c r="G13" i="1"/>
  <c r="H13" i="1"/>
  <c r="I13" i="1"/>
  <c r="J13" i="1"/>
  <c r="K13" i="1"/>
  <c r="A52" i="1"/>
  <c r="A51" i="1"/>
  <c r="A106" i="1"/>
  <c r="A10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104" i="1"/>
  <c r="G104" i="1"/>
  <c r="H104" i="1"/>
  <c r="I104" i="1"/>
  <c r="J104" i="1"/>
  <c r="K104" i="1"/>
  <c r="A12" i="1"/>
  <c r="A11" i="1"/>
  <c r="A10" i="1"/>
  <c r="A104" i="1"/>
  <c r="F9" i="1" l="1"/>
  <c r="G9" i="1"/>
  <c r="H9" i="1"/>
  <c r="I9" i="1"/>
  <c r="J9" i="1"/>
  <c r="K9" i="1"/>
  <c r="A9" i="1"/>
  <c r="A88" i="1" l="1"/>
  <c r="F88" i="1"/>
  <c r="G88" i="1"/>
  <c r="H88" i="1"/>
  <c r="I88" i="1"/>
  <c r="J88" i="1"/>
  <c r="K88" i="1"/>
  <c r="A8" i="1" l="1"/>
  <c r="F8" i="1"/>
  <c r="G8" i="1"/>
  <c r="H8" i="1"/>
  <c r="I8" i="1"/>
  <c r="J8" i="1"/>
  <c r="K8" i="1"/>
  <c r="F92" i="1"/>
  <c r="G92" i="1"/>
  <c r="H92" i="1"/>
  <c r="I92" i="1"/>
  <c r="J92" i="1"/>
  <c r="K92" i="1"/>
  <c r="A92" i="1"/>
  <c r="A60" i="1" l="1"/>
  <c r="F60" i="1"/>
  <c r="G60" i="1"/>
  <c r="H60" i="1"/>
  <c r="I60" i="1"/>
  <c r="J60" i="1"/>
  <c r="K60" i="1"/>
  <c r="A7" i="1"/>
  <c r="F7" i="1"/>
  <c r="G7" i="1"/>
  <c r="H7" i="1"/>
  <c r="I7" i="1"/>
  <c r="J7" i="1"/>
  <c r="K7" i="1"/>
  <c r="A6" i="1" l="1"/>
  <c r="A73" i="1"/>
  <c r="F6" i="1"/>
  <c r="G6" i="1"/>
  <c r="H6" i="1"/>
  <c r="I6" i="1"/>
  <c r="J6" i="1"/>
  <c r="K6" i="1"/>
  <c r="F73" i="1"/>
  <c r="G73" i="1"/>
  <c r="H73" i="1"/>
  <c r="I73" i="1"/>
  <c r="J73" i="1"/>
  <c r="K73" i="1"/>
  <c r="A50" i="1" l="1"/>
  <c r="F50" i="1"/>
  <c r="G50" i="1"/>
  <c r="H50" i="1"/>
  <c r="I50" i="1"/>
  <c r="J50" i="1"/>
  <c r="K50" i="1"/>
  <c r="F49" i="1" l="1"/>
  <c r="G49" i="1"/>
  <c r="H49" i="1"/>
  <c r="I49" i="1"/>
  <c r="J49" i="1"/>
  <c r="K49" i="1"/>
  <c r="A49" i="1"/>
  <c r="F48" i="1" l="1"/>
  <c r="G48" i="1"/>
  <c r="H48" i="1"/>
  <c r="I48" i="1"/>
  <c r="J48" i="1"/>
  <c r="K48" i="1"/>
  <c r="A48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<sst xmlns="http://schemas.openxmlformats.org/spreadsheetml/2006/main" count="13902" uniqueCount="2756">
  <si>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</si>
  <si>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</si>
  <si>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</si>
  <si>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</si>
  <si>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</si>
  <si>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</si>
  <si>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</si>
  <si>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</si>
  <si>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</si>
  <si>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</si>
  <si>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</si>
  <si>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</si>
  <si>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</si>
  <si>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</si>
  <si>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</si>
  <si>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</si>
  <si>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</si>
  <si>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</si>
  <si>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</si>
  <si>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</si>
  <si>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</si>
  <si>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</si>
  <si>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</si>
  <si>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</si>
  <si>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</si>
  <si>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</si>
  <si>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</si>
  <si>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</si>
  <si>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</si>
  <si>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</si>
  <si>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</si>
  <si>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</si>
  <si>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</si>
  <si>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</si>
  <si>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</si>
  <si>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</si>
  <si>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</si>
  <si>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</si>
  <si>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</si>
  <si>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</si>
  <si>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</si>
  <si>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</si>
  <si>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</si>
  <si>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</si>
  <si>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</si>
  <si>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</si>
  <si>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</si>
  <si>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</si>
  <si>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</si>
  <si>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</si>
  <si>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</si>
  <si>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</si>
  <si>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</si>
  <si>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</si>
  <si>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</si>
  <si>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</si>
  <si>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</si>
  <si>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</si>
  <si>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</si>
  <si>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</si>
  <si>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</si>
  <si>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</si>
  <si>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</si>
  <si>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</si>
  <si>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</si>
  <si>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</si>
  <si>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</si>
  <si>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</si>
  <si>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</si>
  <si>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</si>
  <si>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</si>
  <si>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</si>
  <si>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</si>
  <si>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</si>
  <si>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</si>
  <si>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</si>
  <si>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</si>
  <si>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</si>
  <si>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</si>
  <si>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</si>
  <si>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</si>
  <si>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</si>
  <si>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</si>
  <si>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</si>
  <si>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</si>
  <si>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</si>
  <si>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</si>
  <si>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</si>
  <si>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</si>
  <si>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</si>
  <si>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</si>
  <si>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</si>
  <si>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</si>
  <si>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</si>
  <si>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</si>
  <si>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</si>
  <si>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</si>
  <si>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</si>
  <si>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</si>
  <si>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</si>
  <si>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</si>
  <si>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</si>
  <si>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</si>
  <si>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</si>
  <si>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</si>
  <si>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</si>
  <si>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</si>
  <si>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</si>
  <si>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</si>
  <si>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</si>
  <si>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</si>
  <si>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</si>
  <si>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</si>
  <si>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</si>
  <si>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</si>
  <si>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</si>
  <si>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</si>
  <si>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</si>
  <si>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</si>
  <si>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</si>
  <si>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</si>
  <si>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</si>
  <si>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</si>
  <si>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</si>
  <si>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</si>
  <si>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</si>
  <si>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</si>
  <si>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</si>
  <si>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</si>
  <si>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</si>
  <si>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</si>
  <si>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</si>
  <si>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</si>
  <si>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</si>
  <si>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</si>
  <si>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</si>
  <si>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</si>
  <si>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</si>
  <si>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</si>
  <si>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</si>
  <si>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</si>
  <si>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</si>
  <si>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</si>
  <si>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</si>
  <si>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</si>
  <si>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</si>
  <si>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</si>
  <si>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</si>
  <si>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</si>
  <si>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</si>
  <si>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</si>
  <si>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</si>
  <si>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</si>
  <si>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</si>
  <si>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</si>
  <si>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</si>
  <si>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</si>
  <si>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</si>
  <si>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</si>
  <si>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</si>
  <si>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</si>
  <si>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</si>
  <si>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</si>
  <si>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</si>
  <si>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</si>
  <si>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</si>
  <si>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</si>
  <si>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</si>
  <si>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</si>
  <si>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</si>
  <si>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</si>
  <si>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</si>
  <si>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</si>
  <si>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</si>
  <si>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</si>
  <si>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</si>
  <si>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</si>
  <si>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</si>
  <si>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</si>
  <si>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</si>
  <si>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</si>
  <si>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</si>
  <si>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</si>
  <si>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</si>
  <si>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</si>
  <si>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</si>
  <si>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</si>
  <si>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</si>
  <si>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</si>
  <si>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</si>
  <si>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</si>
  <si>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</si>
  <si>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</si>
  <si>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</si>
  <si>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</si>
  <si>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</si>
  <si>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</si>
  <si>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</si>
  <si>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</si>
  <si>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</si>
  <si>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</si>
  <si>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</si>
  <si>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</si>
  <si>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</si>
  <si>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</si>
  <si>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</si>
  <si>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</si>
  <si>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</si>
  <si>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</si>
  <si>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</si>
  <si>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</si>
  <si>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</si>
  <si>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</si>
  <si>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</si>
  <si>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</si>
  <si>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</si>
  <si>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</si>
  <si>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</si>
  <si>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</si>
  <si>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</si>
  <si>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</si>
  <si>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</si>
  <si>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</si>
  <si>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</si>
  <si>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</si>
  <si>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</si>
  <si>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</si>
  <si>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</si>
  <si>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</si>
  <si>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</si>
  <si>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</si>
  <si>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</si>
  <si>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</si>
  <si>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</si>
  <si>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</si>
  <si>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</si>
  <si>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</si>
  <si>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</si>
  <si>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</si>
  <si>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</si>
  <si>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</si>
  <si>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</si>
  <si>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</si>
  <si>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</si>
  <si>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</si>
  <si>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</si>
  <si>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</si>
  <si>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</si>
  <si>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</si>
  <si>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</si>
  <si>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</si>
  <si>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</si>
  <si>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</si>
  <si>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</si>
  <si>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</si>
  <si>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</si>
  <si>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</si>
  <si>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</si>
  <si>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</si>
  <si>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</si>
  <si>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</si>
  <si>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</si>
  <si>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</si>
  <si>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</si>
  <si>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</si>
  <si>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</si>
  <si>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</si>
  <si>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</si>
  <si>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</si>
  <si>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</si>
  <si>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</si>
  <si>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</si>
  <si>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</si>
  <si>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</si>
  <si>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</si>
  <si>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</si>
  <si>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</si>
  <si>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</si>
  <si>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</si>
  <si>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</si>
  <si>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</si>
  <si>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</si>
  <si>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</si>
  <si>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</si>
  <si>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</si>
  <si>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</si>
  <si>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</si>
  <si>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</si>
  <si>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</si>
  <si>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</si>
  <si>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</si>
  <si>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</si>
  <si>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</si>
  <si>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</si>
  <si>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</si>
  <si>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</si>
  <si>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</si>
  <si>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</si>
  <si>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</si>
  <si>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</si>
  <si>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</si>
  <si>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</si>
  <si>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</si>
  <si>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</si>
  <si>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</si>
  <si>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</si>
  <si>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</si>
  <si>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</si>
  <si>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</si>
  <si>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</si>
  <si>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</si>
  <si>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</si>
  <si>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</si>
  <si>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</si>
  <si>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</si>
  <si>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</si>
  <si>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</si>
  <si>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</si>
  <si>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</si>
  <si>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</si>
  <si>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</si>
  <si>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</si>
  <si>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</si>
  <si>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</si>
  <si>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</si>
  <si>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</si>
  <si>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</si>
  <si>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</si>
  <si>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</si>
  <si>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</si>
  <si>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</si>
  <si>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</si>
  <si>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</si>
  <si>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</si>
  <si>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</si>
  <si>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</si>
  <si>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</si>
  <si>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</si>
  <si>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</si>
  <si>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</si>
  <si>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</si>
  <si>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</si>
  <si>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</si>
  <si>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</si>
  <si>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</si>
  <si>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</si>
  <si>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</si>
  <si>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</si>
  <si>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</si>
  <si>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</si>
  <si>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</si>
  <si>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</si>
  <si>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</si>
  <si>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</si>
  <si>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</si>
  <si>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</si>
  <si>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</si>
  <si>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</si>
  <si>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</si>
  <si>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</si>
  <si>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</si>
  <si>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</si>
  <si>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</si>
  <si>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</si>
  <si>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</si>
  <si>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</si>
  <si>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</si>
  <si>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</si>
  <si>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</si>
  <si>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</si>
  <si>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</si>
  <si>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</si>
  <si>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</si>
  <si>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</si>
  <si>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</si>
  <si>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</si>
  <si>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</si>
  <si>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</si>
  <si>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</si>
  <si>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</si>
  <si>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</si>
  <si>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</si>
  <si>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</si>
  <si>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</si>
  <si>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</si>
  <si>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</si>
  <si>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</si>
  <si>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</si>
  <si>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</si>
  <si>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</si>
  <si>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</si>
  <si>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</si>
  <si>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</si>
  <si>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</si>
  <si>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</si>
  <si>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</si>
  <si>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</si>
  <si>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</si>
  <si>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</si>
  <si>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</si>
  <si>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</si>
  <si>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</si>
  <si>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</si>
  <si>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</si>
  <si>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</si>
  <si>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</si>
  <si>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</si>
  <si>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</si>
  <si>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</si>
  <si>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</si>
  <si>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</si>
  <si>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</si>
  <si>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</si>
  <si>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</si>
  <si>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</si>
  <si>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</si>
  <si>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</si>
  <si>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</si>
  <si>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</si>
  <si>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</si>
  <si>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</si>
  <si>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</si>
  <si>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</si>
  <si>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</si>
  <si>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</si>
  <si>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</si>
  <si>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</si>
  <si>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</si>
  <si>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</si>
  <si>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</si>
  <si>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</si>
  <si>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</si>
  <si>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</si>
  <si>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</si>
  <si>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</si>
  <si>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</si>
  <si>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</si>
  <si>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</si>
  <si>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</si>
  <si>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</si>
  <si>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</si>
  <si>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</si>
  <si>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</si>
  <si>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</si>
  <si>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</si>
  <si>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</si>
  <si>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</si>
  <si>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</si>
  <si>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</si>
  <si>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</si>
  <si>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</si>
  <si>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</si>
  <si>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</si>
  <si>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</si>
  <si>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</si>
  <si>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</si>
  <si>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</si>
  <si>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</si>
  <si>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</si>
  <si>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</si>
  <si>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</si>
  <si>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</si>
  <si>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</si>
  <si>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</si>
  <si>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</si>
  <si>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</si>
  <si>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</si>
  <si>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</si>
  <si>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</si>
  <si>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</si>
  <si>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</si>
  <si>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</si>
  <si>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</si>
  <si>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</si>
  <si>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</si>
  <si>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</si>
  <si>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</si>
  <si>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</si>
  <si>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</si>
  <si>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</si>
  <si>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</si>
  <si>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</si>
  <si>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</si>
  <si>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</si>
  <si>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</si>
  <si>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</si>
  <si>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</si>
  <si>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</si>
  <si>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</si>
  <si>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</si>
  <si>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</si>
  <si>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</si>
  <si>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</si>
  <si>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</si>
  <si>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</si>
  <si>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</si>
  <si>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</si>
  <si>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</si>
  <si>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</si>
  <si>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</si>
  <si>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</si>
  <si>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</si>
  <si>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</si>
  <si>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</si>
  <si>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</si>
  <si>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</si>
  <si>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</si>
  <si>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</si>
  <si>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</si>
  <si>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</si>
  <si>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</si>
  <si>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</si>
  <si>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</si>
  <si>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</si>
  <si>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</si>
  <si>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</si>
  <si>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</si>
  <si>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</si>
  <si>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</si>
  <si>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</si>
  <si>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</si>
  <si>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</si>
  <si>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</si>
  <si>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</si>
  <si>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</si>
  <si>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</si>
  <si>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</si>
  <si>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</si>
  <si>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</si>
  <si>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</si>
  <si>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</si>
  <si>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</si>
  <si>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</si>
  <si>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</si>
  <si>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</si>
  <si>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</si>
  <si>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</si>
  <si>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</si>
  <si>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</si>
  <si>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</si>
  <si>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</si>
  <si>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</si>
  <si>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</si>
  <si>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</si>
  <si>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</si>
  <si>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</si>
  <si>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</si>
  <si>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</si>
  <si>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</si>
  <si>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</si>
  <si>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</si>
  <si>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</si>
  <si>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</si>
  <si>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</si>
  <si>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</si>
  <si>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</si>
  <si>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</si>
  <si>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</si>
  <si>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</si>
  <si>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</si>
  <si>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</si>
  <si>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</si>
  <si>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</si>
  <si>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</si>
  <si>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</si>
  <si>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</si>
  <si>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</si>
  <si>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</si>
  <si>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</si>
  <si>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</si>
  <si>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</si>
  <si>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</si>
  <si>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</si>
  <si>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</si>
  <si>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</si>
  <si>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</si>
  <si>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</si>
  <si>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</si>
  <si>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</si>
  <si>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</si>
  <si>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</si>
  <si>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</si>
  <si>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</si>
  <si>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</si>
  <si>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</si>
  <si>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</si>
  <si>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</si>
  <si>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</si>
  <si>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</si>
  <si>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</si>
  <si>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</si>
  <si>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</si>
  <si>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</si>
  <si>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</si>
  <si>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</si>
  <si>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</si>
  <si>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</si>
  <si>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</si>
  <si>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</si>
  <si>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</si>
  <si>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</si>
  <si>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</si>
  <si>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</si>
  <si>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</si>
  <si>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</si>
  <si>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</si>
  <si>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</si>
  <si>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</si>
  <si>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</si>
  <si>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</si>
  <si>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</si>
  <si>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</si>
  <si>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</si>
  <si>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</si>
  <si>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</si>
  <si>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</si>
  <si>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</si>
  <si>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</si>
  <si>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</si>
  <si>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</si>
  <si>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</si>
  <si>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</si>
  <si>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</si>
  <si>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</si>
  <si>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</si>
  <si>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</si>
  <si>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</si>
  <si>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</si>
  <si>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</si>
  <si>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</si>
  <si>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</si>
  <si>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</si>
  <si>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</si>
  <si>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</si>
  <si>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</si>
  <si>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</si>
  <si>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</si>
  <si>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</si>
  <si>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</si>
  <si>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</si>
  <si>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</si>
  <si>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</si>
  <si>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</si>
  <si>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</si>
  <si>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</si>
  <si>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</si>
  <si>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</si>
  <si>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</si>
  <si>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</si>
  <si>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</si>
  <si>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</si>
  <si>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</si>
  <si>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</si>
  <si>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</si>
  <si>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</si>
  <si>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</si>
  <si>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</si>
  <si>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</si>
  <si>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</si>
  <si>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</si>
  <si>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</si>
  <si>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</si>
  <si>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</si>
  <si>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</si>
  <si>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</si>
  <si>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</si>
  <si>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</si>
  <si>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</si>
  <si>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</si>
  <si>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</si>
  <si>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</si>
  <si>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</si>
  <si>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</si>
  <si>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</si>
  <si>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</si>
  <si>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</si>
  <si>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</si>
  <si>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</si>
  <si>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</si>
  <si>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</si>
  <si>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</si>
  <si>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</si>
  <si>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</si>
  <si>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</si>
  <si>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</si>
  <si>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</si>
  <si>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</si>
  <si>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</si>
  <si>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</si>
  <si>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</si>
  <si>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</si>
  <si>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</si>
  <si>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</si>
  <si>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</si>
  <si>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</si>
  <si>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</si>
  <si>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</si>
  <si>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</si>
  <si>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</si>
  <si>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</si>
  <si>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</si>
  <si>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</si>
  <si>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</si>
  <si>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</si>
  <si>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</si>
  <si>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</si>
  <si>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</si>
  <si>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</si>
  <si>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</si>
  <si>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</si>
  <si>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</si>
  <si>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</si>
  <si>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</si>
  <si>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</si>
  <si>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</si>
  <si>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</si>
  <si>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</si>
  <si>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</si>
  <si>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</si>
  <si>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</si>
  <si>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</si>
  <si>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</si>
  <si>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</si>
  <si>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</si>
  <si>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</si>
  <si>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</si>
  <si>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</si>
  <si>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</si>
  <si>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</si>
  <si>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</si>
  <si>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</si>
  <si>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</si>
  <si>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</si>
  <si>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</si>
  <si>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</si>
  <si>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</si>
  <si>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</si>
  <si>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</si>
  <si>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</si>
  <si>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</si>
  <si>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</si>
  <si>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</si>
  <si>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</si>
  <si>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</si>
  <si>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</si>
  <si>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</si>
  <si>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</si>
  <si>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</si>
  <si>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</si>
  <si>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</si>
  <si>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</si>
  <si>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</si>
  <si>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</si>
  <si>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</si>
  <si>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</si>
  <si>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</si>
  <si>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</si>
  <si>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</si>
  <si>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</si>
  <si>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</si>
  <si>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</si>
  <si>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</si>
  <si>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</si>
  <si>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</si>
  <si>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</si>
  <si>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</si>
  <si>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</si>
  <si>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</si>
  <si>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</si>
  <si>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</si>
  <si>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</si>
  <si>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</si>
  <si>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</si>
  <si>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</si>
  <si>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</si>
  <si>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</si>
  <si>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</si>
  <si>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</si>
  <si>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</si>
  <si>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</si>
  <si>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</si>
  <si>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</si>
  <si>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</si>
  <si>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</si>
  <si>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</si>
  <si>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</si>
  <si>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</si>
  <si>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</si>
  <si>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</si>
  <si>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</si>
  <si>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</si>
  <si>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</si>
  <si>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</si>
  <si>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</si>
  <si>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</si>
  <si>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</si>
  <si>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</si>
  <si>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</si>
  <si>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</si>
  <si>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</si>
  <si>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</si>
  <si>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</si>
  <si>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</si>
  <si>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</si>
  <si>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</si>
  <si>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</si>
  <si>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</si>
  <si>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</si>
  <si>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</si>
  <si>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</si>
  <si>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</si>
  <si>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</si>
  <si>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</si>
  <si>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</si>
  <si>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</si>
  <si>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</si>
  <si>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</si>
  <si>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</si>
  <si>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</si>
  <si>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</si>
  <si>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</si>
  <si>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</si>
  <si>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</si>
  <si>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</si>
  <si>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</si>
  <si>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</si>
  <si>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</si>
  <si>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</si>
  <si>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</si>
  <si>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</si>
  <si>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</si>
  <si>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</si>
  <si>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</si>
  <si>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</si>
  <si>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</si>
  <si>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</si>
  <si>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</si>
  <si>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</si>
  <si>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</si>
  <si>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</si>
  <si>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</si>
  <si>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</si>
  <si>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</si>
  <si>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</si>
  <si>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</si>
  <si>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</si>
  <si>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</si>
  <si>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</si>
  <si>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</si>
  <si>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</si>
  <si>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</si>
  <si>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</si>
  <si>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</si>
  <si>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</si>
  <si>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</si>
  <si>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</si>
  <si>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</si>
  <si>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</si>
  <si>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</si>
  <si>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</si>
  <si>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</si>
  <si>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</si>
  <si>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</si>
  <si>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</si>
  <si>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</si>
  <si>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</si>
  <si>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</si>
  <si>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</si>
  <si>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</si>
  <si>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</si>
  <si>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</si>
  <si>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</si>
  <si>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</si>
  <si>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</si>
  <si>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</si>
  <si>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</si>
  <si>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</si>
  <si>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</si>
  <si>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</si>
  <si>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</si>
  <si>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</si>
  <si>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</si>
  <si>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</si>
  <si>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</si>
  <si>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</si>
  <si>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</si>
  <si>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</si>
  <si>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</si>
  <si>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</si>
  <si>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</si>
  <si>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</si>
  <si>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</si>
  <si>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</si>
  <si>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</si>
  <si>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</si>
  <si>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</si>
  <si>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</si>
  <si>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</si>
  <si>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</si>
  <si>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</si>
  <si>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</si>
  <si>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</si>
  <si>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</si>
  <si>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</si>
  <si>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</si>
  <si>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</si>
  <si>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</si>
  <si>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</si>
  <si>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</si>
  <si>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</si>
  <si>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</si>
  <si>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</si>
  <si>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</si>
  <si>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</si>
  <si>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</si>
  <si>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</si>
  <si>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</si>
  <si>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</si>
  <si>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</si>
  <si>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</si>
  <si>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</si>
  <si>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</si>
  <si>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</si>
  <si>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</si>
  <si>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</si>
  <si>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</si>
  <si>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</si>
  <si>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</si>
  <si>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</si>
  <si>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</si>
  <si>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</si>
  <si>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</si>
  <si>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</si>
  <si>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</si>
  <si>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</si>
  <si>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</si>
  <si>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</si>
  <si>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</si>
  <si>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</si>
  <si>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</si>
  <si>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</si>
  <si>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</si>
  <si>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</si>
  <si>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</si>
  <si>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</si>
  <si>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</si>
  <si>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</si>
  <si>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</si>
  <si>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</si>
  <si>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</si>
  <si>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</si>
  <si>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</si>
  <si>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</si>
  <si>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</si>
  <si>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</si>
  <si>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</si>
  <si>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</si>
  <si>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</si>
  <si>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</si>
  <si>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</si>
  <si>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</si>
  <si>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</si>
  <si>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</si>
  <si>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</si>
  <si>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</si>
  <si>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</si>
  <si>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</si>
  <si>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</si>
  <si>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</si>
  <si>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</si>
  <si>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</si>
  <si>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</si>
  <si>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</si>
  <si>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</si>
  <si>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</si>
  <si>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</si>
  <si>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</si>
  <si>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</si>
  <si>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</si>
  <si>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</si>
  <si>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</si>
  <si>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</si>
  <si>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</si>
  <si>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</si>
  <si>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</si>
  <si>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</si>
  <si>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</si>
  <si>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</si>
  <si>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</si>
  <si>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</si>
  <si>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</si>
  <si>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</si>
  <si>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</si>
  <si>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</si>
  <si>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</si>
  <si>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</si>
  <si>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</si>
  <si>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</si>
  <si>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</si>
  <si>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</si>
  <si>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</si>
  <si>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</si>
  <si>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</si>
  <si>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</si>
  <si>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</si>
  <si>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</si>
  <si>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</si>
  <si>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</si>
  <si>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</si>
  <si>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</si>
  <si>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</si>
  <si>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</si>
  <si>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</si>
  <si>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</si>
  <si>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</si>
  <si>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</si>
  <si>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</si>
  <si>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</si>
  <si>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</si>
  <si>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</si>
  <si>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</si>
  <si>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</si>
  <si>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</si>
  <si>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</si>
  <si>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</si>
  <si>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</si>
  <si>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</si>
  <si>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</si>
  <si>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</si>
  <si>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</si>
  <si>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</si>
  <si>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</si>
  <si>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</si>
  <si>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</si>
  <si>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</si>
  <si>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</si>
  <si>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</si>
  <si>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</si>
  <si>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</si>
  <si>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</si>
  <si>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</si>
  <si>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</si>
  <si>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</si>
  <si>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</si>
  <si>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</si>
  <si>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</si>
  <si>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</si>
  <si>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</si>
  <si>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</si>
  <si>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</si>
  <si>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</si>
  <si>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</si>
  <si>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</si>
  <si>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</si>
  <si>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</si>
  <si>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</si>
  <si>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</si>
  <si>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</si>
  <si>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</si>
  <si>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</si>
  <si>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</si>
  <si>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</si>
  <si>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</si>
  <si>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</si>
  <si>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</si>
  <si>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</si>
  <si>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</si>
  <si>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</si>
  <si>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</si>
  <si>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</si>
  <si>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</si>
  <si>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</si>
  <si>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</si>
  <si>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</si>
  <si>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</si>
  <si>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</si>
  <si>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</si>
  <si>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</si>
  <si>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</si>
  <si>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</si>
  <si>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</si>
  <si>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</si>
  <si>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</si>
  <si>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</si>
  <si>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</si>
  <si>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</si>
  <si>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</si>
  <si>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</si>
  <si>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</si>
  <si>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</si>
  <si>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</si>
  <si>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</si>
  <si>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</si>
  <si>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</si>
  <si>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</si>
  <si>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</si>
  <si>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</si>
  <si>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</si>
  <si>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</si>
  <si>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</si>
  <si>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</si>
  <si>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</si>
  <si>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</si>
  <si>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</si>
  <si>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</si>
  <si>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</si>
  <si>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</si>
  <si>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</si>
  <si>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</si>
  <si>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</si>
  <si>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</si>
  <si>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</si>
  <si>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</si>
  <si>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</si>
  <si>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</si>
  <si>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</si>
  <si>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</si>
  <si>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</si>
  <si>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</si>
  <si>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</si>
  <si>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</si>
  <si>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</si>
  <si>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</si>
  <si>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</si>
  <si>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</si>
  <si>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</si>
  <si>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</si>
  <si>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</si>
  <si>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</si>
  <si>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</si>
  <si>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</si>
  <si>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</si>
  <si>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</si>
  <si>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</si>
  <si>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</si>
  <si>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</si>
  <si>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</si>
  <si>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</si>
  <si>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</si>
  <si>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</si>
  <si>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</si>
  <si>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</si>
  <si>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</si>
  <si>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</si>
  <si>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</si>
  <si>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</si>
  <si>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</si>
  <si>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</si>
  <si>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</si>
  <si>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</si>
  <si>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</si>
  <si>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</si>
  <si>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</si>
  <si>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</si>
  <si>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</si>
  <si>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</si>
  <si>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</si>
  <si>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</si>
  <si>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</si>
  <si>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</si>
  <si>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</si>
  <si>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</si>
  <si>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</si>
  <si>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</si>
  <si>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</si>
  <si>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</si>
  <si>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</si>
  <si>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</si>
  <si>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</si>
  <si>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</si>
  <si>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</si>
  <si>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</si>
  <si>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</si>
  <si>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</si>
  <si>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</si>
  <si>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</si>
  <si>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</si>
  <si>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</si>
  <si>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</si>
  <si>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</si>
  <si>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</si>
  <si>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</si>
  <si>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</si>
  <si>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</si>
  <si>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</si>
  <si>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</si>
  <si>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</si>
  <si>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</si>
  <si>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</si>
  <si>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</si>
  <si>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</si>
  <si>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</si>
  <si>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</si>
  <si>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</si>
  <si>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</si>
  <si>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</si>
  <si>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</si>
  <si>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</si>
  <si>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</si>
  <si>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</si>
  <si>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</si>
  <si>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</si>
  <si>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</si>
  <si>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</si>
  <si>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</si>
  <si>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</si>
  <si>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</si>
  <si>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</si>
  <si>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</si>
  <si>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</si>
  <si>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</si>
  <si>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</si>
  <si>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</si>
  <si>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</si>
  <si>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</si>
  <si>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</si>
  <si>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</si>
  <si>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</si>
  <si>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</si>
  <si>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</si>
  <si>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</si>
  <si>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</si>
  <si>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</si>
  <si>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</si>
  <si>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</si>
  <si>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</si>
  <si>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</si>
  <si>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</si>
  <si>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</si>
  <si>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</si>
  <si>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</si>
  <si>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</si>
  <si>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</si>
  <si>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</si>
  <si>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</si>
  <si>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</si>
  <si>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</si>
  <si>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</si>
  <si>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</si>
  <si>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</si>
  <si>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</si>
  <si>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</si>
  <si>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</si>
  <si>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</si>
  <si>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</si>
  <si>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</si>
  <si>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</si>
  <si>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</si>
  <si>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</si>
  <si>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</si>
  <si>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</si>
  <si>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</si>
  <si>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</si>
  <si>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</si>
  <si>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</si>
  <si>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</si>
  <si>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</si>
  <si>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</si>
  <si>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</si>
  <si>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</si>
  <si>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</si>
  <si>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</si>
  <si>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</si>
  <si>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</si>
  <si>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</si>
  <si>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</si>
  <si>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</si>
  <si>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</si>
  <si>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</si>
  <si>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</si>
  <si>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</si>
  <si>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</si>
  <si>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</si>
  <si>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</si>
  <si>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</si>
  <si>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</si>
  <si>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</si>
  <si>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</si>
  <si>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</si>
  <si>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</si>
  <si>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</si>
  <si>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</si>
  <si>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</si>
  <si>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</si>
  <si>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</si>
  <si>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</si>
  <si>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</si>
  <si>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</si>
  <si>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</si>
  <si>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</si>
  <si>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</si>
  <si>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</si>
  <si>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</si>
  <si>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</si>
  <si>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</si>
  <si>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</si>
  <si>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</si>
  <si>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</si>
  <si>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</si>
  <si>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</si>
  <si>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</si>
  <si>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</si>
  <si>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</si>
  <si>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</si>
  <si>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</si>
  <si>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</si>
  <si>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</si>
  <si>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</si>
  <si>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</si>
  <si>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</si>
  <si>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</si>
  <si>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</si>
  <si>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</si>
  <si>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</si>
  <si>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</si>
  <si>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</si>
  <si>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</si>
  <si>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</si>
  <si>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</si>
  <si>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</si>
  <si>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</si>
  <si>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</si>
  <si>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</si>
  <si>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</si>
  <si>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</si>
  <si>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</si>
  <si>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</si>
  <si>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</si>
  <si>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</si>
  <si>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</si>
  <si>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</si>
  <si>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</si>
  <si>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</si>
  <si>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</si>
  <si>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</si>
  <si>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</si>
  <si>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</si>
  <si>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</si>
  <si>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</si>
  <si>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</si>
  <si>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</si>
  <si>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</si>
  <si>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</si>
  <si>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</si>
  <si>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</si>
  <si>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</si>
  <si>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</si>
  <si>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</si>
  <si>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</si>
  <si>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</si>
  <si>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</si>
  <si>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</si>
  <si>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</si>
  <si>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</si>
  <si>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</si>
  <si>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</si>
  <si>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</si>
  <si>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</si>
  <si>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</si>
  <si>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</si>
  <si>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</si>
  <si>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</si>
  <si>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</si>
  <si>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</si>
  <si>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</si>
  <si>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</si>
  <si>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</si>
  <si>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</si>
  <si>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</si>
  <si>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</si>
  <si>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</si>
  <si>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</si>
  <si>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</si>
  <si>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</si>
  <si>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</si>
  <si>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</si>
  <si>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</si>
  <si>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</si>
  <si>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</si>
  <si>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</si>
  <si>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</si>
  <si>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</si>
  <si>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</si>
  <si>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</si>
  <si>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</si>
  <si>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</si>
  <si>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</si>
  <si>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</si>
  <si>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</si>
  <si>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</si>
  <si>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</si>
  <si>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</si>
  <si>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</si>
  <si>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</si>
  <si>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</si>
  <si>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</si>
  <si>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</si>
  <si>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</si>
  <si>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</si>
  <si>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</si>
  <si>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</si>
  <si>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</si>
  <si>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</si>
  <si>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</si>
  <si>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</si>
  <si>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</si>
  <si>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</si>
  <si>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</si>
  <si>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</si>
  <si>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</si>
  <si>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</si>
  <si>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</si>
  <si>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</si>
  <si>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</si>
  <si>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</si>
  <si>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</si>
  <si>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</si>
  <si>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</si>
  <si>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</si>
  <si>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</si>
  <si>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</si>
  <si>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</si>
  <si>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</si>
  <si>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</si>
  <si>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</si>
  <si>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</si>
  <si>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</si>
  <si>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</si>
  <si>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</si>
  <si>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</si>
  <si>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</si>
  <si>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</si>
  <si>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</si>
  <si>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</si>
  <si>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</si>
  <si>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</si>
  <si>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</si>
  <si>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</si>
  <si>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</si>
  <si>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</si>
  <si>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</si>
  <si>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</si>
  <si>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</si>
  <si>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</si>
  <si>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</si>
  <si>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</si>
  <si>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</si>
  <si>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</si>
  <si>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</si>
  <si>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</si>
  <si>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</si>
  <si>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</si>
  <si>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</si>
  <si>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</si>
  <si>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</si>
  <si>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</si>
  <si>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</si>
  <si>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</si>
  <si>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</si>
  <si>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</si>
  <si>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</si>
  <si>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</si>
  <si>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</si>
  <si>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</si>
  <si>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</si>
  <si>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</si>
  <si>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</si>
  <si>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</si>
  <si>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</si>
  <si>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</si>
  <si>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</si>
  <si>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</si>
  <si>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</si>
  <si>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</si>
  <si>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</si>
  <si>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</si>
  <si>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</si>
  <si>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</si>
  <si>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</si>
  <si>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</si>
  <si>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</si>
  <si>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</si>
  <si>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</si>
  <si>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</si>
  <si>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</si>
  <si>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</si>
  <si>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</si>
  <si>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</si>
  <si>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</si>
  <si>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</si>
  <si>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</si>
  <si>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</si>
  <si>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</si>
  <si>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</si>
  <si>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</si>
  <si>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</si>
  <si>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</si>
  <si>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</si>
  <si>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</si>
  <si>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</si>
  <si>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</si>
  <si>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</si>
  <si>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</si>
  <si>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</si>
  <si>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</si>
  <si>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</si>
  <si>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</si>
  <si>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</si>
  <si>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</si>
  <si>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</si>
  <si>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</si>
  <si>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</si>
  <si>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</si>
  <si>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</si>
  <si>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</si>
  <si>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</si>
  <si>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</si>
  <si>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</si>
  <si>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</si>
  <si>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</si>
  <si>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</si>
  <si>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</si>
  <si>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</si>
  <si>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</si>
  <si>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</si>
  <si>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</si>
  <si>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</si>
  <si>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</si>
  <si>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</si>
  <si>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</si>
  <si>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</si>
  <si>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</si>
  <si>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</si>
  <si>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</si>
  <si>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</si>
  <si>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</si>
  <si>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</si>
  <si>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</si>
  <si>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</si>
  <si>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</si>
  <si>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</si>
  <si>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</si>
  <si>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</si>
  <si>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</si>
  <si>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</si>
  <si>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</si>
  <si>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</si>
  <si>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</si>
  <si>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</si>
  <si>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</si>
  <si>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</si>
  <si>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</si>
  <si>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</si>
  <si>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</si>
  <si>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</si>
  <si>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</si>
  <si>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</si>
  <si>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</si>
  <si>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</si>
  <si>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</si>
  <si>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</si>
  <si>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</si>
  <si>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</si>
  <si>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</si>
  <si>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</si>
  <si>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</si>
  <si>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</si>
  <si>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</si>
  <si>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</si>
  <si>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</si>
  <si>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</si>
  <si>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</si>
  <si>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</si>
  <si>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</si>
  <si>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</si>
  <si>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</si>
  <si>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</si>
  <si>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</si>
  <si>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</si>
  <si>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</si>
  <si>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</si>
  <si>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</si>
  <si>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</si>
  <si>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</si>
  <si>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</si>
  <si>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</si>
  <si>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</si>
  <si>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</si>
  <si>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</si>
  <si>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</si>
  <si>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</si>
  <si>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</si>
  <si>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</si>
  <si>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</si>
  <si>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</si>
  <si>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</si>
  <si>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</si>
  <si>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</si>
  <si>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</si>
  <si>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</si>
  <si>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</si>
  <si>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</si>
  <si>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</si>
  <si>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</si>
  <si>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</si>
  <si>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</si>
  <si>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</si>
  <si>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</si>
  <si>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</si>
  <si>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</si>
  <si>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</si>
  <si>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</si>
  <si>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</si>
  <si>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</si>
  <si>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</si>
  <si>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</si>
  <si>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</si>
  <si>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</si>
  <si>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</si>
  <si>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</si>
  <si>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</si>
  <si>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</si>
  <si>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</si>
  <si>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</si>
  <si>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</si>
  <si>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</si>
  <si>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</si>
  <si>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</si>
  <si>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</si>
  <si>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</si>
  <si>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</si>
  <si>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</si>
  <si>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</si>
  <si>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</si>
  <si>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</si>
  <si>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</si>
  <si>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</si>
  <si>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</si>
  <si>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</si>
  <si>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</si>
  <si>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</si>
  <si>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</si>
  <si>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</si>
  <si>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</si>
  <si>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</si>
  <si>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</si>
  <si>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</si>
  <si>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</si>
  <si>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</si>
  <si>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</si>
  <si>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</si>
  <si>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</si>
  <si>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</si>
  <si>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</si>
  <si>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</si>
  <si>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</si>
  <si>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</si>
  <si>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</si>
  <si>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</si>
  <si>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</si>
  <si>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</si>
  <si>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</si>
  <si>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</si>
  <si>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</si>
  <si>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</si>
  <si>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</si>
  <si>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</si>
  <si>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</si>
  <si>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</si>
  <si>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</si>
  <si>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</si>
  <si>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</si>
  <si>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</si>
  <si>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</si>
  <si>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</si>
  <si>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</si>
  <si>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</si>
  <si>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</si>
  <si>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</si>
  <si>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</si>
  <si>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</si>
  <si>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</si>
  <si>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</si>
  <si>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</si>
  <si>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</si>
  <si>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</si>
  <si>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</si>
  <si>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</si>
  <si>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</si>
  <si>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</si>
  <si>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</si>
  <si>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</si>
  <si>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</si>
  <si>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</si>
  <si>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</si>
  <si>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</si>
  <si>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</si>
  <si>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</si>
  <si>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</si>
  <si>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</si>
  <si>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</si>
  <si>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</si>
  <si>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</si>
  <si>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</si>
  <si>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</si>
  <si>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</si>
  <si>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</si>
  <si>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</si>
  <si>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</si>
  <si>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</si>
  <si>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</si>
  <si>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</si>
  <si>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</si>
  <si>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</si>
  <si>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</si>
  <si>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</si>
  <si>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</si>
  <si>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</si>
  <si>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</si>
  <si>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</si>
  <si>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</si>
  <si>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</si>
  <si>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</si>
  <si>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</si>
  <si>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</si>
  <si>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</si>
  <si>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</si>
  <si>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</si>
  <si>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</si>
  <si>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</si>
  <si>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</si>
  <si>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</si>
  <si>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</si>
  <si>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</si>
  <si>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</si>
  <si>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</si>
  <si>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</si>
  <si>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</si>
  <si>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</si>
  <si>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</si>
  <si>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</si>
  <si>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</si>
  <si>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</si>
  <si>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</si>
  <si>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</si>
  <si>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</si>
  <si>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</si>
  <si>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</si>
  <si>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</si>
  <si>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</si>
  <si>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</si>
  <si>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</si>
  <si>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</si>
  <si>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</si>
  <si>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</si>
  <si>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</si>
  <si>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</si>
  <si>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</si>
  <si>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</si>
  <si>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</si>
  <si>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</si>
  <si>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</si>
  <si>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</si>
  <si>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</si>
  <si>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</si>
  <si>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</si>
  <si>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</si>
  <si>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</si>
  <si>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</si>
  <si>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</si>
  <si>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</si>
  <si>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</si>
  <si>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</si>
  <si>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</si>
  <si>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</si>
  <si>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</si>
  <si>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</si>
  <si>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</si>
  <si>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</si>
  <si>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</si>
  <si>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</si>
  <si>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</si>
  <si>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</si>
  <si>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</si>
  <si>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</si>
  <si>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</si>
  <si>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</si>
  <si>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</si>
  <si>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</si>
  <si>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</si>
  <si>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</si>
  <si>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</si>
  <si>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</si>
  <si>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</si>
  <si>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</si>
  <si>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</si>
  <si>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</si>
  <si>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</si>
  <si>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</si>
  <si>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</si>
  <si>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</si>
  <si>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</si>
  <si>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</si>
  <si>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</si>
  <si>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</si>
  <si>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</si>
  <si>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</si>
  <si>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</si>
  <si>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</si>
  <si>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</si>
  <si>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</si>
  <si>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</si>
  <si>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</si>
  <si>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</si>
  <si>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</si>
  <si>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</si>
  <si>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</si>
  <si>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</si>
  <si>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</si>
  <si>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</si>
  <si>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</si>
  <si>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</si>
  <si>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</si>
  <si>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</si>
  <si>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</si>
  <si>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</si>
  <si>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</si>
  <si>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</si>
  <si>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</si>
  <si>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</si>
  <si>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</si>
  <si>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</si>
  <si>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</si>
  <si>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</si>
  <si>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</si>
  <si>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</si>
  <si>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</si>
  <si>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</si>
  <si>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</si>
  <si>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</si>
  <si>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</si>
  <si>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</si>
  <si>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</si>
  <si>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</si>
  <si>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</si>
  <si>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</si>
  <si>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</si>
  <si>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</si>
  <si>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</si>
  <si>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</si>
  <si>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</si>
  <si>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</si>
  <si>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</si>
  <si>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</si>
  <si>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</si>
  <si>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</si>
  <si>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</si>
  <si>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</si>
  <si>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</si>
  <si>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</si>
  <si>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</si>
  <si>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</si>
  <si>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</si>
  <si>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</si>
  <si>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</si>
  <si>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</si>
  <si>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</si>
  <si>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</si>
  <si>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</si>
  <si>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</si>
  <si>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</si>
  <si>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</si>
  <si>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</si>
  <si>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</si>
  <si>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</si>
  <si>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</si>
  <si>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</si>
  <si>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</si>
  <si>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</si>
  <si>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</si>
  <si>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</si>
  <si>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</si>
  <si>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</si>
  <si>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</si>
  <si>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</si>
  <si>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</si>
  <si>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</si>
  <si>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</si>
  <si>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</si>
  <si>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</si>
  <si>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</si>
  <si>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</si>
  <si>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</si>
  <si>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</si>
  <si>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</si>
  <si>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</si>
  <si>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</si>
  <si>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</si>
  <si>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</si>
  <si>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</si>
  <si>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</si>
  <si>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</si>
  <si>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</si>
  <si>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</si>
  <si>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</si>
  <si>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</si>
  <si>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</si>
  <si>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</si>
  <si>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</si>
  <si>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</si>
  <si>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</si>
  <si>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</si>
  <si>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</si>
  <si>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</si>
  <si>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</si>
  <si>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</si>
  <si>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</si>
  <si>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</si>
  <si>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</si>
  <si>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</si>
  <si>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</si>
  <si>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</si>
  <si>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</si>
  <si>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</si>
  <si>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</si>
  <si>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</si>
  <si>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</si>
  <si>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</si>
  <si>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</si>
  <si>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</si>
  <si>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</si>
  <si>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</si>
  <si>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</si>
  <si>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</si>
  <si>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</si>
  <si>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</si>
  <si>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</si>
  <si>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</si>
  <si>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</si>
  <si>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</si>
  <si>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</si>
  <si>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</si>
  <si>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</si>
  <si>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</si>
  <si>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</si>
  <si>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</si>
  <si>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</si>
  <si>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</si>
  <si>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</si>
  <si>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</si>
  <si>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</si>
  <si>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</si>
  <si>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</si>
  <si>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</si>
  <si>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</si>
  <si>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</si>
  <si>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</si>
  <si>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</si>
  <si>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</si>
  <si>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</si>
  <si>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</si>
  <si>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</si>
  <si>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</si>
  <si>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</si>
  <si>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</si>
  <si>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</si>
  <si>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</si>
  <si>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</si>
  <si>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</si>
  <si>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</si>
  <si>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</si>
  <si>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</si>
  <si>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</si>
  <si>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</si>
  <si>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</si>
  <si>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</si>
  <si>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</si>
  <si>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</si>
  <si>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</si>
  <si>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</si>
  <si>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</si>
  <si>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</si>
  <si>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</si>
  <si>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</si>
  <si>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</si>
  <si>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</si>
  <si>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</si>
  <si>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</si>
  <si>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</si>
  <si>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</si>
  <si>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</si>
  <si>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</si>
  <si>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</si>
  <si>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</si>
  <si>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</si>
  <si>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</si>
  <si>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</si>
  <si>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</si>
  <si>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</si>
  <si>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</si>
  <si>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</si>
  <si>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</si>
  <si>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</si>
  <si>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</si>
  <si>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</si>
  <si>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</si>
  <si>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</si>
  <si>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</si>
  <si>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</si>
  <si>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</si>
  <si>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</si>
  <si>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</si>
  <si>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</si>
  <si>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</si>
  <si>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</si>
  <si>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</si>
  <si>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</si>
  <si>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</si>
  <si>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</si>
  <si>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</si>
  <si>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</si>
  <si>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</si>
  <si>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</si>
  <si>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</si>
  <si>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</si>
  <si>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</si>
  <si>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</si>
  <si>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</si>
  <si>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</si>
  <si>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</si>
  <si>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</si>
  <si>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</si>
  <si>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</si>
  <si>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</si>
  <si>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</si>
  <si>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</si>
  <si>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</si>
  <si>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</si>
  <si>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</si>
  <si>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</si>
  <si>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</si>
  <si>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</si>
  <si>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</si>
  <si>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</si>
  <si>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</si>
  <si>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</si>
  <si>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</si>
  <si>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</si>
  <si>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</si>
  <si>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</si>
  <si>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</si>
  <si>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</si>
  <si>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</si>
  <si>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</si>
  <si>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</si>
  <si>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</si>
  <si>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</si>
  <si>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</si>
  <si>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</si>
  <si>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</si>
  <si>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</si>
  <si>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</si>
  <si>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</si>
  <si>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</si>
  <si>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</si>
  <si>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</si>
  <si>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</si>
  <si>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</si>
  <si>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</si>
  <si>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</si>
  <si>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</si>
  <si>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</si>
  <si>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</si>
  <si>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</si>
  <si>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</si>
  <si>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</si>
  <si>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</si>
  <si>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</si>
  <si>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</si>
  <si>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</si>
  <si>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</si>
  <si>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</si>
  <si>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</si>
  <si>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</si>
  <si>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</si>
  <si>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</si>
  <si>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</si>
  <si>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</si>
  <si>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</si>
  <si>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</si>
  <si>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</si>
  <si>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</si>
  <si>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</si>
  <si>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</si>
  <si>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</si>
  <si>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</si>
  <si>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</si>
  <si>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</si>
  <si>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</si>
  <si>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</si>
  <si>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</si>
  <si>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</si>
  <si>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</si>
  <si>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</si>
  <si>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</si>
  <si>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</si>
  <si>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</si>
  <si>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</si>
  <si>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</si>
  <si>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</si>
  <si>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</si>
  <si>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</si>
  <si>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</si>
  <si>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</si>
  <si>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</si>
  <si>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</si>
  <si>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</si>
  <si>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</si>
  <si>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</si>
  <si>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</si>
  <si>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</si>
  <si>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</si>
  <si>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</si>
  <si>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</si>
  <si>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</si>
  <si>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</si>
  <si>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</si>
  <si>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</si>
  <si>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</si>
  <si>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</si>
  <si>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</si>
  <si>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</si>
  <si>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</si>
  <si>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</si>
  <si>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</si>
  <si>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</si>
  <si>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</si>
  <si>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</si>
  <si>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</si>
  <si>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</si>
  <si>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</si>
  <si>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</si>
  <si>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</si>
  <si>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</si>
  <si>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</si>
  <si>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</si>
  <si>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</si>
  <si>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</si>
  <si>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</si>
  <si>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</si>
  <si>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</si>
  <si>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</si>
  <si>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</si>
  <si>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</si>
  <si>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</si>
  <si>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</si>
  <si>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</si>
  <si>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</si>
  <si>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</si>
  <si>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</si>
  <si>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</si>
  <si>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</si>
  <si>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</si>
  <si>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</si>
  <si>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</si>
  <si>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</si>
  <si>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</si>
  <si>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</si>
  <si>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</si>
  <si>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</si>
  <si>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</si>
  <si>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</si>
  <si>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</si>
  <si>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</si>
  <si>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</si>
  <si>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</si>
  <si>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</si>
  <si>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</si>
  <si>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</si>
  <si>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</si>
  <si>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</si>
  <si>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</si>
  <si>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</si>
  <si>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</si>
  <si>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</si>
  <si>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</si>
  <si>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</si>
  <si>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</si>
  <si>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</si>
  <si>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</si>
  <si>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</si>
  <si>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</si>
  <si>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</si>
  <si>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</si>
  <si>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</si>
  <si>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</si>
  <si>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</si>
  <si>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</si>
  <si>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</si>
  <si>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</si>
  <si>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</si>
  <si>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</si>
  <si>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</si>
  <si>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</si>
  <si>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</si>
  <si>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</si>
  <si>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</si>
  <si>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</si>
  <si>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</si>
  <si>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</si>
  <si>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</si>
  <si>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</si>
  <si>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</si>
  <si>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</si>
  <si>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</si>
  <si>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</si>
  <si>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</si>
  <si>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</si>
  <si>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</si>
  <si>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</si>
  <si>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</si>
  <si>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</si>
  <si>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</si>
  <si>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</si>
  <si>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</si>
  <si>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</si>
  <si>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</si>
  <si>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</si>
  <si>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</si>
  <si>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</si>
  <si>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</si>
  <si>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</si>
  <si>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</si>
  <si>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</si>
  <si>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</si>
  <si>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</si>
  <si>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</si>
  <si>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</si>
  <si>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</si>
  <si>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</si>
  <si>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</si>
  <si>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</si>
  <si>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</si>
  <si>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</si>
  <si>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</si>
  <si>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</si>
  <si>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</si>
  <si>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</si>
  <si>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</si>
  <si>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</si>
  <si>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</si>
  <si>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</si>
  <si>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</si>
  <si>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</si>
  <si>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</si>
  <si>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</si>
  <si>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</si>
  <si>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</si>
  <si>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</si>
  <si>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</si>
  <si>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</si>
  <si>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</si>
  <si>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</si>
  <si>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</si>
  <si>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</si>
  <si>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</si>
  <si>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</si>
  <si>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</si>
  <si>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</si>
  <si>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</si>
  <si>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</si>
  <si>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</si>
  <si>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</si>
  <si>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</si>
  <si>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</si>
  <si>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</si>
  <si>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</si>
  <si>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</si>
  <si>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</si>
  <si>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</si>
  <si>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</si>
  <si>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</si>
  <si>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</si>
  <si>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</si>
  <si>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</si>
  <si>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</si>
  <si>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</si>
  <si>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</si>
  <si>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</si>
  <si>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</si>
  <si>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</si>
  <si>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</si>
  <si>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</si>
  <si>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</si>
  <si>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</si>
  <si>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</si>
  <si>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</si>
  <si>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</si>
  <si>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</si>
  <si>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</si>
  <si>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</si>
  <si>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</si>
  <si>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</si>
  <si>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</si>
  <si>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</si>
  <si>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</si>
  <si>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</si>
  <si>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</si>
  <si>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</si>
  <si>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</si>
  <si>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</si>
  <si>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</si>
  <si>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</si>
  <si>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</si>
  <si>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</si>
  <si>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</si>
  <si>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</si>
  <si>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</si>
  <si>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</si>
  <si>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</si>
  <si>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</si>
  <si>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</si>
  <si>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</si>
  <si>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</si>
  <si>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</si>
  <si>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</si>
  <si>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</si>
  <si>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</si>
  <si>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</si>
  <si>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</si>
  <si>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</si>
  <si>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</si>
  <si>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</si>
  <si>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</si>
  <si>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</si>
  <si>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</si>
  <si>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</si>
  <si>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</si>
  <si>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</si>
  <si>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</si>
  <si>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</si>
  <si>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</si>
  <si>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</si>
  <si>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</si>
  <si>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</si>
  <si>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</si>
  <si>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</si>
  <si>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</si>
  <si>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</si>
  <si>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</si>
  <si>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</si>
  <si>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</si>
  <si>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</si>
  <si>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</si>
  <si>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</si>
  <si>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</si>
  <si>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</si>
  <si>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</si>
  <si>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</si>
  <si>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</si>
  <si>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</si>
  <si>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</si>
  <si>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</si>
  <si>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</si>
  <si>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</si>
  <si>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</si>
  <si>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</si>
  <si>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</si>
  <si>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</si>
  <si>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</si>
  <si>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</si>
  <si>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</si>
  <si>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</si>
  <si>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</si>
  <si>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</si>
  <si>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</si>
  <si>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</si>
  <si>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</si>
  <si>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</si>
  <si>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</si>
  <si>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</si>
  <si>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</si>
  <si>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</si>
  <si>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</si>
  <si>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</si>
  <si>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</si>
  <si>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</si>
  <si>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</si>
  <si>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</si>
  <si>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</si>
  <si>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</si>
  <si>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</si>
  <si>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</si>
  <si>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</si>
  <si>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</si>
  <si>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</si>
  <si>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</si>
  <si>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</si>
  <si>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</si>
  <si>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</si>
  <si>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</si>
  <si>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</si>
  <si>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</si>
  <si>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</si>
  <si>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</si>
  <si>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</si>
  <si>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</si>
  <si>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</si>
  <si>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</si>
  <si>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</si>
  <si>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</si>
  <si>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</si>
  <si>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</si>
  <si>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</si>
  <si>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</si>
  <si>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</si>
  <si>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</si>
  <si>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</si>
  <si>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</si>
  <si>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</si>
  <si>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</si>
  <si>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</si>
  <si>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</si>
  <si>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</si>
  <si>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</si>
  <si>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</si>
  <si>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</si>
  <si>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</si>
  <si>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</si>
  <si>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</si>
  <si>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</si>
  <si>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</si>
  <si>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</si>
  <si>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</si>
  <si>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</si>
  <si>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</si>
  <si>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</si>
  <si>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</si>
  <si>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</si>
  <si>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</si>
  <si>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</si>
  <si>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</si>
  <si>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</si>
  <si>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</si>
  <si>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</si>
  <si>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</si>
  <si>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</si>
  <si>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</si>
  <si>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</si>
  <si>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</si>
  <si>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</si>
  <si>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</si>
  <si>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</si>
  <si>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</si>
  <si>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</si>
  <si>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</si>
  <si>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</si>
  <si>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</si>
  <si>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</si>
  <si>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</si>
  <si>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</si>
  <si>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</si>
  <si>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</si>
  <si>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</si>
  <si>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</si>
  <si>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</si>
  <si>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</si>
  <si>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</si>
  <si>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</si>
  <si>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</si>
  <si>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</si>
  <si>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</si>
  <si>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</si>
  <si>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</si>
  <si>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</si>
  <si>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</si>
  <si>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</si>
  <si>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</si>
  <si>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</si>
  <si>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</si>
  <si>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</si>
  <si>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</si>
  <si>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</si>
  <si>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</si>
  <si>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</si>
  <si>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</si>
  <si>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</si>
  <si>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</si>
  <si>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</si>
  <si>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</si>
  <si>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</si>
  <si>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</si>
  <si>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</si>
  <si>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</si>
  <si>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</si>
  <si>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</si>
  <si>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</si>
  <si>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</si>
  <si>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</si>
  <si>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</si>
  <si>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</si>
  <si>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</si>
  <si>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</si>
  <si>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</si>
  <si>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</si>
  <si>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</si>
  <si>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</si>
  <si>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</si>
  <si>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</si>
  <si>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</si>
  <si>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</si>
  <si>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</si>
  <si>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</si>
  <si>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</si>
  <si>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</si>
  <si>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</si>
  <si>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</si>
  <si>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</si>
  <si>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</si>
  <si>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</si>
  <si>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</si>
  <si>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</si>
  <si>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</si>
  <si>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</si>
  <si>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</si>
  <si>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</si>
  <si>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</si>
  <si>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</si>
  <si>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</si>
  <si>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</si>
  <si>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</si>
  <si>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</si>
  <si>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</si>
  <si>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</si>
  <si>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</si>
  <si>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</si>
  <si>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</si>
  <si>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</si>
  <si>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</si>
  <si>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</si>
  <si>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</si>
  <si>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</si>
  <si>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</si>
  <si>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</si>
  <si>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</si>
  <si>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</si>
  <si>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</si>
  <si>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</si>
  <si>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</si>
  <si>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</si>
  <si>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</si>
  <si>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</si>
  <si>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</si>
  <si>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</si>
  <si>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</si>
  <si>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</si>
  <si>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</si>
  <si>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</si>
  <si>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</si>
  <si>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</si>
  <si>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</si>
  <si>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</si>
  <si>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</si>
  <si>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</si>
  <si>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</si>
  <si>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</si>
  <si>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</si>
  <si>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</si>
  <si>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</si>
  <si>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</si>
  <si>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</si>
  <si>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</si>
  <si>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</si>
  <si>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</si>
  <si>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</si>
  <si>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</si>
  <si>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</si>
  <si>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</si>
  <si>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</si>
  <si>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</si>
  <si>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</si>
  <si>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</si>
  <si>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</si>
  <si>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</si>
  <si>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</si>
  <si>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</si>
  <si>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</si>
  <si>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</si>
  <si>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</si>
  <si>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</si>
  <si>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</si>
  <si>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</si>
  <si>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</si>
  <si>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</si>
  <si>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</si>
  <si>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</si>
  <si>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</si>
  <si>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</si>
  <si>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</si>
  <si>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</si>
  <si>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</si>
  <si>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</si>
  <si>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</si>
  <si>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</si>
  <si>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</si>
  <si>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</si>
  <si>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</si>
  <si>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</si>
  <si>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</si>
  <si>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</si>
  <si>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</si>
  <si>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</si>
  <si>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3335981137</t>
  </si>
  <si>
    <t>3335981418</t>
  </si>
  <si>
    <t>3335981455</t>
  </si>
  <si>
    <t>LECTOR</t>
  </si>
  <si>
    <t>3335981649</t>
  </si>
  <si>
    <t>3335981712</t>
  </si>
  <si>
    <t>ReservaC Norte</t>
  </si>
  <si>
    <t>FUERA DE SERVICIO Gavetas Vacías + Gavetas Fallando</t>
  </si>
  <si>
    <t>3335981888</t>
  </si>
  <si>
    <t>Acevedo Dominguez, Victor Leonardo</t>
  </si>
  <si>
    <t>2 Gavetas Vacías+ 1 Fallando</t>
  </si>
  <si>
    <t>3335981915</t>
  </si>
  <si>
    <t>3335981922</t>
  </si>
  <si>
    <t>Hold</t>
  </si>
  <si>
    <t>3335981946</t>
  </si>
  <si>
    <t>3335981939</t>
  </si>
  <si>
    <t>DRBR371</t>
  </si>
  <si>
    <t>3335982458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</si>
  <si>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</si>
  <si>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</si>
  <si>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</si>
  <si>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</si>
  <si>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</si>
  <si>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</si>
  <si>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</si>
  <si>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</si>
  <si>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</si>
  <si>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</si>
  <si>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</si>
  <si>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</si>
  <si>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</si>
  <si>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</si>
  <si>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</si>
  <si>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</si>
  <si>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</si>
  <si>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</si>
  <si>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</si>
  <si>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</si>
  <si>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</si>
  <si>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</si>
  <si>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</si>
  <si>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</si>
  <si>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</si>
  <si>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</si>
  <si>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</si>
  <si>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</si>
  <si>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</si>
  <si>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</si>
  <si>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</si>
  <si>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</si>
  <si>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</si>
  <si>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</si>
  <si>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</si>
  <si>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</si>
  <si>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</si>
  <si>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</si>
  <si>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</si>
  <si>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</si>
  <si>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</si>
  <si>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</si>
  <si>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</si>
  <si>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</si>
  <si>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</si>
  <si>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</si>
  <si>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</si>
  <si>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</si>
  <si>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</si>
  <si>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</si>
  <si>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</si>
  <si>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</si>
  <si>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</si>
  <si>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</si>
  <si>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</si>
  <si>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</si>
  <si>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</si>
  <si>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</si>
  <si>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</si>
  <si>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</si>
  <si>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</si>
  <si>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</si>
  <si>
    <t>3335984011</t>
  </si>
  <si>
    <t>3335983836 </t>
  </si>
  <si>
    <t>3335983670 </t>
  </si>
  <si>
    <t>3335983676 </t>
  </si>
  <si>
    <t>UNP Las Matas de Santa Cruz</t>
  </si>
  <si>
    <t xml:space="preserve">  </t>
  </si>
  <si>
    <t>3335984455</t>
  </si>
  <si>
    <t>3335984381</t>
  </si>
  <si>
    <t>3335984364</t>
  </si>
  <si>
    <t>3335984349</t>
  </si>
  <si>
    <t>3335984329</t>
  </si>
  <si>
    <t>3335984319</t>
  </si>
  <si>
    <t>3335984273</t>
  </si>
  <si>
    <t>3335984270</t>
  </si>
  <si>
    <t>3335984247</t>
  </si>
  <si>
    <t>3335984231</t>
  </si>
  <si>
    <t>3335984194</t>
  </si>
  <si>
    <t>3335984178</t>
  </si>
  <si>
    <t>INHIBIDO</t>
  </si>
  <si>
    <t xml:space="preserve"> DISPENSADOR</t>
  </si>
  <si>
    <t xml:space="preserve">Gonzalez Ceballos, Dionisio </t>
  </si>
  <si>
    <t>EFECTIVO</t>
  </si>
  <si>
    <t>3335984303</t>
  </si>
  <si>
    <t>3335984294</t>
  </si>
  <si>
    <t>3335984291</t>
  </si>
  <si>
    <t>3335983935</t>
  </si>
  <si>
    <t>Closed</t>
  </si>
  <si>
    <t>ENVIO DE CARGA</t>
  </si>
  <si>
    <t>Peguero Solano, Victor Manuel</t>
  </si>
  <si>
    <t>Moreta, Christian Aury</t>
  </si>
  <si>
    <t>CARGA EXITOSA</t>
  </si>
  <si>
    <t>Oficina Plaza Moderna</t>
  </si>
  <si>
    <t>ATM Oficina Plaza Moderna</t>
  </si>
  <si>
    <t>3335984808</t>
  </si>
  <si>
    <t>3335984802</t>
  </si>
  <si>
    <t>3335984800</t>
  </si>
  <si>
    <t>3335984791</t>
  </si>
  <si>
    <t>3335984782</t>
  </si>
  <si>
    <t>3335984764</t>
  </si>
  <si>
    <t>3335984735</t>
  </si>
  <si>
    <t>3335984727</t>
  </si>
  <si>
    <t>3335984711</t>
  </si>
  <si>
    <t>3335984701</t>
  </si>
  <si>
    <t>3335984549</t>
  </si>
  <si>
    <t>3335984479</t>
  </si>
  <si>
    <t>3335984830</t>
  </si>
  <si>
    <t>CARGA EXITSOA</t>
  </si>
  <si>
    <t>3335985024</t>
  </si>
  <si>
    <t>3335985023</t>
  </si>
  <si>
    <t>3335985019</t>
  </si>
  <si>
    <t>3335985012</t>
  </si>
  <si>
    <t>3335985007</t>
  </si>
  <si>
    <t>3335985005</t>
  </si>
  <si>
    <t>3335984997</t>
  </si>
  <si>
    <t>3335984972</t>
  </si>
  <si>
    <t>3335984962</t>
  </si>
  <si>
    <t>3335984956</t>
  </si>
  <si>
    <t>3335984947</t>
  </si>
  <si>
    <t>3335984927</t>
  </si>
  <si>
    <t>3335984903</t>
  </si>
  <si>
    <t>3335984897</t>
  </si>
  <si>
    <t>3335984824</t>
  </si>
  <si>
    <t>GAVETTA DE DEPOSITO LLENA</t>
  </si>
  <si>
    <t>LECTOR VANDALIZADO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</si>
</sst>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56" fillId="50" borderId="71" xfId="0" applyFont="1" applyFill="1" applyBorder="1" applyAlignment="1">
      <alignment horizontal="left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4"/>
      <tableStyleElement type="headerRow" dxfId="573"/>
      <tableStyleElement type="totalRow" dxfId="572"/>
      <tableStyleElement type="firstColumn" dxfId="571"/>
      <tableStyleElement type="lastColumn" dxfId="570"/>
      <tableStyleElement type="firstRowStripe" dxfId="569"/>
      <tableStyleElement type="firstColumnStripe" dxfId="5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92.8324421296275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55.4985879629603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45.4985879629603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45.5651273148178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39.5685532407442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21.6993055555577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16.0556018518546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10.4964583333349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482" priority="99385"/>
  </conditionalFormatting>
  <conditionalFormatting sqref="E3">
    <cfRule type="duplicateValues" dxfId="481" priority="121748"/>
  </conditionalFormatting>
  <conditionalFormatting sqref="E3">
    <cfRule type="duplicateValues" dxfId="480" priority="121749"/>
    <cfRule type="duplicateValues" dxfId="479" priority="121750"/>
  </conditionalFormatting>
  <conditionalFormatting sqref="E3">
    <cfRule type="duplicateValues" dxfId="478" priority="121751"/>
    <cfRule type="duplicateValues" dxfId="477" priority="121752"/>
    <cfRule type="duplicateValues" dxfId="476" priority="121753"/>
    <cfRule type="duplicateValues" dxfId="475" priority="121754"/>
  </conditionalFormatting>
  <conditionalFormatting sqref="B3">
    <cfRule type="duplicateValues" dxfId="474" priority="121755"/>
  </conditionalFormatting>
  <conditionalFormatting sqref="E4">
    <cfRule type="duplicateValues" dxfId="473" priority="100"/>
  </conditionalFormatting>
  <conditionalFormatting sqref="E4">
    <cfRule type="duplicateValues" dxfId="472" priority="97"/>
    <cfRule type="duplicateValues" dxfId="471" priority="98"/>
    <cfRule type="duplicateValues" dxfId="470" priority="99"/>
  </conditionalFormatting>
  <conditionalFormatting sqref="E4">
    <cfRule type="duplicateValues" dxfId="469" priority="96"/>
  </conditionalFormatting>
  <conditionalFormatting sqref="E4">
    <cfRule type="duplicateValues" dxfId="468" priority="93"/>
    <cfRule type="duplicateValues" dxfId="467" priority="94"/>
    <cfRule type="duplicateValues" dxfId="466" priority="95"/>
  </conditionalFormatting>
  <conditionalFormatting sqref="B4">
    <cfRule type="duplicateValues" dxfId="465" priority="92"/>
  </conditionalFormatting>
  <conditionalFormatting sqref="E4">
    <cfRule type="duplicateValues" dxfId="464" priority="91"/>
  </conditionalFormatting>
  <conditionalFormatting sqref="B5">
    <cfRule type="duplicateValues" dxfId="463" priority="75"/>
  </conditionalFormatting>
  <conditionalFormatting sqref="E5">
    <cfRule type="duplicateValues" dxfId="462" priority="74"/>
  </conditionalFormatting>
  <conditionalFormatting sqref="E5">
    <cfRule type="duplicateValues" dxfId="461" priority="71"/>
    <cfRule type="duplicateValues" dxfId="460" priority="72"/>
    <cfRule type="duplicateValues" dxfId="459" priority="73"/>
  </conditionalFormatting>
  <conditionalFormatting sqref="E5">
    <cfRule type="duplicateValues" dxfId="458" priority="70"/>
  </conditionalFormatting>
  <conditionalFormatting sqref="E5">
    <cfRule type="duplicateValues" dxfId="457" priority="67"/>
    <cfRule type="duplicateValues" dxfId="456" priority="68"/>
    <cfRule type="duplicateValues" dxfId="455" priority="69"/>
  </conditionalFormatting>
  <conditionalFormatting sqref="E5">
    <cfRule type="duplicateValues" dxfId="454" priority="66"/>
  </conditionalFormatting>
  <conditionalFormatting sqref="E8">
    <cfRule type="duplicateValues" dxfId="453" priority="49"/>
    <cfRule type="duplicateValues" dxfId="452" priority="50"/>
  </conditionalFormatting>
  <conditionalFormatting sqref="E8">
    <cfRule type="duplicateValues" dxfId="451" priority="48"/>
  </conditionalFormatting>
  <conditionalFormatting sqref="B8">
    <cfRule type="duplicateValues" dxfId="450" priority="47"/>
  </conditionalFormatting>
  <conditionalFormatting sqref="B8">
    <cfRule type="duplicateValues" dxfId="449" priority="46"/>
  </conditionalFormatting>
  <conditionalFormatting sqref="B8">
    <cfRule type="duplicateValues" dxfId="448" priority="44"/>
    <cfRule type="duplicateValues" dxfId="447" priority="45"/>
  </conditionalFormatting>
  <conditionalFormatting sqref="B8">
    <cfRule type="duplicateValues" dxfId="446" priority="43"/>
  </conditionalFormatting>
  <conditionalFormatting sqref="E8">
    <cfRule type="duplicateValues" dxfId="445" priority="42"/>
  </conditionalFormatting>
  <conditionalFormatting sqref="E8">
    <cfRule type="duplicateValues" dxfId="444" priority="40"/>
    <cfRule type="duplicateValues" dxfId="443" priority="41"/>
  </conditionalFormatting>
  <conditionalFormatting sqref="E8">
    <cfRule type="duplicateValues" dxfId="442" priority="39"/>
  </conditionalFormatting>
  <conditionalFormatting sqref="B8">
    <cfRule type="duplicateValues" dxfId="441" priority="38"/>
  </conditionalFormatting>
  <conditionalFormatting sqref="B8">
    <cfRule type="duplicateValues" dxfId="440" priority="37"/>
  </conditionalFormatting>
  <conditionalFormatting sqref="B8">
    <cfRule type="duplicateValues" dxfId="439" priority="36"/>
  </conditionalFormatting>
  <conditionalFormatting sqref="B8">
    <cfRule type="duplicateValues" dxfId="438" priority="34"/>
    <cfRule type="duplicateValues" dxfId="437" priority="35"/>
  </conditionalFormatting>
  <conditionalFormatting sqref="B8">
    <cfRule type="duplicateValues" dxfId="436" priority="33"/>
  </conditionalFormatting>
  <conditionalFormatting sqref="B8">
    <cfRule type="duplicateValues" dxfId="435" priority="31"/>
    <cfRule type="duplicateValues" dxfId="434" priority="32"/>
  </conditionalFormatting>
  <conditionalFormatting sqref="E8">
    <cfRule type="duplicateValues" dxfId="433" priority="30"/>
  </conditionalFormatting>
  <conditionalFormatting sqref="E8">
    <cfRule type="duplicateValues" dxfId="432" priority="29"/>
  </conditionalFormatting>
  <conditionalFormatting sqref="B8">
    <cfRule type="duplicateValues" dxfId="431" priority="28"/>
  </conditionalFormatting>
  <conditionalFormatting sqref="E8">
    <cfRule type="duplicateValues" dxfId="430" priority="27"/>
  </conditionalFormatting>
  <conditionalFormatting sqref="E8">
    <cfRule type="duplicateValues" dxfId="429" priority="25"/>
    <cfRule type="duplicateValues" dxfId="428" priority="26"/>
  </conditionalFormatting>
  <conditionalFormatting sqref="B8">
    <cfRule type="duplicateValues" dxfId="427" priority="24"/>
  </conditionalFormatting>
  <conditionalFormatting sqref="E8">
    <cfRule type="duplicateValues" dxfId="426" priority="23"/>
  </conditionalFormatting>
  <conditionalFormatting sqref="E8">
    <cfRule type="duplicateValues" dxfId="425" priority="22"/>
  </conditionalFormatting>
  <conditionalFormatting sqref="E8">
    <cfRule type="duplicateValues" dxfId="424" priority="21"/>
  </conditionalFormatting>
  <conditionalFormatting sqref="B8">
    <cfRule type="duplicateValues" dxfId="423" priority="20"/>
  </conditionalFormatting>
  <conditionalFormatting sqref="E6:E7">
    <cfRule type="duplicateValues" dxfId="422" priority="129598"/>
  </conditionalFormatting>
  <conditionalFormatting sqref="B6:B7">
    <cfRule type="duplicateValues" dxfId="421" priority="129600"/>
  </conditionalFormatting>
  <conditionalFormatting sqref="B6:B7">
    <cfRule type="duplicateValues" dxfId="420" priority="129602"/>
    <cfRule type="duplicateValues" dxfId="419" priority="129603"/>
    <cfRule type="duplicateValues" dxfId="418" priority="129604"/>
  </conditionalFormatting>
  <conditionalFormatting sqref="E6:E7">
    <cfRule type="duplicateValues" dxfId="417" priority="129608"/>
    <cfRule type="duplicateValues" dxfId="416" priority="129609"/>
  </conditionalFormatting>
  <conditionalFormatting sqref="E6:E7">
    <cfRule type="duplicateValues" dxfId="415" priority="129612"/>
    <cfRule type="duplicateValues" dxfId="414" priority="129613"/>
    <cfRule type="duplicateValues" dxfId="413" priority="129614"/>
  </conditionalFormatting>
  <conditionalFormatting sqref="E6:E7">
    <cfRule type="duplicateValues" dxfId="412" priority="129618"/>
    <cfRule type="duplicateValues" dxfId="411" priority="129619"/>
    <cfRule type="duplicateValues" dxfId="410" priority="129620"/>
    <cfRule type="duplicateValues" dxfId="409" priority="129621"/>
  </conditionalFormatting>
  <conditionalFormatting sqref="E9">
    <cfRule type="duplicateValues" dxfId="408" priority="19"/>
  </conditionalFormatting>
  <conditionalFormatting sqref="E9">
    <cfRule type="duplicateValues" dxfId="407" priority="17"/>
    <cfRule type="duplicateValues" dxfId="406" priority="18"/>
  </conditionalFormatting>
  <conditionalFormatting sqref="E9">
    <cfRule type="duplicateValues" dxfId="405" priority="14"/>
    <cfRule type="duplicateValues" dxfId="404" priority="15"/>
    <cfRule type="duplicateValues" dxfId="403" priority="16"/>
  </conditionalFormatting>
  <conditionalFormatting sqref="E9">
    <cfRule type="duplicateValues" dxfId="402" priority="10"/>
    <cfRule type="duplicateValues" dxfId="401" priority="11"/>
    <cfRule type="duplicateValues" dxfId="400" priority="12"/>
    <cfRule type="duplicateValues" dxfId="399" priority="13"/>
  </conditionalFormatting>
  <conditionalFormatting sqref="B9">
    <cfRule type="duplicateValues" dxfId="398" priority="9"/>
  </conditionalFormatting>
  <conditionalFormatting sqref="B9">
    <cfRule type="duplicateValues" dxfId="397" priority="7"/>
    <cfRule type="duplicateValues" dxfId="396" priority="8"/>
  </conditionalFormatting>
  <conditionalFormatting sqref="E10">
    <cfRule type="duplicateValues" dxfId="395" priority="6"/>
  </conditionalFormatting>
  <conditionalFormatting sqref="E10">
    <cfRule type="duplicateValues" dxfId="394" priority="5"/>
  </conditionalFormatting>
  <conditionalFormatting sqref="B10">
    <cfRule type="duplicateValues" dxfId="393" priority="4"/>
  </conditionalFormatting>
  <conditionalFormatting sqref="E10">
    <cfRule type="duplicateValues" dxfId="392" priority="3"/>
  </conditionalFormatting>
  <conditionalFormatting sqref="B10">
    <cfRule type="duplicateValues" dxfId="391" priority="2"/>
  </conditionalFormatting>
  <conditionalFormatting sqref="E10">
    <cfRule type="duplicateValues" dxfId="390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2628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2723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89" priority="12"/>
  </conditionalFormatting>
  <conditionalFormatting sqref="B823:B1048576 B1:B810">
    <cfRule type="duplicateValues" dxfId="388" priority="11"/>
  </conditionalFormatting>
  <conditionalFormatting sqref="A811:A814">
    <cfRule type="duplicateValues" dxfId="387" priority="10"/>
  </conditionalFormatting>
  <conditionalFormatting sqref="B811:B814">
    <cfRule type="duplicateValues" dxfId="386" priority="9"/>
  </conditionalFormatting>
  <conditionalFormatting sqref="A823:A1048576 A1:A814">
    <cfRule type="duplicateValues" dxfId="385" priority="8"/>
  </conditionalFormatting>
  <conditionalFormatting sqref="A815:A821">
    <cfRule type="duplicateValues" dxfId="384" priority="7"/>
  </conditionalFormatting>
  <conditionalFormatting sqref="B815:B821">
    <cfRule type="duplicateValues" dxfId="383" priority="6"/>
  </conditionalFormatting>
  <conditionalFormatting sqref="A815:A821">
    <cfRule type="duplicateValues" dxfId="382" priority="5"/>
  </conditionalFormatting>
  <conditionalFormatting sqref="A822">
    <cfRule type="duplicateValues" dxfId="381" priority="4"/>
  </conditionalFormatting>
  <conditionalFormatting sqref="A822">
    <cfRule type="duplicateValues" dxfId="380" priority="2"/>
  </conditionalFormatting>
  <conditionalFormatting sqref="B822">
    <cfRule type="duplicateValues" dxfId="37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220"/>
  <sheetViews>
    <sheetView tabSelected="1" zoomScale="70" zoomScaleNormal="70" workbookViewId="0">
      <pane ySplit="4" topLeftCell="A5" activePane="bottomLeft" state="frozen"/>
      <selection pane="bottomLeft" activeCell="F15" sqref="F15"/>
    </sheetView>
  </sheetViews>
  <sheetFormatPr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74" t="s">
        <v>2148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52" ht="18" x14ac:dyDescent="0.25">
      <c r="A2" s="171" t="s">
        <v>2145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52" ht="18.75" thickBot="1" x14ac:dyDescent="0.3">
      <c r="A3" s="177" t="s">
        <v>2659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SUR</v>
      </c>
      <c r="B5" s="112" t="s">
        <v>2705</v>
      </c>
      <c r="C5" s="97">
        <v>44418.426863425928</v>
      </c>
      <c r="D5" s="97" t="s">
        <v>2175</v>
      </c>
      <c r="E5" s="143">
        <v>962</v>
      </c>
      <c r="F5" s="153" t="str">
        <f>VLOOKUP(E5,VIP!$A$2:$O14843,2,0)</f>
        <v>DRBR962</v>
      </c>
      <c r="G5" s="153" t="str">
        <f>VLOOKUP(E5,'LISTADO ATM'!$A$2:$B$901,2,0)</f>
        <v xml:space="preserve">ATM Oficina Villa Ofelia II (San Juan) </v>
      </c>
      <c r="H5" s="153" t="str">
        <f>VLOOKUP(E5,VIP!$A$2:$O19804,7,FALSE)</f>
        <v>Si</v>
      </c>
      <c r="I5" s="153" t="str">
        <f>VLOOKUP(E5,VIP!$A$2:$O11769,8,FALSE)</f>
        <v>Si</v>
      </c>
      <c r="J5" s="153" t="str">
        <f>VLOOKUP(E5,VIP!$A$2:$O11719,8,FALSE)</f>
        <v>Si</v>
      </c>
      <c r="K5" s="153" t="str">
        <f>VLOOKUP(E5,VIP!$A$2:$O15293,6,0)</f>
        <v>NO</v>
      </c>
      <c r="L5" s="148" t="s">
        <v>2711</v>
      </c>
      <c r="M5" s="218" t="s">
        <v>2538</v>
      </c>
      <c r="N5" s="96" t="s">
        <v>2446</v>
      </c>
      <c r="O5" s="153" t="s">
        <v>2448</v>
      </c>
      <c r="P5" s="153"/>
      <c r="Q5" s="217">
        <v>44418.606238425928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8" x14ac:dyDescent="0.25">
      <c r="A6" s="153" t="str">
        <f>VLOOKUP(E6,'LISTADO ATM'!$A$2:$C$902,3,0)</f>
        <v>DISTRITO NACIONAL</v>
      </c>
      <c r="B6" s="112" t="s">
        <v>2616</v>
      </c>
      <c r="C6" s="97">
        <v>44415.490763888891</v>
      </c>
      <c r="D6" s="97" t="s">
        <v>2175</v>
      </c>
      <c r="E6" s="143">
        <v>536</v>
      </c>
      <c r="F6" s="153" t="str">
        <f>VLOOKUP(E6,VIP!$A$2:$O14798,2,0)</f>
        <v>DRBR509</v>
      </c>
      <c r="G6" s="153" t="str">
        <f>VLOOKUP(E6,'LISTADO ATM'!$A$2:$B$901,2,0)</f>
        <v xml:space="preserve">ATM Super Lama San Isidro </v>
      </c>
      <c r="H6" s="153" t="str">
        <f>VLOOKUP(E6,VIP!$A$2:$O19759,7,FALSE)</f>
        <v>Si</v>
      </c>
      <c r="I6" s="153" t="str">
        <f>VLOOKUP(E6,VIP!$A$2:$O11724,8,FALSE)</f>
        <v>Si</v>
      </c>
      <c r="J6" s="153" t="str">
        <f>VLOOKUP(E6,VIP!$A$2:$O11674,8,FALSE)</f>
        <v>Si</v>
      </c>
      <c r="K6" s="153" t="str">
        <f>VLOOKUP(E6,VIP!$A$2:$O15248,6,0)</f>
        <v>NO</v>
      </c>
      <c r="L6" s="148" t="s">
        <v>2214</v>
      </c>
      <c r="M6" s="218" t="s">
        <v>2538</v>
      </c>
      <c r="N6" s="218" t="s">
        <v>2718</v>
      </c>
      <c r="O6" s="153" t="s">
        <v>2448</v>
      </c>
      <c r="P6" s="153"/>
      <c r="Q6" s="217">
        <v>44418.606238425928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8" x14ac:dyDescent="0.25">
      <c r="A7" s="153" t="str">
        <f>VLOOKUP(E7,'LISTADO ATM'!$A$2:$C$902,3,0)</f>
        <v>DISTRITO NACIONAL</v>
      </c>
      <c r="B7" s="112">
        <v>3335981857</v>
      </c>
      <c r="C7" s="97">
        <v>44416.392824074072</v>
      </c>
      <c r="D7" s="97" t="s">
        <v>2175</v>
      </c>
      <c r="E7" s="143">
        <v>545</v>
      </c>
      <c r="F7" s="153" t="str">
        <f>VLOOKUP(E7,VIP!$A$2:$O14812,2,0)</f>
        <v>DRBR995</v>
      </c>
      <c r="G7" s="153" t="str">
        <f>VLOOKUP(E7,'LISTADO ATM'!$A$2:$B$901,2,0)</f>
        <v xml:space="preserve">ATM Oficina Isabel La Católica II  </v>
      </c>
      <c r="H7" s="153" t="str">
        <f>VLOOKUP(E7,VIP!$A$2:$O19773,7,FALSE)</f>
        <v>Si</v>
      </c>
      <c r="I7" s="153" t="str">
        <f>VLOOKUP(E7,VIP!$A$2:$O11738,8,FALSE)</f>
        <v>Si</v>
      </c>
      <c r="J7" s="153" t="str">
        <f>VLOOKUP(E7,VIP!$A$2:$O11688,8,FALSE)</f>
        <v>Si</v>
      </c>
      <c r="K7" s="153" t="str">
        <f>VLOOKUP(E7,VIP!$A$2:$O15262,6,0)</f>
        <v>NO</v>
      </c>
      <c r="L7" s="148" t="s">
        <v>2214</v>
      </c>
      <c r="M7" s="96" t="s">
        <v>2439</v>
      </c>
      <c r="N7" s="96" t="s">
        <v>2446</v>
      </c>
      <c r="O7" s="153" t="s">
        <v>2448</v>
      </c>
      <c r="P7" s="153"/>
      <c r="Q7" s="96" t="s">
        <v>2214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8" x14ac:dyDescent="0.25">
      <c r="A8" s="166" t="str">
        <f>VLOOKUP(E8,'LISTADO ATM'!$A$2:$C$902,3,0)</f>
        <v>DISTRITO NACIONAL</v>
      </c>
      <c r="B8" s="112" t="s">
        <v>2624</v>
      </c>
      <c r="C8" s="97">
        <v>44416.897581018522</v>
      </c>
      <c r="D8" s="97" t="s">
        <v>2175</v>
      </c>
      <c r="E8" s="143">
        <v>567</v>
      </c>
      <c r="F8" s="166" t="str">
        <f>VLOOKUP(E8,VIP!$A$2:$O14838,2,0)</f>
        <v>DRBR015</v>
      </c>
      <c r="G8" s="166" t="str">
        <f>VLOOKUP(E8,'LISTADO ATM'!$A$2:$B$901,2,0)</f>
        <v xml:space="preserve">ATM Oficina Máximo Gómez </v>
      </c>
      <c r="H8" s="166" t="str">
        <f>VLOOKUP(E8,VIP!$A$2:$O19799,7,FALSE)</f>
        <v>Si</v>
      </c>
      <c r="I8" s="166" t="str">
        <f>VLOOKUP(E8,VIP!$A$2:$O11764,8,FALSE)</f>
        <v>Si</v>
      </c>
      <c r="J8" s="166" t="str">
        <f>VLOOKUP(E8,VIP!$A$2:$O11714,8,FALSE)</f>
        <v>Si</v>
      </c>
      <c r="K8" s="166" t="str">
        <f>VLOOKUP(E8,VIP!$A$2:$O15288,6,0)</f>
        <v>NO</v>
      </c>
      <c r="L8" s="148" t="s">
        <v>2214</v>
      </c>
      <c r="M8" s="218" t="s">
        <v>2538</v>
      </c>
      <c r="N8" s="96" t="s">
        <v>2446</v>
      </c>
      <c r="O8" s="166" t="s">
        <v>2448</v>
      </c>
      <c r="P8" s="166"/>
      <c r="Q8" s="217">
        <v>44418.606238425928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8" x14ac:dyDescent="0.25">
      <c r="A9" s="166" t="str">
        <f>VLOOKUP(E9,'LISTADO ATM'!$A$2:$C$902,3,0)</f>
        <v>DISTRITO NACIONAL</v>
      </c>
      <c r="B9" s="112" t="s">
        <v>2629</v>
      </c>
      <c r="C9" s="97">
        <v>44417.387627314813</v>
      </c>
      <c r="D9" s="97" t="s">
        <v>2175</v>
      </c>
      <c r="E9" s="143">
        <v>516</v>
      </c>
      <c r="F9" s="166" t="str">
        <f>VLOOKUP(E9,VIP!$A$2:$O14840,2,0)</f>
        <v>DRBR516</v>
      </c>
      <c r="G9" s="166" t="str">
        <f>VLOOKUP(E9,'LISTADO ATM'!$A$2:$B$901,2,0)</f>
        <v xml:space="preserve">ATM Oficina Gascue </v>
      </c>
      <c r="H9" s="166" t="str">
        <f>VLOOKUP(E9,VIP!$A$2:$O19801,7,FALSE)</f>
        <v>Si</v>
      </c>
      <c r="I9" s="166" t="str">
        <f>VLOOKUP(E9,VIP!$A$2:$O11766,8,FALSE)</f>
        <v>Si</v>
      </c>
      <c r="J9" s="166" t="str">
        <f>VLOOKUP(E9,VIP!$A$2:$O11716,8,FALSE)</f>
        <v>Si</v>
      </c>
      <c r="K9" s="166" t="str">
        <f>VLOOKUP(E9,VIP!$A$2:$O15290,6,0)</f>
        <v>SI</v>
      </c>
      <c r="L9" s="148" t="s">
        <v>2214</v>
      </c>
      <c r="M9" s="218" t="s">
        <v>2538</v>
      </c>
      <c r="N9" s="96" t="s">
        <v>2446</v>
      </c>
      <c r="O9" s="166" t="s">
        <v>2448</v>
      </c>
      <c r="P9" s="166"/>
      <c r="Q9" s="217">
        <v>44418.606238425928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2632</v>
      </c>
      <c r="C10" s="97">
        <v>44417.553726851853</v>
      </c>
      <c r="D10" s="97" t="s">
        <v>2175</v>
      </c>
      <c r="E10" s="143">
        <v>248</v>
      </c>
      <c r="F10" s="153" t="str">
        <f>VLOOKUP(E10,VIP!$A$2:$O14832,2,0)</f>
        <v>DRBR248</v>
      </c>
      <c r="G10" s="153" t="str">
        <f>VLOOKUP(E10,'LISTADO ATM'!$A$2:$B$901,2,0)</f>
        <v xml:space="preserve">ATM Shell Paraiso </v>
      </c>
      <c r="H10" s="153" t="str">
        <f>VLOOKUP(E10,VIP!$A$2:$O19793,7,FALSE)</f>
        <v>Si</v>
      </c>
      <c r="I10" s="153" t="str">
        <f>VLOOKUP(E10,VIP!$A$2:$O11758,8,FALSE)</f>
        <v>Si</v>
      </c>
      <c r="J10" s="153" t="str">
        <f>VLOOKUP(E10,VIP!$A$2:$O11708,8,FALSE)</f>
        <v>Si</v>
      </c>
      <c r="K10" s="153" t="str">
        <f>VLOOKUP(E10,VIP!$A$2:$O15282,6,0)</f>
        <v>NO</v>
      </c>
      <c r="L10" s="148" t="s">
        <v>2214</v>
      </c>
      <c r="M10" s="218" t="s">
        <v>2538</v>
      </c>
      <c r="N10" s="218" t="s">
        <v>2718</v>
      </c>
      <c r="O10" s="153" t="s">
        <v>2448</v>
      </c>
      <c r="P10" s="153"/>
      <c r="Q10" s="217">
        <v>44418.463414351849</v>
      </c>
      <c r="S10" s="78"/>
      <c r="T10" s="145"/>
    </row>
    <row r="11" spans="1:52" s="130" customFormat="1" ht="18" x14ac:dyDescent="0.25">
      <c r="A11" s="170" t="str">
        <f>VLOOKUP(E11,'LISTADO ATM'!$A$2:$C$902,3,0)</f>
        <v>DISTRITO NACIONAL</v>
      </c>
      <c r="B11" s="112" t="s">
        <v>2631</v>
      </c>
      <c r="C11" s="97">
        <v>44417.555636574078</v>
      </c>
      <c r="D11" s="97" t="s">
        <v>2175</v>
      </c>
      <c r="E11" s="143">
        <v>718</v>
      </c>
      <c r="F11" s="170" t="str">
        <f>VLOOKUP(E11,VIP!$A$2:$O14831,2,0)</f>
        <v>DRBR24Y</v>
      </c>
      <c r="G11" s="170" t="str">
        <f>VLOOKUP(E11,'LISTADO ATM'!$A$2:$B$901,2,0)</f>
        <v xml:space="preserve">ATM Feria Ganadera </v>
      </c>
      <c r="H11" s="170" t="str">
        <f>VLOOKUP(E11,VIP!$A$2:$O19792,7,FALSE)</f>
        <v>Si</v>
      </c>
      <c r="I11" s="170" t="str">
        <f>VLOOKUP(E11,VIP!$A$2:$O11757,8,FALSE)</f>
        <v>Si</v>
      </c>
      <c r="J11" s="170" t="str">
        <f>VLOOKUP(E11,VIP!$A$2:$O11707,8,FALSE)</f>
        <v>Si</v>
      </c>
      <c r="K11" s="170" t="str">
        <f>VLOOKUP(E11,VIP!$A$2:$O15281,6,0)</f>
        <v>NO</v>
      </c>
      <c r="L11" s="148" t="s">
        <v>2214</v>
      </c>
      <c r="M11" s="218" t="s">
        <v>2538</v>
      </c>
      <c r="N11" s="218" t="s">
        <v>2718</v>
      </c>
      <c r="O11" s="170" t="s">
        <v>2448</v>
      </c>
      <c r="P11" s="170"/>
      <c r="Q11" s="217">
        <v>44418.606238425928</v>
      </c>
      <c r="S11" s="78"/>
      <c r="T11" s="145"/>
    </row>
    <row r="12" spans="1:52" s="130" customFormat="1" ht="18" x14ac:dyDescent="0.25">
      <c r="A12" s="148" t="str">
        <f>VLOOKUP(E12,'LISTADO ATM'!$A$2:$C$902,3,0)</f>
        <v>DISTRITO NACIONAL</v>
      </c>
      <c r="B12" s="167" t="s">
        <v>2630</v>
      </c>
      <c r="C12" s="97">
        <v>44417.587291666663</v>
      </c>
      <c r="D12" s="148" t="s">
        <v>2175</v>
      </c>
      <c r="E12" s="148">
        <v>37</v>
      </c>
      <c r="F12" s="148" t="str">
        <f>VLOOKUP(E12,VIP!$A$2:$O14828,2,0)</f>
        <v>DRBR037</v>
      </c>
      <c r="G12" s="148" t="str">
        <f>VLOOKUP(E12,'LISTADO ATM'!$A$2:$B$901,2,0)</f>
        <v xml:space="preserve">ATM Oficina Villa Mella </v>
      </c>
      <c r="H12" s="148" t="str">
        <f>VLOOKUP(E12,VIP!$A$2:$O19789,7,FALSE)</f>
        <v>Si</v>
      </c>
      <c r="I12" s="148" t="str">
        <f>VLOOKUP(E12,VIP!$A$2:$O11754,8,FALSE)</f>
        <v>Si</v>
      </c>
      <c r="J12" s="148" t="str">
        <f>VLOOKUP(E12,VIP!$A$2:$O11704,8,FALSE)</f>
        <v>Si</v>
      </c>
      <c r="K12" s="148" t="str">
        <f>VLOOKUP(E12,VIP!$A$2:$O15278,6,0)</f>
        <v>SI</v>
      </c>
      <c r="L12" s="148" t="s">
        <v>2214</v>
      </c>
      <c r="M12" s="96" t="s">
        <v>2439</v>
      </c>
      <c r="N12" s="96" t="s">
        <v>2446</v>
      </c>
      <c r="O12" s="148" t="s">
        <v>2448</v>
      </c>
      <c r="P12" s="148"/>
      <c r="Q12" s="96" t="s">
        <v>2214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2639</v>
      </c>
      <c r="C13" s="97">
        <v>44417.63484953704</v>
      </c>
      <c r="D13" s="97" t="s">
        <v>2175</v>
      </c>
      <c r="E13" s="143">
        <v>686</v>
      </c>
      <c r="F13" s="153" t="str">
        <f>VLOOKUP(E13,VIP!$A$2:$O14837,2,0)</f>
        <v>DRBR686</v>
      </c>
      <c r="G13" s="153" t="str">
        <f>VLOOKUP(E13,'LISTADO ATM'!$A$2:$B$901,2,0)</f>
        <v>ATM Autoservicio Oficina Máximo Gómez</v>
      </c>
      <c r="H13" s="153" t="str">
        <f>VLOOKUP(E13,VIP!$A$2:$O19798,7,FALSE)</f>
        <v>Si</v>
      </c>
      <c r="I13" s="153" t="str">
        <f>VLOOKUP(E13,VIP!$A$2:$O11763,8,FALSE)</f>
        <v>Si</v>
      </c>
      <c r="J13" s="153" t="str">
        <f>VLOOKUP(E13,VIP!$A$2:$O11713,8,FALSE)</f>
        <v>Si</v>
      </c>
      <c r="K13" s="153" t="str">
        <f>VLOOKUP(E13,VIP!$A$2:$O15287,6,0)</f>
        <v>NO</v>
      </c>
      <c r="L13" s="148" t="s">
        <v>2214</v>
      </c>
      <c r="M13" s="218" t="s">
        <v>2538</v>
      </c>
      <c r="N13" s="96" t="s">
        <v>2625</v>
      </c>
      <c r="O13" s="153" t="s">
        <v>2448</v>
      </c>
      <c r="P13" s="153"/>
      <c r="Q13" s="217">
        <v>44418.606238425928</v>
      </c>
      <c r="S13" s="78"/>
      <c r="T13" s="145"/>
    </row>
    <row r="14" spans="1:52" s="130" customFormat="1" ht="18" x14ac:dyDescent="0.25">
      <c r="A14" s="153" t="str">
        <f>VLOOKUP(E14,'LISTADO ATM'!$A$2:$C$902,3,0)</f>
        <v>NORTE</v>
      </c>
      <c r="B14" s="112" t="s">
        <v>2638</v>
      </c>
      <c r="C14" s="97">
        <v>44417.636099537034</v>
      </c>
      <c r="D14" s="97" t="s">
        <v>2176</v>
      </c>
      <c r="E14" s="143">
        <v>151</v>
      </c>
      <c r="F14" s="153" t="str">
        <f>VLOOKUP(E14,VIP!$A$2:$O14836,2,0)</f>
        <v>DRBR151</v>
      </c>
      <c r="G14" s="153" t="str">
        <f>VLOOKUP(E14,'LISTADO ATM'!$A$2:$B$901,2,0)</f>
        <v xml:space="preserve">ATM Oficina Nagua </v>
      </c>
      <c r="H14" s="153" t="str">
        <f>VLOOKUP(E14,VIP!$A$2:$O19797,7,FALSE)</f>
        <v>Si</v>
      </c>
      <c r="I14" s="153" t="str">
        <f>VLOOKUP(E14,VIP!$A$2:$O11762,8,FALSE)</f>
        <v>Si</v>
      </c>
      <c r="J14" s="153" t="str">
        <f>VLOOKUP(E14,VIP!$A$2:$O11712,8,FALSE)</f>
        <v>Si</v>
      </c>
      <c r="K14" s="153" t="str">
        <f>VLOOKUP(E14,VIP!$A$2:$O15286,6,0)</f>
        <v>SI</v>
      </c>
      <c r="L14" s="148" t="s">
        <v>2214</v>
      </c>
      <c r="M14" s="218" t="s">
        <v>2538</v>
      </c>
      <c r="N14" s="218" t="s">
        <v>2718</v>
      </c>
      <c r="O14" s="153" t="s">
        <v>2586</v>
      </c>
      <c r="P14" s="153"/>
      <c r="Q14" s="217">
        <v>44418.463414351849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2643</v>
      </c>
      <c r="C15" s="97">
        <v>44417.739537037036</v>
      </c>
      <c r="D15" s="97" t="s">
        <v>2175</v>
      </c>
      <c r="E15" s="143">
        <v>542</v>
      </c>
      <c r="F15" s="153" t="str">
        <f>VLOOKUP(E15,VIP!$A$2:$O14834,2,0)</f>
        <v>DRBR542</v>
      </c>
      <c r="G15" s="153" t="str">
        <f>VLOOKUP(E15,'LISTADO ATM'!$A$2:$B$901,2,0)</f>
        <v>ATM S/M la Cadena Carretera Mella</v>
      </c>
      <c r="H15" s="153" t="str">
        <f>VLOOKUP(E15,VIP!$A$2:$O19795,7,FALSE)</f>
        <v>NO</v>
      </c>
      <c r="I15" s="153" t="str">
        <f>VLOOKUP(E15,VIP!$A$2:$O11760,8,FALSE)</f>
        <v>SI</v>
      </c>
      <c r="J15" s="153" t="str">
        <f>VLOOKUP(E15,VIP!$A$2:$O11710,8,FALSE)</f>
        <v>SI</v>
      </c>
      <c r="K15" s="153" t="str">
        <f>VLOOKUP(E15,VIP!$A$2:$O15284,6,0)</f>
        <v>NO</v>
      </c>
      <c r="L15" s="148" t="s">
        <v>2214</v>
      </c>
      <c r="M15" s="218" t="s">
        <v>2538</v>
      </c>
      <c r="N15" s="218" t="s">
        <v>2718</v>
      </c>
      <c r="O15" s="153" t="s">
        <v>2448</v>
      </c>
      <c r="P15" s="153"/>
      <c r="Q15" s="217">
        <v>44418.606238425928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8" x14ac:dyDescent="0.25">
      <c r="A16" s="153" t="str">
        <f>VLOOKUP(E16,'LISTADO ATM'!$A$2:$C$902,3,0)</f>
        <v>ESTE</v>
      </c>
      <c r="B16" s="112" t="s">
        <v>2642</v>
      </c>
      <c r="C16" s="97">
        <v>44417.740324074075</v>
      </c>
      <c r="D16" s="97" t="s">
        <v>2175</v>
      </c>
      <c r="E16" s="143">
        <v>161</v>
      </c>
      <c r="F16" s="153" t="str">
        <f>VLOOKUP(E16,VIP!$A$2:$O14833,2,0)</f>
        <v>DRBR161</v>
      </c>
      <c r="G16" s="153" t="str">
        <f>VLOOKUP(E16,'LISTADO ATM'!$A$2:$B$901,2,0)</f>
        <v xml:space="preserve">ATM Jumbo Punta Cana </v>
      </c>
      <c r="H16" s="153" t="str">
        <f>VLOOKUP(E16,VIP!$A$2:$O19794,7,FALSE)</f>
        <v>Si</v>
      </c>
      <c r="I16" s="153" t="str">
        <f>VLOOKUP(E16,VIP!$A$2:$O11759,8,FALSE)</f>
        <v>Si</v>
      </c>
      <c r="J16" s="153" t="str">
        <f>VLOOKUP(E16,VIP!$A$2:$O11709,8,FALSE)</f>
        <v>Si</v>
      </c>
      <c r="K16" s="153" t="str">
        <f>VLOOKUP(E16,VIP!$A$2:$O15283,6,0)</f>
        <v>NO</v>
      </c>
      <c r="L16" s="148" t="s">
        <v>2214</v>
      </c>
      <c r="M16" s="218" t="s">
        <v>2538</v>
      </c>
      <c r="N16" s="96" t="s">
        <v>2446</v>
      </c>
      <c r="O16" s="153" t="s">
        <v>2448</v>
      </c>
      <c r="P16" s="153"/>
      <c r="Q16" s="217">
        <v>44418.606238425928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8" x14ac:dyDescent="0.25">
      <c r="A17" s="170" t="str">
        <f>VLOOKUP(E17,'LISTADO ATM'!$A$2:$C$902,3,0)</f>
        <v>NORTE</v>
      </c>
      <c r="B17" s="112" t="s">
        <v>2641</v>
      </c>
      <c r="C17" s="97">
        <v>44417.741111111114</v>
      </c>
      <c r="D17" s="97" t="s">
        <v>2176</v>
      </c>
      <c r="E17" s="143">
        <v>77</v>
      </c>
      <c r="F17" s="170" t="str">
        <f>VLOOKUP(E17,VIP!$A$2:$O14832,2,0)</f>
        <v>DRBR077</v>
      </c>
      <c r="G17" s="170" t="str">
        <f>VLOOKUP(E17,'LISTADO ATM'!$A$2:$B$901,2,0)</f>
        <v xml:space="preserve">ATM Oficina Cruce de Imbert </v>
      </c>
      <c r="H17" s="170" t="str">
        <f>VLOOKUP(E17,VIP!$A$2:$O19793,7,FALSE)</f>
        <v>Si</v>
      </c>
      <c r="I17" s="170" t="str">
        <f>VLOOKUP(E17,VIP!$A$2:$O11758,8,FALSE)</f>
        <v>Si</v>
      </c>
      <c r="J17" s="170" t="str">
        <f>VLOOKUP(E17,VIP!$A$2:$O11708,8,FALSE)</f>
        <v>Si</v>
      </c>
      <c r="K17" s="170" t="str">
        <f>VLOOKUP(E17,VIP!$A$2:$O15282,6,0)</f>
        <v>SI</v>
      </c>
      <c r="L17" s="148" t="s">
        <v>2214</v>
      </c>
      <c r="M17" s="218" t="s">
        <v>2538</v>
      </c>
      <c r="N17" s="218" t="s">
        <v>2718</v>
      </c>
      <c r="O17" s="170" t="s">
        <v>2586</v>
      </c>
      <c r="P17" s="170"/>
      <c r="Q17" s="217">
        <v>44418.606238425928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8" x14ac:dyDescent="0.25">
      <c r="A18" s="153" t="str">
        <f>VLOOKUP(E18,'LISTADO ATM'!$A$2:$C$902,3,0)</f>
        <v>NORTE</v>
      </c>
      <c r="B18" s="112" t="s">
        <v>2652</v>
      </c>
      <c r="C18" s="97">
        <v>44417.920937499999</v>
      </c>
      <c r="D18" s="97" t="s">
        <v>2176</v>
      </c>
      <c r="E18" s="143">
        <v>4</v>
      </c>
      <c r="F18" s="153" t="str">
        <f>VLOOKUP(E18,VIP!$A$2:$O14834,2,0)</f>
        <v>DRBR004</v>
      </c>
      <c r="G18" s="153" t="str">
        <f>VLOOKUP(E18,'LISTADO ATM'!$A$2:$B$901,2,0)</f>
        <v>ATM Avenida Rivas</v>
      </c>
      <c r="H18" s="153" t="str">
        <f>VLOOKUP(E18,VIP!$A$2:$O19795,7,FALSE)</f>
        <v>Si</v>
      </c>
      <c r="I18" s="153" t="str">
        <f>VLOOKUP(E18,VIP!$A$2:$O11760,8,FALSE)</f>
        <v>Si</v>
      </c>
      <c r="J18" s="153" t="str">
        <f>VLOOKUP(E18,VIP!$A$2:$O11710,8,FALSE)</f>
        <v>Si</v>
      </c>
      <c r="K18" s="153" t="str">
        <f>VLOOKUP(E18,VIP!$A$2:$O15284,6,0)</f>
        <v>NO</v>
      </c>
      <c r="L18" s="148" t="s">
        <v>2214</v>
      </c>
      <c r="M18" s="218" t="s">
        <v>2538</v>
      </c>
      <c r="N18" s="218" t="s">
        <v>2718</v>
      </c>
      <c r="O18" s="153" t="s">
        <v>2586</v>
      </c>
      <c r="P18" s="153"/>
      <c r="Q18" s="217">
        <v>44418.463414351849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8" x14ac:dyDescent="0.25">
      <c r="A19" s="166" t="str">
        <f>VLOOKUP(E19,'LISTADO ATM'!$A$2:$C$902,3,0)</f>
        <v>DISTRITO NACIONAL</v>
      </c>
      <c r="B19" s="112" t="s">
        <v>2684</v>
      </c>
      <c r="C19" s="97">
        <v>44417.981273148151</v>
      </c>
      <c r="D19" s="97" t="s">
        <v>2175</v>
      </c>
      <c r="E19" s="143">
        <v>473</v>
      </c>
      <c r="F19" s="166" t="str">
        <f>VLOOKUP(E19,VIP!$A$2:$O14857,2,0)</f>
        <v>DRBR473</v>
      </c>
      <c r="G19" s="166" t="str">
        <f>VLOOKUP(E19,'LISTADO ATM'!$A$2:$B$901,2,0)</f>
        <v xml:space="preserve">ATM Oficina Carrefour II </v>
      </c>
      <c r="H19" s="166" t="str">
        <f>VLOOKUP(E19,VIP!$A$2:$O19818,7,FALSE)</f>
        <v>Si</v>
      </c>
      <c r="I19" s="166" t="str">
        <f>VLOOKUP(E19,VIP!$A$2:$O11783,8,FALSE)</f>
        <v>Si</v>
      </c>
      <c r="J19" s="166" t="str">
        <f>VLOOKUP(E19,VIP!$A$2:$O11733,8,FALSE)</f>
        <v>Si</v>
      </c>
      <c r="K19" s="166" t="str">
        <f>VLOOKUP(E19,VIP!$A$2:$O15307,6,0)</f>
        <v>NO</v>
      </c>
      <c r="L19" s="148" t="s">
        <v>2214</v>
      </c>
      <c r="M19" s="218" t="s">
        <v>2538</v>
      </c>
      <c r="N19" s="218" t="s">
        <v>2718</v>
      </c>
      <c r="O19" s="166" t="s">
        <v>2448</v>
      </c>
      <c r="P19" s="166"/>
      <c r="Q19" s="217">
        <v>44418.606238425928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8" x14ac:dyDescent="0.25">
      <c r="A20" s="170" t="str">
        <f>VLOOKUP(E20,'LISTADO ATM'!$A$2:$C$902,3,0)</f>
        <v>DISTRITO NACIONAL</v>
      </c>
      <c r="B20" s="112" t="s">
        <v>2682</v>
      </c>
      <c r="C20" s="97">
        <v>44417.982303240744</v>
      </c>
      <c r="D20" s="97" t="s">
        <v>2175</v>
      </c>
      <c r="E20" s="143">
        <v>232</v>
      </c>
      <c r="F20" s="170" t="str">
        <f>VLOOKUP(E20,VIP!$A$2:$O14855,2,0)</f>
        <v>DRBR232</v>
      </c>
      <c r="G20" s="170" t="str">
        <f>VLOOKUP(E20,'LISTADO ATM'!$A$2:$B$901,2,0)</f>
        <v xml:space="preserve">ATM S/M Nacional Charles de Gaulle </v>
      </c>
      <c r="H20" s="170" t="str">
        <f>VLOOKUP(E20,VIP!$A$2:$O19816,7,FALSE)</f>
        <v>Si</v>
      </c>
      <c r="I20" s="170" t="str">
        <f>VLOOKUP(E20,VIP!$A$2:$O11781,8,FALSE)</f>
        <v>Si</v>
      </c>
      <c r="J20" s="170" t="str">
        <f>VLOOKUP(E20,VIP!$A$2:$O11731,8,FALSE)</f>
        <v>Si</v>
      </c>
      <c r="K20" s="170" t="str">
        <f>VLOOKUP(E20,VIP!$A$2:$O15305,6,0)</f>
        <v>SI</v>
      </c>
      <c r="L20" s="148" t="s">
        <v>2214</v>
      </c>
      <c r="M20" s="218" t="s">
        <v>2538</v>
      </c>
      <c r="N20" s="218" t="s">
        <v>2718</v>
      </c>
      <c r="O20" s="170" t="s">
        <v>2448</v>
      </c>
      <c r="P20" s="170"/>
      <c r="Q20" s="217">
        <v>44418.606238425928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8" x14ac:dyDescent="0.25">
      <c r="A21" s="166" t="str">
        <f>VLOOKUP(E21,'LISTADO ATM'!$A$2:$C$902,3,0)</f>
        <v>DISTRITO NACIONAL</v>
      </c>
      <c r="B21" s="168" t="s">
        <v>2680</v>
      </c>
      <c r="C21" s="97">
        <v>44417.983668981484</v>
      </c>
      <c r="D21" s="97" t="s">
        <v>2175</v>
      </c>
      <c r="E21" s="143">
        <v>917</v>
      </c>
      <c r="F21" s="166" t="str">
        <f>VLOOKUP(E21,VIP!$A$2:$O14853,2,0)</f>
        <v>DRBR01B</v>
      </c>
      <c r="G21" s="166" t="str">
        <f>VLOOKUP(E21,'LISTADO ATM'!$A$2:$B$901,2,0)</f>
        <v xml:space="preserve">ATM Oficina Los Mina </v>
      </c>
      <c r="H21" s="166" t="str">
        <f>VLOOKUP(E21,VIP!$A$2:$O19814,7,FALSE)</f>
        <v>Si</v>
      </c>
      <c r="I21" s="166" t="str">
        <f>VLOOKUP(E21,VIP!$A$2:$O11779,8,FALSE)</f>
        <v>Si</v>
      </c>
      <c r="J21" s="166" t="str">
        <f>VLOOKUP(E21,VIP!$A$2:$O11729,8,FALSE)</f>
        <v>Si</v>
      </c>
      <c r="K21" s="166" t="str">
        <f>VLOOKUP(E21,VIP!$A$2:$O15303,6,0)</f>
        <v>NO</v>
      </c>
      <c r="L21" s="148" t="s">
        <v>2214</v>
      </c>
      <c r="M21" s="96" t="s">
        <v>2439</v>
      </c>
      <c r="N21" s="96" t="s">
        <v>2446</v>
      </c>
      <c r="O21" s="166" t="s">
        <v>2448</v>
      </c>
      <c r="P21" s="166"/>
      <c r="Q21" s="96" t="s">
        <v>2214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8" x14ac:dyDescent="0.25">
      <c r="A22" s="153" t="str">
        <f>VLOOKUP(E22,'LISTADO ATM'!$A$2:$C$902,3,0)</f>
        <v>DISTRITO NACIONAL</v>
      </c>
      <c r="B22" s="112" t="s">
        <v>2675</v>
      </c>
      <c r="C22" s="97">
        <v>44418.037499999999</v>
      </c>
      <c r="D22" s="97" t="s">
        <v>2175</v>
      </c>
      <c r="E22" s="143">
        <v>21</v>
      </c>
      <c r="F22" s="153" t="str">
        <f>VLOOKUP(E22,VIP!$A$2:$O14848,2,0)</f>
        <v>DRBR021</v>
      </c>
      <c r="G22" s="153" t="str">
        <f>VLOOKUP(E22,'LISTADO ATM'!$A$2:$B$901,2,0)</f>
        <v xml:space="preserve">ATM Oficina Mella </v>
      </c>
      <c r="H22" s="153" t="str">
        <f>VLOOKUP(E22,VIP!$A$2:$O19809,7,FALSE)</f>
        <v>Si</v>
      </c>
      <c r="I22" s="153" t="str">
        <f>VLOOKUP(E22,VIP!$A$2:$O11774,8,FALSE)</f>
        <v>No</v>
      </c>
      <c r="J22" s="153" t="str">
        <f>VLOOKUP(E22,VIP!$A$2:$O11724,8,FALSE)</f>
        <v>No</v>
      </c>
      <c r="K22" s="153" t="str">
        <f>VLOOKUP(E22,VIP!$A$2:$O15298,6,0)</f>
        <v>NO</v>
      </c>
      <c r="L22" s="148" t="s">
        <v>2214</v>
      </c>
      <c r="M22" s="218" t="s">
        <v>2538</v>
      </c>
      <c r="N22" s="96" t="s">
        <v>2446</v>
      </c>
      <c r="O22" s="153" t="s">
        <v>2448</v>
      </c>
      <c r="P22" s="153"/>
      <c r="Q22" s="217">
        <v>44418.463414351849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8" x14ac:dyDescent="0.25">
      <c r="A23" s="153" t="str">
        <f>VLOOKUP(E23,'LISTADO ATM'!$A$2:$C$902,3,0)</f>
        <v>NORTE</v>
      </c>
      <c r="B23" s="112" t="s">
        <v>2674</v>
      </c>
      <c r="C23" s="97">
        <v>44418.037893518522</v>
      </c>
      <c r="D23" s="97" t="s">
        <v>2176</v>
      </c>
      <c r="E23" s="143">
        <v>74</v>
      </c>
      <c r="F23" s="153" t="str">
        <f>VLOOKUP(E23,VIP!$A$2:$O14847,2,0)</f>
        <v>DRBR074</v>
      </c>
      <c r="G23" s="153" t="str">
        <f>VLOOKUP(E23,'LISTADO ATM'!$A$2:$B$901,2,0)</f>
        <v xml:space="preserve">ATM Oficina Sosúa </v>
      </c>
      <c r="H23" s="153" t="str">
        <f>VLOOKUP(E23,VIP!$A$2:$O19808,7,FALSE)</f>
        <v>Si</v>
      </c>
      <c r="I23" s="153" t="str">
        <f>VLOOKUP(E23,VIP!$A$2:$O11773,8,FALSE)</f>
        <v>Si</v>
      </c>
      <c r="J23" s="153" t="str">
        <f>VLOOKUP(E23,VIP!$A$2:$O11723,8,FALSE)</f>
        <v>Si</v>
      </c>
      <c r="K23" s="153" t="str">
        <f>VLOOKUP(E23,VIP!$A$2:$O15297,6,0)</f>
        <v>NO</v>
      </c>
      <c r="L23" s="148" t="s">
        <v>2214</v>
      </c>
      <c r="M23" s="218" t="s">
        <v>2538</v>
      </c>
      <c r="N23" s="218" t="s">
        <v>2718</v>
      </c>
      <c r="O23" s="153" t="s">
        <v>2621</v>
      </c>
      <c r="P23" s="153"/>
      <c r="Q23" s="217">
        <v>44418.606238425928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8" x14ac:dyDescent="0.25">
      <c r="A24" s="153" t="str">
        <f>VLOOKUP(E24,'LISTADO ATM'!$A$2:$C$902,3,0)</f>
        <v>SUR</v>
      </c>
      <c r="B24" s="112" t="s">
        <v>2673</v>
      </c>
      <c r="C24" s="97">
        <v>44418.038344907407</v>
      </c>
      <c r="D24" s="97" t="s">
        <v>2176</v>
      </c>
      <c r="E24" s="143">
        <v>455</v>
      </c>
      <c r="F24" s="153" t="str">
        <f>VLOOKUP(E24,VIP!$A$2:$O14846,2,0)</f>
        <v>DRBR455</v>
      </c>
      <c r="G24" s="153" t="str">
        <f>VLOOKUP(E24,'LISTADO ATM'!$A$2:$B$901,2,0)</f>
        <v xml:space="preserve">ATM Oficina Baní II </v>
      </c>
      <c r="H24" s="153" t="str">
        <f>VLOOKUP(E24,VIP!$A$2:$O19807,7,FALSE)</f>
        <v>Si</v>
      </c>
      <c r="I24" s="153" t="str">
        <f>VLOOKUP(E24,VIP!$A$2:$O11772,8,FALSE)</f>
        <v>Si</v>
      </c>
      <c r="J24" s="153" t="str">
        <f>VLOOKUP(E24,VIP!$A$2:$O11722,8,FALSE)</f>
        <v>Si</v>
      </c>
      <c r="K24" s="153" t="str">
        <f>VLOOKUP(E24,VIP!$A$2:$O15296,6,0)</f>
        <v>NO</v>
      </c>
      <c r="L24" s="148" t="s">
        <v>2214</v>
      </c>
      <c r="M24" s="96" t="s">
        <v>2439</v>
      </c>
      <c r="N24" s="96" t="s">
        <v>2446</v>
      </c>
      <c r="O24" s="153" t="s">
        <v>2621</v>
      </c>
      <c r="P24" s="153"/>
      <c r="Q24" s="96" t="s">
        <v>2214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8" x14ac:dyDescent="0.25">
      <c r="A25" s="170" t="str">
        <f>VLOOKUP(E25,'LISTADO ATM'!$A$2:$C$902,3,0)</f>
        <v>DISTRITO NACIONAL</v>
      </c>
      <c r="B25" s="112" t="s">
        <v>2672</v>
      </c>
      <c r="C25" s="97">
        <v>44418.0391087963</v>
      </c>
      <c r="D25" s="97" t="s">
        <v>2175</v>
      </c>
      <c r="E25" s="143">
        <v>915</v>
      </c>
      <c r="F25" s="170" t="str">
        <f>VLOOKUP(E25,VIP!$A$2:$O14845,2,0)</f>
        <v>DRBR24F</v>
      </c>
      <c r="G25" s="170" t="str">
        <f>VLOOKUP(E25,'LISTADO ATM'!$A$2:$B$901,2,0)</f>
        <v xml:space="preserve">ATM Multicentro La Sirena Aut. Duarte </v>
      </c>
      <c r="H25" s="170" t="str">
        <f>VLOOKUP(E25,VIP!$A$2:$O19806,7,FALSE)</f>
        <v>Si</v>
      </c>
      <c r="I25" s="170" t="str">
        <f>VLOOKUP(E25,VIP!$A$2:$O11771,8,FALSE)</f>
        <v>Si</v>
      </c>
      <c r="J25" s="170" t="str">
        <f>VLOOKUP(E25,VIP!$A$2:$O11721,8,FALSE)</f>
        <v>Si</v>
      </c>
      <c r="K25" s="170" t="str">
        <f>VLOOKUP(E25,VIP!$A$2:$O15295,6,0)</f>
        <v>SI</v>
      </c>
      <c r="L25" s="148" t="s">
        <v>2214</v>
      </c>
      <c r="M25" s="96" t="s">
        <v>2439</v>
      </c>
      <c r="N25" s="96" t="s">
        <v>2446</v>
      </c>
      <c r="O25" s="170" t="s">
        <v>2448</v>
      </c>
      <c r="P25" s="170"/>
      <c r="Q25" s="96" t="s">
        <v>2214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8" x14ac:dyDescent="0.25">
      <c r="A26" s="153" t="str">
        <f>VLOOKUP(E26,'LISTADO ATM'!$A$2:$C$902,3,0)</f>
        <v>DISTRITO NACIONAL</v>
      </c>
      <c r="B26" s="112" t="s">
        <v>2671</v>
      </c>
      <c r="C26" s="97">
        <v>44418.039502314816</v>
      </c>
      <c r="D26" s="97" t="s">
        <v>2175</v>
      </c>
      <c r="E26" s="143">
        <v>18</v>
      </c>
      <c r="F26" s="153" t="str">
        <f>VLOOKUP(E26,VIP!$A$2:$O14844,2,0)</f>
        <v>DRBR018</v>
      </c>
      <c r="G26" s="153" t="str">
        <f>VLOOKUP(E26,'LISTADO ATM'!$A$2:$B$901,2,0)</f>
        <v xml:space="preserve">ATM Oficina Haina Occidental I </v>
      </c>
      <c r="H26" s="153" t="str">
        <f>VLOOKUP(E26,VIP!$A$2:$O19805,7,FALSE)</f>
        <v>Si</v>
      </c>
      <c r="I26" s="153" t="str">
        <f>VLOOKUP(E26,VIP!$A$2:$O11770,8,FALSE)</f>
        <v>Si</v>
      </c>
      <c r="J26" s="153" t="str">
        <f>VLOOKUP(E26,VIP!$A$2:$O11720,8,FALSE)</f>
        <v>Si</v>
      </c>
      <c r="K26" s="153" t="str">
        <f>VLOOKUP(E26,VIP!$A$2:$O15294,6,0)</f>
        <v>SI</v>
      </c>
      <c r="L26" s="148" t="s">
        <v>2214</v>
      </c>
      <c r="M26" s="96" t="s">
        <v>2439</v>
      </c>
      <c r="N26" s="96" t="s">
        <v>2446</v>
      </c>
      <c r="O26" s="153" t="s">
        <v>2448</v>
      </c>
      <c r="P26" s="153"/>
      <c r="Q26" s="96" t="s">
        <v>2214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8" x14ac:dyDescent="0.25">
      <c r="A27" s="153" t="str">
        <f>VLOOKUP(E27,'LISTADO ATM'!$A$2:$C$902,3,0)</f>
        <v>DISTRITO NACIONAL</v>
      </c>
      <c r="B27" s="112" t="s">
        <v>2670</v>
      </c>
      <c r="C27" s="97">
        <v>44418.040254629632</v>
      </c>
      <c r="D27" s="97" t="s">
        <v>2175</v>
      </c>
      <c r="E27" s="143">
        <v>224</v>
      </c>
      <c r="F27" s="153" t="str">
        <f>VLOOKUP(E27,VIP!$A$2:$O14843,2,0)</f>
        <v>DRBR224</v>
      </c>
      <c r="G27" s="153" t="str">
        <f>VLOOKUP(E27,'LISTADO ATM'!$A$2:$B$901,2,0)</f>
        <v xml:space="preserve">ATM S/M Nacional El Millón (Núñez de Cáceres) </v>
      </c>
      <c r="H27" s="153" t="str">
        <f>VLOOKUP(E27,VIP!$A$2:$O19804,7,FALSE)</f>
        <v>Si</v>
      </c>
      <c r="I27" s="153" t="str">
        <f>VLOOKUP(E27,VIP!$A$2:$O11769,8,FALSE)</f>
        <v>Si</v>
      </c>
      <c r="J27" s="153" t="str">
        <f>VLOOKUP(E27,VIP!$A$2:$O11719,8,FALSE)</f>
        <v>Si</v>
      </c>
      <c r="K27" s="153" t="str">
        <f>VLOOKUP(E27,VIP!$A$2:$O15293,6,0)</f>
        <v>SI</v>
      </c>
      <c r="L27" s="148" t="s">
        <v>2214</v>
      </c>
      <c r="M27" s="96" t="s">
        <v>2439</v>
      </c>
      <c r="N27" s="96" t="s">
        <v>2446</v>
      </c>
      <c r="O27" s="153" t="s">
        <v>2448</v>
      </c>
      <c r="P27" s="153"/>
      <c r="Q27" s="96" t="s">
        <v>2214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8" x14ac:dyDescent="0.25">
      <c r="A28" s="153" t="str">
        <f>VLOOKUP(E28,'LISTADO ATM'!$A$2:$C$902,3,0)</f>
        <v>DISTRITO NACIONAL</v>
      </c>
      <c r="B28" s="112" t="s">
        <v>2669</v>
      </c>
      <c r="C28" s="97">
        <v>44418.041597222225</v>
      </c>
      <c r="D28" s="97" t="s">
        <v>2175</v>
      </c>
      <c r="E28" s="143">
        <v>327</v>
      </c>
      <c r="F28" s="153" t="str">
        <f>VLOOKUP(E28,VIP!$A$2:$O14842,2,0)</f>
        <v>DRBR327</v>
      </c>
      <c r="G28" s="153" t="str">
        <f>VLOOKUP(E28,'LISTADO ATM'!$A$2:$B$901,2,0)</f>
        <v xml:space="preserve">ATM UNP CCN (Nacional 27 de Febrero) </v>
      </c>
      <c r="H28" s="153" t="str">
        <f>VLOOKUP(E28,VIP!$A$2:$O19803,7,FALSE)</f>
        <v>Si</v>
      </c>
      <c r="I28" s="153" t="str">
        <f>VLOOKUP(E28,VIP!$A$2:$O11768,8,FALSE)</f>
        <v>Si</v>
      </c>
      <c r="J28" s="153" t="str">
        <f>VLOOKUP(E28,VIP!$A$2:$O11718,8,FALSE)</f>
        <v>Si</v>
      </c>
      <c r="K28" s="153" t="str">
        <f>VLOOKUP(E28,VIP!$A$2:$O15292,6,0)</f>
        <v>NO</v>
      </c>
      <c r="L28" s="148" t="s">
        <v>2214</v>
      </c>
      <c r="M28" s="96" t="s">
        <v>2439</v>
      </c>
      <c r="N28" s="96" t="s">
        <v>2446</v>
      </c>
      <c r="O28" s="153" t="s">
        <v>2448</v>
      </c>
      <c r="P28" s="153"/>
      <c r="Q28" s="96" t="s">
        <v>2214</v>
      </c>
      <c r="S28" s="78"/>
      <c r="T28" s="145"/>
    </row>
    <row r="29" spans="1:52" s="130" customFormat="1" ht="18" x14ac:dyDescent="0.25">
      <c r="A29" s="153" t="str">
        <f>VLOOKUP(E29,'LISTADO ATM'!$A$2:$C$902,3,0)</f>
        <v>DISTRITO NACIONAL</v>
      </c>
      <c r="B29" s="112" t="s">
        <v>2668</v>
      </c>
      <c r="C29" s="97">
        <v>44418.042037037034</v>
      </c>
      <c r="D29" s="97" t="s">
        <v>2175</v>
      </c>
      <c r="E29" s="143">
        <v>490</v>
      </c>
      <c r="F29" s="153" t="str">
        <f>VLOOKUP(E29,VIP!$A$2:$O14841,2,0)</f>
        <v>DRBR490</v>
      </c>
      <c r="G29" s="153" t="str">
        <f>VLOOKUP(E29,'LISTADO ATM'!$A$2:$B$901,2,0)</f>
        <v xml:space="preserve">ATM Hospital Ney Arias Lora </v>
      </c>
      <c r="H29" s="153" t="str">
        <f>VLOOKUP(E29,VIP!$A$2:$O19802,7,FALSE)</f>
        <v>Si</v>
      </c>
      <c r="I29" s="153" t="str">
        <f>VLOOKUP(E29,VIP!$A$2:$O11767,8,FALSE)</f>
        <v>Si</v>
      </c>
      <c r="J29" s="153" t="str">
        <f>VLOOKUP(E29,VIP!$A$2:$O11717,8,FALSE)</f>
        <v>Si</v>
      </c>
      <c r="K29" s="153" t="str">
        <f>VLOOKUP(E29,VIP!$A$2:$O15291,6,0)</f>
        <v>NO</v>
      </c>
      <c r="L29" s="148" t="s">
        <v>2214</v>
      </c>
      <c r="M29" s="218" t="s">
        <v>2538</v>
      </c>
      <c r="N29" s="96" t="s">
        <v>2446</v>
      </c>
      <c r="O29" s="153" t="s">
        <v>2448</v>
      </c>
      <c r="P29" s="153"/>
      <c r="Q29" s="217">
        <v>44418.606238425928</v>
      </c>
      <c r="S29" s="78"/>
      <c r="T29" s="145"/>
    </row>
    <row r="30" spans="1:52" s="130" customFormat="1" ht="18" x14ac:dyDescent="0.25">
      <c r="A30" s="153" t="str">
        <f>VLOOKUP(E30,'LISTADO ATM'!$A$2:$C$902,3,0)</f>
        <v>DISTRITO NACIONAL</v>
      </c>
      <c r="B30" s="112" t="s">
        <v>2667</v>
      </c>
      <c r="C30" s="97">
        <v>44418.042488425926</v>
      </c>
      <c r="D30" s="97" t="s">
        <v>2175</v>
      </c>
      <c r="E30" s="143">
        <v>498</v>
      </c>
      <c r="F30" s="153" t="str">
        <f>VLOOKUP(E30,VIP!$A$2:$O14840,2,0)</f>
        <v>DRBR498</v>
      </c>
      <c r="G30" s="153" t="str">
        <f>VLOOKUP(E30,'LISTADO ATM'!$A$2:$B$901,2,0)</f>
        <v xml:space="preserve">ATM Estación Sunix 27 de Febrero </v>
      </c>
      <c r="H30" s="153" t="str">
        <f>VLOOKUP(E30,VIP!$A$2:$O19801,7,FALSE)</f>
        <v>Si</v>
      </c>
      <c r="I30" s="153" t="str">
        <f>VLOOKUP(E30,VIP!$A$2:$O11766,8,FALSE)</f>
        <v>Si</v>
      </c>
      <c r="J30" s="153" t="str">
        <f>VLOOKUP(E30,VIP!$A$2:$O11716,8,FALSE)</f>
        <v>Si</v>
      </c>
      <c r="K30" s="153" t="str">
        <f>VLOOKUP(E30,VIP!$A$2:$O15290,6,0)</f>
        <v>NO</v>
      </c>
      <c r="L30" s="148" t="s">
        <v>2214</v>
      </c>
      <c r="M30" s="96" t="s">
        <v>2439</v>
      </c>
      <c r="N30" s="96" t="s">
        <v>2446</v>
      </c>
      <c r="O30" s="153" t="s">
        <v>2448</v>
      </c>
      <c r="P30" s="153"/>
      <c r="Q30" s="96" t="s">
        <v>2214</v>
      </c>
      <c r="S30" s="78"/>
      <c r="T30" s="145"/>
    </row>
    <row r="31" spans="1:52" s="130" customFormat="1" ht="18" x14ac:dyDescent="0.25">
      <c r="A31" s="170" t="str">
        <f>VLOOKUP(E31,'LISTADO ATM'!$A$2:$C$902,3,0)</f>
        <v>DISTRITO NACIONAL</v>
      </c>
      <c r="B31" s="112" t="s">
        <v>2666</v>
      </c>
      <c r="C31" s="97">
        <v>44418.043124999997</v>
      </c>
      <c r="D31" s="97" t="s">
        <v>2697</v>
      </c>
      <c r="E31" s="143">
        <v>113</v>
      </c>
      <c r="F31" s="170" t="str">
        <f>VLOOKUP(E31,VIP!$A$2:$O14839,2,0)</f>
        <v>DRBR113</v>
      </c>
      <c r="G31" s="170" t="str">
        <f>VLOOKUP(E31,'LISTADO ATM'!$A$2:$B$901,2,0)</f>
        <v xml:space="preserve">ATM Autoservicio Atalaya del Mar </v>
      </c>
      <c r="H31" s="170" t="str">
        <f>VLOOKUP(E31,VIP!$A$2:$O19800,7,FALSE)</f>
        <v>Si</v>
      </c>
      <c r="I31" s="170" t="str">
        <f>VLOOKUP(E31,VIP!$A$2:$O11765,8,FALSE)</f>
        <v>No</v>
      </c>
      <c r="J31" s="170" t="str">
        <f>VLOOKUP(E31,VIP!$A$2:$O11715,8,FALSE)</f>
        <v>No</v>
      </c>
      <c r="K31" s="170" t="str">
        <f>VLOOKUP(E31,VIP!$A$2:$O15289,6,0)</f>
        <v>NO</v>
      </c>
      <c r="L31" s="148" t="s">
        <v>2214</v>
      </c>
      <c r="M31" s="96" t="s">
        <v>2439</v>
      </c>
      <c r="N31" s="96" t="s">
        <v>2446</v>
      </c>
      <c r="O31" s="170" t="s">
        <v>2448</v>
      </c>
      <c r="P31" s="170"/>
      <c r="Q31" s="96" t="s">
        <v>2214</v>
      </c>
      <c r="S31" s="78"/>
      <c r="T31" s="145"/>
    </row>
    <row r="32" spans="1:52" s="130" customFormat="1" ht="18" x14ac:dyDescent="0.25">
      <c r="A32" s="153" t="str">
        <f>VLOOKUP(E32,'LISTADO ATM'!$A$2:$C$902,3,0)</f>
        <v>NORTE</v>
      </c>
      <c r="B32" s="112" t="s">
        <v>2665</v>
      </c>
      <c r="C32" s="97">
        <v>44418.043657407405</v>
      </c>
      <c r="D32" s="97" t="s">
        <v>2176</v>
      </c>
      <c r="E32" s="143">
        <v>299</v>
      </c>
      <c r="F32" s="153" t="str">
        <f>VLOOKUP(E32,VIP!$A$2:$O14838,2,0)</f>
        <v>DRBR299</v>
      </c>
      <c r="G32" s="153" t="str">
        <f>VLOOKUP(E32,'LISTADO ATM'!$A$2:$B$901,2,0)</f>
        <v xml:space="preserve">ATM S/M Aprezio Cotui </v>
      </c>
      <c r="H32" s="153" t="str">
        <f>VLOOKUP(E32,VIP!$A$2:$O19799,7,FALSE)</f>
        <v>Si</v>
      </c>
      <c r="I32" s="153" t="str">
        <f>VLOOKUP(E32,VIP!$A$2:$O11764,8,FALSE)</f>
        <v>Si</v>
      </c>
      <c r="J32" s="153" t="str">
        <f>VLOOKUP(E32,VIP!$A$2:$O11714,8,FALSE)</f>
        <v>Si</v>
      </c>
      <c r="K32" s="153" t="str">
        <f>VLOOKUP(E32,VIP!$A$2:$O15288,6,0)</f>
        <v>NO</v>
      </c>
      <c r="L32" s="148" t="s">
        <v>2214</v>
      </c>
      <c r="M32" s="218" t="s">
        <v>2538</v>
      </c>
      <c r="N32" s="218" t="s">
        <v>2718</v>
      </c>
      <c r="O32" s="153" t="s">
        <v>2621</v>
      </c>
      <c r="P32" s="153"/>
      <c r="Q32" s="217">
        <v>44418.606238425928</v>
      </c>
      <c r="S32" s="78"/>
      <c r="T32" s="145"/>
    </row>
    <row r="33" spans="1:20" s="130" customFormat="1" ht="18" x14ac:dyDescent="0.25">
      <c r="A33" s="170" t="str">
        <f>VLOOKUP(E33,'LISTADO ATM'!$A$2:$C$902,3,0)</f>
        <v>DISTRITO NACIONAL</v>
      </c>
      <c r="B33" s="112" t="s">
        <v>2664</v>
      </c>
      <c r="C33" s="97">
        <v>44418.04420138889</v>
      </c>
      <c r="D33" s="97" t="s">
        <v>2175</v>
      </c>
      <c r="E33" s="143">
        <v>453</v>
      </c>
      <c r="F33" s="170" t="str">
        <f>VLOOKUP(E33,VIP!$A$2:$O14837,2,0)</f>
        <v>DRBR453</v>
      </c>
      <c r="G33" s="170" t="str">
        <f>VLOOKUP(E33,'LISTADO ATM'!$A$2:$B$901,2,0)</f>
        <v xml:space="preserve">ATM Autobanco Sarasota II </v>
      </c>
      <c r="H33" s="170" t="str">
        <f>VLOOKUP(E33,VIP!$A$2:$O19798,7,FALSE)</f>
        <v>Si</v>
      </c>
      <c r="I33" s="170" t="str">
        <f>VLOOKUP(E33,VIP!$A$2:$O11763,8,FALSE)</f>
        <v>Si</v>
      </c>
      <c r="J33" s="170" t="str">
        <f>VLOOKUP(E33,VIP!$A$2:$O11713,8,FALSE)</f>
        <v>Si</v>
      </c>
      <c r="K33" s="170" t="str">
        <f>VLOOKUP(E33,VIP!$A$2:$O15287,6,0)</f>
        <v>SI</v>
      </c>
      <c r="L33" s="148" t="s">
        <v>2214</v>
      </c>
      <c r="M33" s="218" t="s">
        <v>2538</v>
      </c>
      <c r="N33" s="96" t="s">
        <v>2446</v>
      </c>
      <c r="O33" s="170" t="s">
        <v>2448</v>
      </c>
      <c r="P33" s="170"/>
      <c r="Q33" s="217">
        <v>44418.463414351849</v>
      </c>
      <c r="S33" s="78"/>
      <c r="T33" s="145"/>
    </row>
    <row r="34" spans="1:20" s="130" customFormat="1" ht="18" x14ac:dyDescent="0.25">
      <c r="A34" s="153" t="str">
        <f>VLOOKUP(E34,'LISTADO ATM'!$A$2:$C$902,3,0)</f>
        <v>NORTE</v>
      </c>
      <c r="B34" s="112" t="s">
        <v>2707</v>
      </c>
      <c r="C34" s="97">
        <v>44418.417407407411</v>
      </c>
      <c r="D34" s="97" t="s">
        <v>2176</v>
      </c>
      <c r="E34" s="143">
        <v>857</v>
      </c>
      <c r="F34" s="153" t="str">
        <f>VLOOKUP(E34,VIP!$A$2:$O14845,2,0)</f>
        <v>DRBR857</v>
      </c>
      <c r="G34" s="153" t="str">
        <f>VLOOKUP(E34,'LISTADO ATM'!$A$2:$B$901,2,0)</f>
        <v xml:space="preserve">ATM Oficina Los Alamos </v>
      </c>
      <c r="H34" s="153" t="str">
        <f>VLOOKUP(E34,VIP!$A$2:$O19806,7,FALSE)</f>
        <v>Si</v>
      </c>
      <c r="I34" s="153" t="str">
        <f>VLOOKUP(E34,VIP!$A$2:$O11771,8,FALSE)</f>
        <v>Si</v>
      </c>
      <c r="J34" s="153" t="str">
        <f>VLOOKUP(E34,VIP!$A$2:$O11721,8,FALSE)</f>
        <v>Si</v>
      </c>
      <c r="K34" s="153" t="str">
        <f>VLOOKUP(E34,VIP!$A$2:$O15295,6,0)</f>
        <v>NO</v>
      </c>
      <c r="L34" s="148" t="s">
        <v>2214</v>
      </c>
      <c r="M34" s="218" t="s">
        <v>2538</v>
      </c>
      <c r="N34" s="218" t="s">
        <v>2718</v>
      </c>
      <c r="O34" s="153" t="s">
        <v>2586</v>
      </c>
      <c r="P34" s="153"/>
      <c r="Q34" s="217">
        <v>44418.606238425928</v>
      </c>
      <c r="S34" s="78"/>
      <c r="T34" s="145"/>
    </row>
    <row r="35" spans="1:20" s="130" customFormat="1" ht="18" x14ac:dyDescent="0.25">
      <c r="A35" s="153" t="str">
        <f>VLOOKUP(E35,'LISTADO ATM'!$A$2:$C$902,3,0)</f>
        <v>NORTE</v>
      </c>
      <c r="B35" s="112" t="s">
        <v>2704</v>
      </c>
      <c r="C35" s="97">
        <v>44418.427905092591</v>
      </c>
      <c r="D35" s="97" t="s">
        <v>2175</v>
      </c>
      <c r="E35" s="143">
        <v>638</v>
      </c>
      <c r="F35" s="153" t="str">
        <f>VLOOKUP(E35,VIP!$A$2:$O14842,2,0)</f>
        <v>DRBR638</v>
      </c>
      <c r="G35" s="153" t="str">
        <f>VLOOKUP(E35,'LISTADO ATM'!$A$2:$B$901,2,0)</f>
        <v xml:space="preserve">ATM S/M Yoma </v>
      </c>
      <c r="H35" s="153" t="str">
        <f>VLOOKUP(E35,VIP!$A$2:$O19803,7,FALSE)</f>
        <v>Si</v>
      </c>
      <c r="I35" s="153" t="str">
        <f>VLOOKUP(E35,VIP!$A$2:$O11768,8,FALSE)</f>
        <v>Si</v>
      </c>
      <c r="J35" s="153" t="str">
        <f>VLOOKUP(E35,VIP!$A$2:$O11718,8,FALSE)</f>
        <v>Si</v>
      </c>
      <c r="K35" s="153" t="str">
        <f>VLOOKUP(E35,VIP!$A$2:$O15292,6,0)</f>
        <v>NO</v>
      </c>
      <c r="L35" s="148" t="s">
        <v>2214</v>
      </c>
      <c r="M35" s="96" t="s">
        <v>2439</v>
      </c>
      <c r="N35" s="96" t="s">
        <v>2446</v>
      </c>
      <c r="O35" s="153" t="s">
        <v>2448</v>
      </c>
      <c r="P35" s="153"/>
      <c r="Q35" s="96" t="s">
        <v>2214</v>
      </c>
      <c r="S35" s="78"/>
      <c r="T35" s="145"/>
    </row>
    <row r="36" spans="1:20" s="130" customFormat="1" ht="18" x14ac:dyDescent="0.25">
      <c r="A36" s="153" t="str">
        <f>VLOOKUP(E36,'LISTADO ATM'!$A$2:$C$902,3,0)</f>
        <v>DISTRITO NACIONAL</v>
      </c>
      <c r="B36" s="112" t="s">
        <v>2699</v>
      </c>
      <c r="C36" s="97">
        <v>44418.456203703703</v>
      </c>
      <c r="D36" s="97" t="s">
        <v>2175</v>
      </c>
      <c r="E36" s="143">
        <v>70</v>
      </c>
      <c r="F36" s="153" t="str">
        <f>VLOOKUP(E36,VIP!$A$2:$O14837,2,0)</f>
        <v>DRBR070</v>
      </c>
      <c r="G36" s="153" t="str">
        <f>VLOOKUP(E36,'LISTADO ATM'!$A$2:$B$901,2,0)</f>
        <v xml:space="preserve">ATM Autoservicio Plaza Lama Zona Oriental </v>
      </c>
      <c r="H36" s="153" t="str">
        <f>VLOOKUP(E36,VIP!$A$2:$O19798,7,FALSE)</f>
        <v>Si</v>
      </c>
      <c r="I36" s="153" t="str">
        <f>VLOOKUP(E36,VIP!$A$2:$O11763,8,FALSE)</f>
        <v>Si</v>
      </c>
      <c r="J36" s="153" t="str">
        <f>VLOOKUP(E36,VIP!$A$2:$O11713,8,FALSE)</f>
        <v>Si</v>
      </c>
      <c r="K36" s="153" t="str">
        <f>VLOOKUP(E36,VIP!$A$2:$O15287,6,0)</f>
        <v>NO</v>
      </c>
      <c r="L36" s="148" t="s">
        <v>2214</v>
      </c>
      <c r="M36" s="96" t="s">
        <v>2439</v>
      </c>
      <c r="N36" s="96" t="s">
        <v>2446</v>
      </c>
      <c r="O36" s="153" t="s">
        <v>2448</v>
      </c>
      <c r="P36" s="153"/>
      <c r="Q36" s="96" t="s">
        <v>2214</v>
      </c>
      <c r="S36" s="78"/>
      <c r="T36" s="145"/>
    </row>
    <row r="37" spans="1:20" s="130" customFormat="1" ht="18" x14ac:dyDescent="0.25">
      <c r="A37" s="153" t="str">
        <f>VLOOKUP(E37,'LISTADO ATM'!$A$2:$C$902,3,0)</f>
        <v>SUR</v>
      </c>
      <c r="B37" s="112" t="s">
        <v>2730</v>
      </c>
      <c r="C37" s="97">
        <v>44418.592013888891</v>
      </c>
      <c r="D37" s="97" t="s">
        <v>2175</v>
      </c>
      <c r="E37" s="143">
        <v>470</v>
      </c>
      <c r="F37" s="153" t="str">
        <f>VLOOKUP(E37,VIP!$A$2:$O14842,2,0)</f>
        <v>DRBR470</v>
      </c>
      <c r="G37" s="153" t="str">
        <f>VLOOKUP(E37,'LISTADO ATM'!$A$2:$B$901,2,0)</f>
        <v xml:space="preserve">ATM Hospital Taiwán (Azua) </v>
      </c>
      <c r="H37" s="153" t="str">
        <f>VLOOKUP(E37,VIP!$A$2:$O19803,7,FALSE)</f>
        <v>Si</v>
      </c>
      <c r="I37" s="153" t="str">
        <f>VLOOKUP(E37,VIP!$A$2:$O11768,8,FALSE)</f>
        <v>Si</v>
      </c>
      <c r="J37" s="153" t="str">
        <f>VLOOKUP(E37,VIP!$A$2:$O11718,8,FALSE)</f>
        <v>Si</v>
      </c>
      <c r="K37" s="153" t="str">
        <f>VLOOKUP(E37,VIP!$A$2:$O15292,6,0)</f>
        <v>NO</v>
      </c>
      <c r="L37" s="148" t="s">
        <v>2214</v>
      </c>
      <c r="M37" s="96" t="s">
        <v>2439</v>
      </c>
      <c r="N37" s="96" t="s">
        <v>2625</v>
      </c>
      <c r="O37" s="153" t="s">
        <v>2448</v>
      </c>
      <c r="P37" s="153"/>
      <c r="Q37" s="96" t="s">
        <v>2214</v>
      </c>
      <c r="S37" s="78"/>
      <c r="T37" s="145"/>
    </row>
    <row r="38" spans="1:20" s="130" customFormat="1" ht="18" x14ac:dyDescent="0.25">
      <c r="A38" s="170" t="str">
        <f>VLOOKUP(E38,'LISTADO ATM'!$A$2:$C$902,3,0)</f>
        <v>DISTRITO NACIONAL</v>
      </c>
      <c r="B38" s="112" t="s">
        <v>2729</v>
      </c>
      <c r="C38" s="97">
        <v>44418.594189814816</v>
      </c>
      <c r="D38" s="97" t="s">
        <v>2175</v>
      </c>
      <c r="E38" s="143">
        <v>146</v>
      </c>
      <c r="F38" s="170" t="str">
        <f>VLOOKUP(E38,VIP!$A$2:$O14841,2,0)</f>
        <v>DRBR146</v>
      </c>
      <c r="G38" s="170" t="str">
        <f>VLOOKUP(E38,'LISTADO ATM'!$A$2:$B$901,2,0)</f>
        <v xml:space="preserve">ATM Tribunal Superior Constitucional </v>
      </c>
      <c r="H38" s="170" t="str">
        <f>VLOOKUP(E38,VIP!$A$2:$O19802,7,FALSE)</f>
        <v>Si</v>
      </c>
      <c r="I38" s="170" t="str">
        <f>VLOOKUP(E38,VIP!$A$2:$O11767,8,FALSE)</f>
        <v>Si</v>
      </c>
      <c r="J38" s="170" t="str">
        <f>VLOOKUP(E38,VIP!$A$2:$O11717,8,FALSE)</f>
        <v>Si</v>
      </c>
      <c r="K38" s="170" t="str">
        <f>VLOOKUP(E38,VIP!$A$2:$O15291,6,0)</f>
        <v>NO</v>
      </c>
      <c r="L38" s="148" t="s">
        <v>2214</v>
      </c>
      <c r="M38" s="96" t="s">
        <v>2439</v>
      </c>
      <c r="N38" s="96" t="s">
        <v>2625</v>
      </c>
      <c r="O38" s="170" t="s">
        <v>2448</v>
      </c>
      <c r="P38" s="170"/>
      <c r="Q38" s="96" t="s">
        <v>2214</v>
      </c>
      <c r="S38" s="78"/>
      <c r="T38" s="145"/>
    </row>
    <row r="39" spans="1:20" s="130" customFormat="1" ht="18" x14ac:dyDescent="0.25">
      <c r="A39" s="153" t="str">
        <f>VLOOKUP(E39,'LISTADO ATM'!$A$2:$C$902,3,0)</f>
        <v>NORTE</v>
      </c>
      <c r="B39" s="112" t="s">
        <v>2728</v>
      </c>
      <c r="C39" s="97">
        <v>44418.59542824074</v>
      </c>
      <c r="D39" s="97" t="s">
        <v>2175</v>
      </c>
      <c r="E39" s="143">
        <v>74</v>
      </c>
      <c r="F39" s="153" t="str">
        <f>VLOOKUP(E39,VIP!$A$2:$O14840,2,0)</f>
        <v>DRBR074</v>
      </c>
      <c r="G39" s="153" t="str">
        <f>VLOOKUP(E39,'LISTADO ATM'!$A$2:$B$901,2,0)</f>
        <v xml:space="preserve">ATM Oficina Sosúa </v>
      </c>
      <c r="H39" s="153" t="str">
        <f>VLOOKUP(E39,VIP!$A$2:$O19801,7,FALSE)</f>
        <v>Si</v>
      </c>
      <c r="I39" s="153" t="str">
        <f>VLOOKUP(E39,VIP!$A$2:$O11766,8,FALSE)</f>
        <v>Si</v>
      </c>
      <c r="J39" s="153" t="str">
        <f>VLOOKUP(E39,VIP!$A$2:$O11716,8,FALSE)</f>
        <v>Si</v>
      </c>
      <c r="K39" s="153" t="str">
        <f>VLOOKUP(E39,VIP!$A$2:$O15290,6,0)</f>
        <v>NO</v>
      </c>
      <c r="L39" s="148" t="s">
        <v>2214</v>
      </c>
      <c r="M39" s="218" t="s">
        <v>2538</v>
      </c>
      <c r="N39" s="96" t="s">
        <v>2625</v>
      </c>
      <c r="O39" s="153" t="s">
        <v>2448</v>
      </c>
      <c r="P39" s="153"/>
      <c r="Q39" s="217">
        <v>44418.606238425928</v>
      </c>
      <c r="S39" s="78"/>
      <c r="T39" s="145"/>
    </row>
    <row r="40" spans="1:20" s="130" customFormat="1" ht="18" x14ac:dyDescent="0.25">
      <c r="A40" s="170" t="str">
        <f>VLOOKUP(E40,'LISTADO ATM'!$A$2:$C$902,3,0)</f>
        <v>NORTE</v>
      </c>
      <c r="B40" s="112" t="s">
        <v>2727</v>
      </c>
      <c r="C40" s="97">
        <v>44418.597129629627</v>
      </c>
      <c r="D40" s="97" t="s">
        <v>2176</v>
      </c>
      <c r="E40" s="143">
        <v>99</v>
      </c>
      <c r="F40" s="170" t="str">
        <f>VLOOKUP(E40,VIP!$A$2:$O14839,2,0)</f>
        <v>DRBR099</v>
      </c>
      <c r="G40" s="170" t="str">
        <f>VLOOKUP(E40,'LISTADO ATM'!$A$2:$B$901,2,0)</f>
        <v xml:space="preserve">ATM Multicentro La Sirena S.F.M. </v>
      </c>
      <c r="H40" s="170" t="str">
        <f>VLOOKUP(E40,VIP!$A$2:$O19800,7,FALSE)</f>
        <v>Si</v>
      </c>
      <c r="I40" s="170" t="str">
        <f>VLOOKUP(E40,VIP!$A$2:$O11765,8,FALSE)</f>
        <v>Si</v>
      </c>
      <c r="J40" s="170" t="str">
        <f>VLOOKUP(E40,VIP!$A$2:$O11715,8,FALSE)</f>
        <v>Si</v>
      </c>
      <c r="K40" s="170" t="str">
        <f>VLOOKUP(E40,VIP!$A$2:$O15289,6,0)</f>
        <v>NO</v>
      </c>
      <c r="L40" s="148" t="s">
        <v>2214</v>
      </c>
      <c r="M40" s="218" t="s">
        <v>2538</v>
      </c>
      <c r="N40" s="96" t="s">
        <v>2446</v>
      </c>
      <c r="O40" s="170" t="s">
        <v>2586</v>
      </c>
      <c r="P40" s="170"/>
      <c r="Q40" s="217">
        <v>44418.606238425928</v>
      </c>
      <c r="S40" s="78"/>
      <c r="T40" s="145"/>
    </row>
    <row r="41" spans="1:20" s="130" customFormat="1" ht="18" x14ac:dyDescent="0.25">
      <c r="A41" s="153" t="str">
        <f>VLOOKUP(E41,'LISTADO ATM'!$A$2:$C$902,3,0)</f>
        <v>DISTRITO NACIONAL</v>
      </c>
      <c r="B41" s="112" t="s">
        <v>2725</v>
      </c>
      <c r="C41" s="97">
        <v>44418.598854166667</v>
      </c>
      <c r="D41" s="97" t="s">
        <v>2175</v>
      </c>
      <c r="E41" s="143">
        <v>952</v>
      </c>
      <c r="F41" s="153" t="str">
        <f>VLOOKUP(E41,VIP!$A$2:$O14837,2,0)</f>
        <v>DRBR16L</v>
      </c>
      <c r="G41" s="153" t="str">
        <f>VLOOKUP(E41,'LISTADO ATM'!$A$2:$B$901,2,0)</f>
        <v xml:space="preserve">ATM Alvarez Rivas </v>
      </c>
      <c r="H41" s="153" t="str">
        <f>VLOOKUP(E41,VIP!$A$2:$O19798,7,FALSE)</f>
        <v>Si</v>
      </c>
      <c r="I41" s="153" t="str">
        <f>VLOOKUP(E41,VIP!$A$2:$O11763,8,FALSE)</f>
        <v>Si</v>
      </c>
      <c r="J41" s="153" t="str">
        <f>VLOOKUP(E41,VIP!$A$2:$O11713,8,FALSE)</f>
        <v>Si</v>
      </c>
      <c r="K41" s="153" t="str">
        <f>VLOOKUP(E41,VIP!$A$2:$O15287,6,0)</f>
        <v>NO</v>
      </c>
      <c r="L41" s="148" t="s">
        <v>2214</v>
      </c>
      <c r="M41" s="96" t="s">
        <v>2439</v>
      </c>
      <c r="N41" s="96" t="s">
        <v>2446</v>
      </c>
      <c r="O41" s="153" t="s">
        <v>2448</v>
      </c>
      <c r="P41" s="153"/>
      <c r="Q41" s="96" t="s">
        <v>2214</v>
      </c>
      <c r="S41" s="78"/>
      <c r="T41" s="145"/>
    </row>
    <row r="42" spans="1:20" s="130" customFormat="1" ht="18" x14ac:dyDescent="0.25">
      <c r="A42" s="166" t="str">
        <f>VLOOKUP(E42,'LISTADO ATM'!$A$2:$C$902,3,0)</f>
        <v>DISTRITO NACIONAL</v>
      </c>
      <c r="B42" s="112" t="s">
        <v>2709</v>
      </c>
      <c r="C42" s="97">
        <v>44418.403321759259</v>
      </c>
      <c r="D42" s="97" t="s">
        <v>2442</v>
      </c>
      <c r="E42" s="143">
        <v>486</v>
      </c>
      <c r="F42" s="153" t="str">
        <f>VLOOKUP(E42,VIP!$A$2:$O14847,2,0)</f>
        <v>DRBR486</v>
      </c>
      <c r="G42" s="153" t="str">
        <f>VLOOKUP(E42,'LISTADO ATM'!$A$2:$B$901,2,0)</f>
        <v xml:space="preserve">ATM Olé La Caleta </v>
      </c>
      <c r="H42" s="153" t="str">
        <f>VLOOKUP(E42,VIP!$A$2:$O19808,7,FALSE)</f>
        <v>Si</v>
      </c>
      <c r="I42" s="153" t="str">
        <f>VLOOKUP(E42,VIP!$A$2:$O11773,8,FALSE)</f>
        <v>Si</v>
      </c>
      <c r="J42" s="153" t="str">
        <f>VLOOKUP(E42,VIP!$A$2:$O11723,8,FALSE)</f>
        <v>Si</v>
      </c>
      <c r="K42" s="153" t="str">
        <f>VLOOKUP(E42,VIP!$A$2:$O15297,6,0)</f>
        <v>NO</v>
      </c>
      <c r="L42" s="148" t="s">
        <v>2713</v>
      </c>
      <c r="M42" s="96" t="s">
        <v>2439</v>
      </c>
      <c r="N42" s="96" t="s">
        <v>2446</v>
      </c>
      <c r="O42" s="166" t="s">
        <v>2447</v>
      </c>
      <c r="P42" s="153"/>
      <c r="Q42" s="96" t="s">
        <v>2713</v>
      </c>
      <c r="S42" s="78"/>
      <c r="T42" s="145"/>
    </row>
    <row r="43" spans="1:20" ht="18" x14ac:dyDescent="0.25">
      <c r="A43" s="166" t="str">
        <f>VLOOKUP(E43,'LISTADO ATM'!$A$2:$C$902,3,0)</f>
        <v>DISTRITO NACIONAL</v>
      </c>
      <c r="B43" s="112" t="s">
        <v>2717</v>
      </c>
      <c r="C43" s="97">
        <v>44418.339803240742</v>
      </c>
      <c r="D43" s="97" t="s">
        <v>2462</v>
      </c>
      <c r="E43" s="143">
        <v>958</v>
      </c>
      <c r="F43" s="166" t="str">
        <f>VLOOKUP(E43,VIP!$A$2:$O14840,2,0)</f>
        <v>DRBR958</v>
      </c>
      <c r="G43" s="166" t="str">
        <f>VLOOKUP(E43,'LISTADO ATM'!$A$2:$B$901,2,0)</f>
        <v xml:space="preserve">ATM Olé Aut. San Isidro </v>
      </c>
      <c r="H43" s="166" t="str">
        <f>VLOOKUP(E43,VIP!$A$2:$O19801,7,FALSE)</f>
        <v>Si</v>
      </c>
      <c r="I43" s="166" t="str">
        <f>VLOOKUP(E43,VIP!$A$2:$O11766,8,FALSE)</f>
        <v>Si</v>
      </c>
      <c r="J43" s="166" t="str">
        <f>VLOOKUP(E43,VIP!$A$2:$O11716,8,FALSE)</f>
        <v>Si</v>
      </c>
      <c r="K43" s="166" t="str">
        <f>VLOOKUP(E43,VIP!$A$2:$O15290,6,0)</f>
        <v>NO</v>
      </c>
      <c r="L43" s="148" t="s">
        <v>2719</v>
      </c>
      <c r="M43" s="218" t="s">
        <v>2538</v>
      </c>
      <c r="N43" s="218" t="s">
        <v>2718</v>
      </c>
      <c r="O43" s="166" t="s">
        <v>2721</v>
      </c>
      <c r="P43" s="166" t="s">
        <v>2722</v>
      </c>
      <c r="Q43" s="217" t="s">
        <v>2719</v>
      </c>
    </row>
    <row r="44" spans="1:20" ht="18" x14ac:dyDescent="0.25">
      <c r="A44" s="166" t="str">
        <f>VLOOKUP(E44,'LISTADO ATM'!$A$2:$C$902,3,0)</f>
        <v>DISTRITO NACIONAL</v>
      </c>
      <c r="B44" s="112" t="s">
        <v>2716</v>
      </c>
      <c r="C44" s="97">
        <v>44418.433854166666</v>
      </c>
      <c r="D44" s="97" t="s">
        <v>2462</v>
      </c>
      <c r="E44" s="143">
        <v>722</v>
      </c>
      <c r="F44" s="166" t="str">
        <f>VLOOKUP(E44,VIP!$A$2:$O14839,2,0)</f>
        <v>DRBR393</v>
      </c>
      <c r="G44" s="166" t="str">
        <f>VLOOKUP(E44,'LISTADO ATM'!$A$2:$B$901,2,0)</f>
        <v xml:space="preserve">ATM Oficina Charles de Gaulle III </v>
      </c>
      <c r="H44" s="166" t="str">
        <f>VLOOKUP(E44,VIP!$A$2:$O19800,7,FALSE)</f>
        <v>Si</v>
      </c>
      <c r="I44" s="166" t="str">
        <f>VLOOKUP(E44,VIP!$A$2:$O11765,8,FALSE)</f>
        <v>Si</v>
      </c>
      <c r="J44" s="166" t="str">
        <f>VLOOKUP(E44,VIP!$A$2:$O11715,8,FALSE)</f>
        <v>Si</v>
      </c>
      <c r="K44" s="166" t="str">
        <f>VLOOKUP(E44,VIP!$A$2:$O15289,6,0)</f>
        <v>SI</v>
      </c>
      <c r="L44" s="148" t="s">
        <v>2719</v>
      </c>
      <c r="M44" s="218" t="s">
        <v>2538</v>
      </c>
      <c r="N44" s="218" t="s">
        <v>2718</v>
      </c>
      <c r="O44" s="166" t="s">
        <v>2720</v>
      </c>
      <c r="P44" s="166" t="s">
        <v>2722</v>
      </c>
      <c r="Q44" s="217" t="s">
        <v>2719</v>
      </c>
    </row>
    <row r="45" spans="1:20" ht="18" x14ac:dyDescent="0.25">
      <c r="A45" s="166" t="str">
        <f>VLOOKUP(E45,'LISTADO ATM'!$A$2:$C$902,3,0)</f>
        <v>NORTE</v>
      </c>
      <c r="B45" s="112" t="s">
        <v>2715</v>
      </c>
      <c r="C45" s="97">
        <v>44418.435057870367</v>
      </c>
      <c r="D45" s="97" t="s">
        <v>2462</v>
      </c>
      <c r="E45" s="143">
        <v>763</v>
      </c>
      <c r="F45" s="166" t="str">
        <f>VLOOKUP(E45,VIP!$A$2:$O14838,2,0)</f>
        <v>DRBR439</v>
      </c>
      <c r="G45" s="166" t="str">
        <f>VLOOKUP(E45,'LISTADO ATM'!$A$2:$B$901,2,0)</f>
        <v xml:space="preserve">ATM UNP Montellano </v>
      </c>
      <c r="H45" s="166" t="str">
        <f>VLOOKUP(E45,VIP!$A$2:$O19799,7,FALSE)</f>
        <v>Si</v>
      </c>
      <c r="I45" s="166" t="str">
        <f>VLOOKUP(E45,VIP!$A$2:$O11764,8,FALSE)</f>
        <v>Si</v>
      </c>
      <c r="J45" s="166" t="str">
        <f>VLOOKUP(E45,VIP!$A$2:$O11714,8,FALSE)</f>
        <v>Si</v>
      </c>
      <c r="K45" s="166" t="str">
        <f>VLOOKUP(E45,VIP!$A$2:$O15288,6,0)</f>
        <v>NO</v>
      </c>
      <c r="L45" s="148" t="s">
        <v>2719</v>
      </c>
      <c r="M45" s="218" t="s">
        <v>2538</v>
      </c>
      <c r="N45" s="218" t="s">
        <v>2718</v>
      </c>
      <c r="O45" s="166" t="s">
        <v>2720</v>
      </c>
      <c r="P45" s="166" t="s">
        <v>2722</v>
      </c>
      <c r="Q45" s="217" t="s">
        <v>2719</v>
      </c>
    </row>
    <row r="46" spans="1:20" ht="18" x14ac:dyDescent="0.25">
      <c r="A46" s="166" t="str">
        <f>VLOOKUP(E46,'LISTADO ATM'!$A$2:$C$902,3,0)</f>
        <v>DISTRITO NACIONAL</v>
      </c>
      <c r="B46" s="112" t="s">
        <v>2714</v>
      </c>
      <c r="C46" s="97">
        <v>44418.436898148146</v>
      </c>
      <c r="D46" s="97" t="s">
        <v>2462</v>
      </c>
      <c r="E46" s="143">
        <v>453</v>
      </c>
      <c r="F46" s="166" t="str">
        <f>VLOOKUP(E46,VIP!$A$2:$O14837,2,0)</f>
        <v>DRBR453</v>
      </c>
      <c r="G46" s="166" t="str">
        <f>VLOOKUP(E46,'LISTADO ATM'!$A$2:$B$901,2,0)</f>
        <v xml:space="preserve">ATM Autobanco Sarasota II </v>
      </c>
      <c r="H46" s="166" t="str">
        <f>VLOOKUP(E46,VIP!$A$2:$O19798,7,FALSE)</f>
        <v>Si</v>
      </c>
      <c r="I46" s="166" t="str">
        <f>VLOOKUP(E46,VIP!$A$2:$O11763,8,FALSE)</f>
        <v>Si</v>
      </c>
      <c r="J46" s="166" t="str">
        <f>VLOOKUP(E46,VIP!$A$2:$O11713,8,FALSE)</f>
        <v>Si</v>
      </c>
      <c r="K46" s="166" t="str">
        <f>VLOOKUP(E46,VIP!$A$2:$O15287,6,0)</f>
        <v>SI</v>
      </c>
      <c r="L46" s="148" t="s">
        <v>2719</v>
      </c>
      <c r="M46" s="218" t="s">
        <v>2538</v>
      </c>
      <c r="N46" s="218" t="s">
        <v>2718</v>
      </c>
      <c r="O46" s="166" t="s">
        <v>2720</v>
      </c>
      <c r="P46" s="166" t="s">
        <v>2722</v>
      </c>
      <c r="Q46" s="217" t="s">
        <v>2719</v>
      </c>
    </row>
    <row r="47" spans="1:20" ht="18" x14ac:dyDescent="0.25">
      <c r="A47" s="166" t="str">
        <f>VLOOKUP(E47,'LISTADO ATM'!$A$2:$C$902,3,0)</f>
        <v>DISTRITO NACIONAL</v>
      </c>
      <c r="B47" s="112" t="s">
        <v>2737</v>
      </c>
      <c r="C47" s="97">
        <v>44418.606932870367</v>
      </c>
      <c r="D47" s="97" t="s">
        <v>2462</v>
      </c>
      <c r="E47" s="143">
        <v>810</v>
      </c>
      <c r="F47" s="166" t="str">
        <f>VLOOKUP(E47,VIP!$A$2:$O14840,2,0)</f>
        <v>DRBR810</v>
      </c>
      <c r="G47" s="166" t="str">
        <f>VLOOKUP(E47,'LISTADO ATM'!$A$2:$B$901,2,0)</f>
        <v xml:space="preserve">ATM UNP Multicentro La Sirena José Contreras </v>
      </c>
      <c r="H47" s="166" t="str">
        <f>VLOOKUP(E47,VIP!$A$2:$O19801,7,FALSE)</f>
        <v>Si</v>
      </c>
      <c r="I47" s="166" t="str">
        <f>VLOOKUP(E47,VIP!$A$2:$O11766,8,FALSE)</f>
        <v>Si</v>
      </c>
      <c r="J47" s="166" t="str">
        <f>VLOOKUP(E47,VIP!$A$2:$O11716,8,FALSE)</f>
        <v>Si</v>
      </c>
      <c r="K47" s="166" t="str">
        <f>VLOOKUP(E47,VIP!$A$2:$O15290,6,0)</f>
        <v>NO</v>
      </c>
      <c r="L47" s="148" t="s">
        <v>2719</v>
      </c>
      <c r="M47" s="218" t="s">
        <v>2538</v>
      </c>
      <c r="N47" s="218" t="s">
        <v>2718</v>
      </c>
      <c r="O47" s="166" t="s">
        <v>2720</v>
      </c>
      <c r="P47" s="166" t="s">
        <v>2738</v>
      </c>
      <c r="Q47" s="217" t="s">
        <v>2719</v>
      </c>
    </row>
    <row r="48" spans="1:20" ht="18" x14ac:dyDescent="0.25">
      <c r="A48" s="166" t="str">
        <f>VLOOKUP(E48,'LISTADO ATM'!$A$2:$C$902,3,0)</f>
        <v>ESTE</v>
      </c>
      <c r="B48" s="112" t="s">
        <v>2612</v>
      </c>
      <c r="C48" s="97">
        <v>44414.637499999997</v>
      </c>
      <c r="D48" s="97" t="s">
        <v>2175</v>
      </c>
      <c r="E48" s="143">
        <v>838</v>
      </c>
      <c r="F48" s="166" t="str">
        <f>VLOOKUP(E48,VIP!$A$2:$O14770,2,0)</f>
        <v>DRBR838</v>
      </c>
      <c r="G48" s="166" t="str">
        <f>VLOOKUP(E48,'LISTADO ATM'!$A$2:$B$901,2,0)</f>
        <v xml:space="preserve">ATM UNP Consuelo </v>
      </c>
      <c r="H48" s="166" t="str">
        <f>VLOOKUP(E48,VIP!$A$2:$O19731,7,FALSE)</f>
        <v>Si</v>
      </c>
      <c r="I48" s="166" t="str">
        <f>VLOOKUP(E48,VIP!$A$2:$O11696,8,FALSE)</f>
        <v>Si</v>
      </c>
      <c r="J48" s="166" t="str">
        <f>VLOOKUP(E48,VIP!$A$2:$O11646,8,FALSE)</f>
        <v>Si</v>
      </c>
      <c r="K48" s="166" t="str">
        <f>VLOOKUP(E48,VIP!$A$2:$O15220,6,0)</f>
        <v>NO</v>
      </c>
      <c r="L48" s="148" t="s">
        <v>2240</v>
      </c>
      <c r="M48" s="96" t="s">
        <v>2439</v>
      </c>
      <c r="N48" s="96" t="s">
        <v>2446</v>
      </c>
      <c r="O48" s="166" t="s">
        <v>2448</v>
      </c>
      <c r="P48" s="166"/>
      <c r="Q48" s="96" t="s">
        <v>2240</v>
      </c>
    </row>
    <row r="49" spans="1:17" ht="18" x14ac:dyDescent="0.25">
      <c r="A49" s="166" t="str">
        <f>VLOOKUP(E49,'LISTADO ATM'!$A$2:$C$902,3,0)</f>
        <v>NORTE</v>
      </c>
      <c r="B49" s="112" t="s">
        <v>2613</v>
      </c>
      <c r="C49" s="97">
        <v>44414.842523148145</v>
      </c>
      <c r="D49" s="97" t="s">
        <v>2176</v>
      </c>
      <c r="E49" s="143">
        <v>763</v>
      </c>
      <c r="F49" s="166" t="str">
        <f>VLOOKUP(E49,VIP!$A$2:$O14787,2,0)</f>
        <v>DRBR439</v>
      </c>
      <c r="G49" s="166" t="str">
        <f>VLOOKUP(E49,'LISTADO ATM'!$A$2:$B$901,2,0)</f>
        <v xml:space="preserve">ATM UNP Montellano </v>
      </c>
      <c r="H49" s="166" t="str">
        <f>VLOOKUP(E49,VIP!$A$2:$O19748,7,FALSE)</f>
        <v>Si</v>
      </c>
      <c r="I49" s="166" t="str">
        <f>VLOOKUP(E49,VIP!$A$2:$O11713,8,FALSE)</f>
        <v>Si</v>
      </c>
      <c r="J49" s="166" t="str">
        <f>VLOOKUP(E49,VIP!$A$2:$O11663,8,FALSE)</f>
        <v>Si</v>
      </c>
      <c r="K49" s="166" t="str">
        <f>VLOOKUP(E49,VIP!$A$2:$O15237,6,0)</f>
        <v>NO</v>
      </c>
      <c r="L49" s="148" t="s">
        <v>2240</v>
      </c>
      <c r="M49" s="218" t="s">
        <v>2538</v>
      </c>
      <c r="N49" s="218" t="s">
        <v>2718</v>
      </c>
      <c r="O49" s="166" t="s">
        <v>2586</v>
      </c>
      <c r="P49" s="166"/>
      <c r="Q49" s="217">
        <v>44418.463414351849</v>
      </c>
    </row>
    <row r="50" spans="1:17" ht="18" x14ac:dyDescent="0.25">
      <c r="A50" s="166" t="str">
        <f>VLOOKUP(E50,'LISTADO ATM'!$A$2:$C$902,3,0)</f>
        <v>DISTRITO NACIONAL</v>
      </c>
      <c r="B50" s="112" t="s">
        <v>2614</v>
      </c>
      <c r="C50" s="97">
        <v>44415.191817129627</v>
      </c>
      <c r="D50" s="97" t="s">
        <v>2175</v>
      </c>
      <c r="E50" s="143">
        <v>564</v>
      </c>
      <c r="F50" s="166" t="str">
        <f>VLOOKUP(E50,VIP!$A$2:$O14778,2,0)</f>
        <v>DRBR168</v>
      </c>
      <c r="G50" s="166" t="str">
        <f>VLOOKUP(E50,'LISTADO ATM'!$A$2:$B$901,2,0)</f>
        <v xml:space="preserve">ATM Ministerio de Agricultura </v>
      </c>
      <c r="H50" s="166" t="str">
        <f>VLOOKUP(E50,VIP!$A$2:$O19739,7,FALSE)</f>
        <v>Si</v>
      </c>
      <c r="I50" s="166" t="str">
        <f>VLOOKUP(E50,VIP!$A$2:$O11704,8,FALSE)</f>
        <v>Si</v>
      </c>
      <c r="J50" s="166" t="str">
        <f>VLOOKUP(E50,VIP!$A$2:$O11654,8,FALSE)</f>
        <v>Si</v>
      </c>
      <c r="K50" s="166" t="str">
        <f>VLOOKUP(E50,VIP!$A$2:$O15228,6,0)</f>
        <v>NO</v>
      </c>
      <c r="L50" s="148" t="s">
        <v>2240</v>
      </c>
      <c r="M50" s="218" t="s">
        <v>2538</v>
      </c>
      <c r="N50" s="218" t="s">
        <v>2718</v>
      </c>
      <c r="O50" s="166" t="s">
        <v>2448</v>
      </c>
      <c r="P50" s="166"/>
      <c r="Q50" s="217">
        <v>44418.606238425928</v>
      </c>
    </row>
    <row r="51" spans="1:17" ht="18" x14ac:dyDescent="0.25">
      <c r="A51" s="166" t="str">
        <f>VLOOKUP(E51,'LISTADO ATM'!$A$2:$C$902,3,0)</f>
        <v>ESTE</v>
      </c>
      <c r="B51" s="112" t="s">
        <v>2635</v>
      </c>
      <c r="C51" s="97">
        <v>44417.645208333335</v>
      </c>
      <c r="D51" s="97" t="s">
        <v>2175</v>
      </c>
      <c r="E51" s="143">
        <v>368</v>
      </c>
      <c r="F51" s="166" t="str">
        <f>VLOOKUP(E51,VIP!$A$2:$O14833,2,0)</f>
        <v xml:space="preserve">DRBR368 </v>
      </c>
      <c r="G51" s="166" t="str">
        <f>VLOOKUP(E51,'LISTADO ATM'!$A$2:$B$901,2,0)</f>
        <v>ATM Ayuntamiento Peralvillo</v>
      </c>
      <c r="H51" s="166" t="str">
        <f>VLOOKUP(E51,VIP!$A$2:$O19794,7,FALSE)</f>
        <v>N/A</v>
      </c>
      <c r="I51" s="166" t="str">
        <f>VLOOKUP(E51,VIP!$A$2:$O11759,8,FALSE)</f>
        <v>N/A</v>
      </c>
      <c r="J51" s="166" t="str">
        <f>VLOOKUP(E51,VIP!$A$2:$O11709,8,FALSE)</f>
        <v>N/A</v>
      </c>
      <c r="K51" s="166" t="str">
        <f>VLOOKUP(E51,VIP!$A$2:$O15283,6,0)</f>
        <v>N/A</v>
      </c>
      <c r="L51" s="148" t="s">
        <v>2240</v>
      </c>
      <c r="M51" s="218" t="s">
        <v>2538</v>
      </c>
      <c r="N51" s="218" t="s">
        <v>2718</v>
      </c>
      <c r="O51" s="166" t="s">
        <v>2448</v>
      </c>
      <c r="P51" s="166"/>
      <c r="Q51" s="217">
        <v>44418.606238425928</v>
      </c>
    </row>
    <row r="52" spans="1:17" ht="18" x14ac:dyDescent="0.25">
      <c r="A52" s="166" t="str">
        <f>VLOOKUP(E52,'LISTADO ATM'!$A$2:$C$902,3,0)</f>
        <v>NORTE</v>
      </c>
      <c r="B52" s="112" t="s">
        <v>2634</v>
      </c>
      <c r="C52" s="97">
        <v>44417.648020833331</v>
      </c>
      <c r="D52" s="97" t="s">
        <v>2176</v>
      </c>
      <c r="E52" s="143">
        <v>869</v>
      </c>
      <c r="F52" s="166" t="str">
        <f>VLOOKUP(E52,VIP!$A$2:$O14831,2,0)</f>
        <v>DRBR869</v>
      </c>
      <c r="G52" s="166" t="str">
        <f>VLOOKUP(E52,'LISTADO ATM'!$A$2:$B$901,2,0)</f>
        <v xml:space="preserve">ATM Estación Isla La Cueva (Cotuí) </v>
      </c>
      <c r="H52" s="166" t="str">
        <f>VLOOKUP(E52,VIP!$A$2:$O19792,7,FALSE)</f>
        <v>Si</v>
      </c>
      <c r="I52" s="166" t="str">
        <f>VLOOKUP(E52,VIP!$A$2:$O11757,8,FALSE)</f>
        <v>Si</v>
      </c>
      <c r="J52" s="166" t="str">
        <f>VLOOKUP(E52,VIP!$A$2:$O11707,8,FALSE)</f>
        <v>Si</v>
      </c>
      <c r="K52" s="166" t="str">
        <f>VLOOKUP(E52,VIP!$A$2:$O15281,6,0)</f>
        <v>NO</v>
      </c>
      <c r="L52" s="148" t="s">
        <v>2240</v>
      </c>
      <c r="M52" s="96" t="s">
        <v>2439</v>
      </c>
      <c r="N52" s="96" t="s">
        <v>2446</v>
      </c>
      <c r="O52" s="166" t="s">
        <v>2586</v>
      </c>
      <c r="P52" s="166"/>
      <c r="Q52" s="96" t="s">
        <v>2240</v>
      </c>
    </row>
    <row r="53" spans="1:17" ht="18" x14ac:dyDescent="0.25">
      <c r="A53" s="166" t="str">
        <f>VLOOKUP(E53,'LISTADO ATM'!$A$2:$C$902,3,0)</f>
        <v>DISTRITO NACIONAL</v>
      </c>
      <c r="B53" s="112" t="s">
        <v>2656</v>
      </c>
      <c r="C53" s="97">
        <v>44417.904467592591</v>
      </c>
      <c r="D53" s="97" t="s">
        <v>2175</v>
      </c>
      <c r="E53" s="143">
        <v>938</v>
      </c>
      <c r="F53" s="166" t="str">
        <f>VLOOKUP(E53,VIP!$A$2:$O14839,2,0)</f>
        <v>DRBR938</v>
      </c>
      <c r="G53" s="166" t="str">
        <f>VLOOKUP(E53,'LISTADO ATM'!$A$2:$B$901,2,0)</f>
        <v xml:space="preserve">ATM Autobanco Oficina Filadelfia Plaza </v>
      </c>
      <c r="H53" s="166" t="str">
        <f>VLOOKUP(E53,VIP!$A$2:$O19800,7,FALSE)</f>
        <v>Si</v>
      </c>
      <c r="I53" s="166" t="str">
        <f>VLOOKUP(E53,VIP!$A$2:$O11765,8,FALSE)</f>
        <v>Si</v>
      </c>
      <c r="J53" s="166" t="str">
        <f>VLOOKUP(E53,VIP!$A$2:$O11715,8,FALSE)</f>
        <v>Si</v>
      </c>
      <c r="K53" s="166" t="str">
        <f>VLOOKUP(E53,VIP!$A$2:$O15289,6,0)</f>
        <v>NO</v>
      </c>
      <c r="L53" s="148" t="s">
        <v>2240</v>
      </c>
      <c r="M53" s="96" t="s">
        <v>2439</v>
      </c>
      <c r="N53" s="96" t="s">
        <v>2446</v>
      </c>
      <c r="O53" s="166" t="s">
        <v>2448</v>
      </c>
      <c r="P53" s="166"/>
      <c r="Q53" s="96" t="s">
        <v>2240</v>
      </c>
    </row>
    <row r="54" spans="1:17" ht="18" x14ac:dyDescent="0.25">
      <c r="A54" s="166" t="str">
        <f>VLOOKUP(E54,'LISTADO ATM'!$A$2:$C$902,3,0)</f>
        <v>ESTE</v>
      </c>
      <c r="B54" s="112" t="s">
        <v>2651</v>
      </c>
      <c r="C54" s="97">
        <v>44417.922210648147</v>
      </c>
      <c r="D54" s="97" t="s">
        <v>2175</v>
      </c>
      <c r="E54" s="143">
        <v>945</v>
      </c>
      <c r="F54" s="166" t="str">
        <f>VLOOKUP(E54,VIP!$A$2:$O14833,2,0)</f>
        <v>DRBR945</v>
      </c>
      <c r="G54" s="166" t="str">
        <f>VLOOKUP(E54,'LISTADO ATM'!$A$2:$B$901,2,0)</f>
        <v xml:space="preserve">ATM UNP El Valle (Hato Mayor) </v>
      </c>
      <c r="H54" s="166" t="str">
        <f>VLOOKUP(E54,VIP!$A$2:$O19794,7,FALSE)</f>
        <v>Si</v>
      </c>
      <c r="I54" s="166" t="str">
        <f>VLOOKUP(E54,VIP!$A$2:$O11759,8,FALSE)</f>
        <v>Si</v>
      </c>
      <c r="J54" s="166" t="str">
        <f>VLOOKUP(E54,VIP!$A$2:$O11709,8,FALSE)</f>
        <v>Si</v>
      </c>
      <c r="K54" s="166" t="str">
        <f>VLOOKUP(E54,VIP!$A$2:$O15283,6,0)</f>
        <v>NO</v>
      </c>
      <c r="L54" s="148" t="s">
        <v>2240</v>
      </c>
      <c r="M54" s="218" t="s">
        <v>2538</v>
      </c>
      <c r="N54" s="96" t="s">
        <v>2446</v>
      </c>
      <c r="O54" s="166" t="s">
        <v>2448</v>
      </c>
      <c r="P54" s="166"/>
      <c r="Q54" s="217">
        <v>44418.463414351849</v>
      </c>
    </row>
    <row r="55" spans="1:17" ht="18" x14ac:dyDescent="0.25">
      <c r="A55" s="166" t="str">
        <f>VLOOKUP(E55,'LISTADO ATM'!$A$2:$C$902,3,0)</f>
        <v>DISTRITO NACIONAL</v>
      </c>
      <c r="B55" s="112" t="s">
        <v>2683</v>
      </c>
      <c r="C55" s="97">
        <v>44417.981724537036</v>
      </c>
      <c r="D55" s="97" t="s">
        <v>2175</v>
      </c>
      <c r="E55" s="143">
        <v>906</v>
      </c>
      <c r="F55" s="166" t="str">
        <f>VLOOKUP(E55,VIP!$A$2:$O14856,2,0)</f>
        <v>DRBR906</v>
      </c>
      <c r="G55" s="166" t="str">
        <f>VLOOKUP(E55,'LISTADO ATM'!$A$2:$B$901,2,0)</f>
        <v xml:space="preserve">ATM MESCYT  </v>
      </c>
      <c r="H55" s="166" t="str">
        <f>VLOOKUP(E55,VIP!$A$2:$O19817,7,FALSE)</f>
        <v>Si</v>
      </c>
      <c r="I55" s="166" t="str">
        <f>VLOOKUP(E55,VIP!$A$2:$O11782,8,FALSE)</f>
        <v>Si</v>
      </c>
      <c r="J55" s="166" t="str">
        <f>VLOOKUP(E55,VIP!$A$2:$O11732,8,FALSE)</f>
        <v>Si</v>
      </c>
      <c r="K55" s="166" t="str">
        <f>VLOOKUP(E55,VIP!$A$2:$O15306,6,0)</f>
        <v>NO</v>
      </c>
      <c r="L55" s="148" t="s">
        <v>2240</v>
      </c>
      <c r="M55" s="218" t="s">
        <v>2538</v>
      </c>
      <c r="N55" s="218" t="s">
        <v>2718</v>
      </c>
      <c r="O55" s="166" t="s">
        <v>2448</v>
      </c>
      <c r="P55" s="166"/>
      <c r="Q55" s="217">
        <v>44418.463414351849</v>
      </c>
    </row>
    <row r="56" spans="1:17" s="130" customFormat="1" ht="18" x14ac:dyDescent="0.25">
      <c r="A56" s="166" t="str">
        <f>VLOOKUP(E56,'LISTADO ATM'!$A$2:$C$902,3,0)</f>
        <v>NORTE</v>
      </c>
      <c r="B56" s="169" t="s">
        <v>2690</v>
      </c>
      <c r="C56" s="97">
        <v>44418.172662037039</v>
      </c>
      <c r="D56" s="97" t="s">
        <v>2176</v>
      </c>
      <c r="E56" s="143">
        <v>747</v>
      </c>
      <c r="F56" s="166" t="str">
        <f>VLOOKUP(E56,VIP!$A$2:$O14837,2,0)</f>
        <v>DRBR200</v>
      </c>
      <c r="G56" s="166" t="str">
        <f>VLOOKUP(E56,'LISTADO ATM'!$A$2:$B$901,2,0)</f>
        <v xml:space="preserve">ATM Club BR (Santiago) </v>
      </c>
      <c r="H56" s="166" t="str">
        <f>VLOOKUP(E56,VIP!$A$2:$O19798,7,FALSE)</f>
        <v>Si</v>
      </c>
      <c r="I56" s="166" t="str">
        <f>VLOOKUP(E56,VIP!$A$2:$O11763,8,FALSE)</f>
        <v>Si</v>
      </c>
      <c r="J56" s="166" t="str">
        <f>VLOOKUP(E56,VIP!$A$2:$O11713,8,FALSE)</f>
        <v>Si</v>
      </c>
      <c r="K56" s="166" t="str">
        <f>VLOOKUP(E56,VIP!$A$2:$O15287,6,0)</f>
        <v>SI</v>
      </c>
      <c r="L56" s="148" t="s">
        <v>2240</v>
      </c>
      <c r="M56" s="218" t="s">
        <v>2538</v>
      </c>
      <c r="N56" s="218" t="s">
        <v>2718</v>
      </c>
      <c r="O56" s="166" t="s">
        <v>2621</v>
      </c>
      <c r="P56" s="166"/>
      <c r="Q56" s="217">
        <v>44418.606238425928</v>
      </c>
    </row>
    <row r="57" spans="1:17" ht="18" x14ac:dyDescent="0.25">
      <c r="A57" s="166" t="str">
        <f>VLOOKUP(E57,'LISTADO ATM'!$A$2:$C$902,3,0)</f>
        <v>SUR</v>
      </c>
      <c r="B57" s="112" t="s">
        <v>2689</v>
      </c>
      <c r="C57" s="97">
        <v>44418.228437500002</v>
      </c>
      <c r="D57" s="97" t="s">
        <v>2175</v>
      </c>
      <c r="E57" s="143">
        <v>751</v>
      </c>
      <c r="F57" s="166" t="str">
        <f>VLOOKUP(E57,VIP!$A$2:$O14836,2,0)</f>
        <v>DRBR751</v>
      </c>
      <c r="G57" s="166" t="str">
        <f>VLOOKUP(E57,'LISTADO ATM'!$A$2:$B$901,2,0)</f>
        <v>ATM Eco Petroleo Camilo</v>
      </c>
      <c r="H57" s="166" t="str">
        <f>VLOOKUP(E57,VIP!$A$2:$O19797,7,FALSE)</f>
        <v>N/A</v>
      </c>
      <c r="I57" s="166" t="str">
        <f>VLOOKUP(E57,VIP!$A$2:$O11762,8,FALSE)</f>
        <v>N/A</v>
      </c>
      <c r="J57" s="166" t="str">
        <f>VLOOKUP(E57,VIP!$A$2:$O11712,8,FALSE)</f>
        <v>N/A</v>
      </c>
      <c r="K57" s="166" t="str">
        <f>VLOOKUP(E57,VIP!$A$2:$O15286,6,0)</f>
        <v>N/A</v>
      </c>
      <c r="L57" s="148" t="s">
        <v>2240</v>
      </c>
      <c r="M57" s="218" t="s">
        <v>2538</v>
      </c>
      <c r="N57" s="96" t="s">
        <v>2446</v>
      </c>
      <c r="O57" s="166" t="s">
        <v>2448</v>
      </c>
      <c r="P57" s="166"/>
      <c r="Q57" s="217">
        <v>44418.463414351849</v>
      </c>
    </row>
    <row r="58" spans="1:17" ht="18" x14ac:dyDescent="0.25">
      <c r="A58" s="166" t="str">
        <f>VLOOKUP(E58,'LISTADO ATM'!$A$2:$C$902,3,0)</f>
        <v>DISTRITO NACIONAL</v>
      </c>
      <c r="B58" s="112" t="s">
        <v>2688</v>
      </c>
      <c r="C58" s="97">
        <v>44418.228865740741</v>
      </c>
      <c r="D58" s="97" t="s">
        <v>2175</v>
      </c>
      <c r="E58" s="143">
        <v>896</v>
      </c>
      <c r="F58" s="166" t="str">
        <f>VLOOKUP(E58,VIP!$A$2:$O14835,2,0)</f>
        <v>DRBR896</v>
      </c>
      <c r="G58" s="166" t="str">
        <f>VLOOKUP(E58,'LISTADO ATM'!$A$2:$B$901,2,0)</f>
        <v xml:space="preserve">ATM Campamento Militar 16 de Agosto I </v>
      </c>
      <c r="H58" s="166" t="str">
        <f>VLOOKUP(E58,VIP!$A$2:$O19796,7,FALSE)</f>
        <v>Si</v>
      </c>
      <c r="I58" s="166" t="str">
        <f>VLOOKUP(E58,VIP!$A$2:$O11761,8,FALSE)</f>
        <v>Si</v>
      </c>
      <c r="J58" s="166" t="str">
        <f>VLOOKUP(E58,VIP!$A$2:$O11711,8,FALSE)</f>
        <v>Si</v>
      </c>
      <c r="K58" s="166" t="str">
        <f>VLOOKUP(E58,VIP!$A$2:$O15285,6,0)</f>
        <v>NO</v>
      </c>
      <c r="L58" s="148" t="s">
        <v>2240</v>
      </c>
      <c r="M58" s="218" t="s">
        <v>2538</v>
      </c>
      <c r="N58" s="96" t="s">
        <v>2446</v>
      </c>
      <c r="O58" s="166" t="s">
        <v>2448</v>
      </c>
      <c r="P58" s="166"/>
      <c r="Q58" s="217">
        <v>44418.463414351849</v>
      </c>
    </row>
    <row r="59" spans="1:17" ht="18" x14ac:dyDescent="0.25">
      <c r="A59" s="166" t="str">
        <f>VLOOKUP(E59,'LISTADO ATM'!$A$2:$C$902,3,0)</f>
        <v>DISTRITO NACIONAL</v>
      </c>
      <c r="B59" s="112" t="s">
        <v>2692</v>
      </c>
      <c r="C59" s="97">
        <v>44418.357557870368</v>
      </c>
      <c r="D59" s="97" t="s">
        <v>2175</v>
      </c>
      <c r="E59" s="143">
        <v>568</v>
      </c>
      <c r="F59" s="166" t="str">
        <f>VLOOKUP(E59,VIP!$A$2:$O14835,2,0)</f>
        <v>DRBR01F</v>
      </c>
      <c r="G59" s="166" t="str">
        <f>VLOOKUP(E59,'LISTADO ATM'!$A$2:$B$901,2,0)</f>
        <v xml:space="preserve">ATM Ministerio de Educación </v>
      </c>
      <c r="H59" s="166" t="str">
        <f>VLOOKUP(E59,VIP!$A$2:$O19796,7,FALSE)</f>
        <v>Si</v>
      </c>
      <c r="I59" s="166" t="str">
        <f>VLOOKUP(E59,VIP!$A$2:$O11761,8,FALSE)</f>
        <v>Si</v>
      </c>
      <c r="J59" s="166" t="str">
        <f>VLOOKUP(E59,VIP!$A$2:$O11711,8,FALSE)</f>
        <v>Si</v>
      </c>
      <c r="K59" s="166" t="str">
        <f>VLOOKUP(E59,VIP!$A$2:$O15285,6,0)</f>
        <v>NO</v>
      </c>
      <c r="L59" s="148" t="s">
        <v>2240</v>
      </c>
      <c r="M59" s="218" t="s">
        <v>2538</v>
      </c>
      <c r="N59" s="96" t="s">
        <v>2446</v>
      </c>
      <c r="O59" s="166" t="s">
        <v>2448</v>
      </c>
      <c r="P59" s="166"/>
      <c r="Q59" s="217">
        <v>44418.606238425928</v>
      </c>
    </row>
    <row r="60" spans="1:17" ht="18" x14ac:dyDescent="0.25">
      <c r="A60" s="166" t="str">
        <f>VLOOKUP(E60,'LISTADO ATM'!$A$2:$C$902,3,0)</f>
        <v>NORTE</v>
      </c>
      <c r="B60" s="112" t="s">
        <v>2620</v>
      </c>
      <c r="C60" s="97">
        <v>44416.593831018516</v>
      </c>
      <c r="D60" s="97" t="s">
        <v>2175</v>
      </c>
      <c r="E60" s="143">
        <v>431</v>
      </c>
      <c r="F60" s="166" t="str">
        <f>VLOOKUP(E60,VIP!$A$2:$O14817,2,0)</f>
        <v>DRBR583</v>
      </c>
      <c r="G60" s="166" t="str">
        <f>VLOOKUP(E60,'LISTADO ATM'!$A$2:$B$901,2,0)</f>
        <v xml:space="preserve">ATM Autoservicio Sol (Santiago) </v>
      </c>
      <c r="H60" s="166" t="str">
        <f>VLOOKUP(E60,VIP!$A$2:$O19778,7,FALSE)</f>
        <v>Si</v>
      </c>
      <c r="I60" s="166" t="str">
        <f>VLOOKUP(E60,VIP!$A$2:$O11743,8,FALSE)</f>
        <v>Si</v>
      </c>
      <c r="J60" s="166" t="str">
        <f>VLOOKUP(E60,VIP!$A$2:$O11693,8,FALSE)</f>
        <v>Si</v>
      </c>
      <c r="K60" s="166" t="str">
        <f>VLOOKUP(E60,VIP!$A$2:$O15267,6,0)</f>
        <v>SI</v>
      </c>
      <c r="L60" s="148" t="s">
        <v>2590</v>
      </c>
      <c r="M60" s="218" t="s">
        <v>2538</v>
      </c>
      <c r="N60" s="218" t="s">
        <v>2718</v>
      </c>
      <c r="O60" s="166" t="s">
        <v>2448</v>
      </c>
      <c r="P60" s="166"/>
      <c r="Q60" s="217">
        <v>44418.463414351849</v>
      </c>
    </row>
    <row r="61" spans="1:17" ht="18" x14ac:dyDescent="0.25">
      <c r="A61" s="166" t="str">
        <f>VLOOKUP(E61,'LISTADO ATM'!$A$2:$C$902,3,0)</f>
        <v>DISTRITO NACIONAL</v>
      </c>
      <c r="B61" s="112" t="s">
        <v>2647</v>
      </c>
      <c r="C61" s="97">
        <v>44417.694039351853</v>
      </c>
      <c r="D61" s="97" t="s">
        <v>2442</v>
      </c>
      <c r="E61" s="143">
        <v>471</v>
      </c>
      <c r="F61" s="166" t="str">
        <f>VLOOKUP(E61,VIP!$A$2:$O14838,2,0)</f>
        <v>DRBR471</v>
      </c>
      <c r="G61" s="166" t="str">
        <f>VLOOKUP(E61,'LISTADO ATM'!$A$2:$B$901,2,0)</f>
        <v>ATM Autoservicio DGT I</v>
      </c>
      <c r="H61" s="166" t="str">
        <f>VLOOKUP(E61,VIP!$A$2:$O19799,7,FALSE)</f>
        <v>Si</v>
      </c>
      <c r="I61" s="166" t="str">
        <f>VLOOKUP(E61,VIP!$A$2:$O11764,8,FALSE)</f>
        <v>Si</v>
      </c>
      <c r="J61" s="166" t="str">
        <f>VLOOKUP(E61,VIP!$A$2:$O11714,8,FALSE)</f>
        <v>Si</v>
      </c>
      <c r="K61" s="166" t="str">
        <f>VLOOKUP(E61,VIP!$A$2:$O15288,6,0)</f>
        <v>NO</v>
      </c>
      <c r="L61" s="148" t="s">
        <v>2590</v>
      </c>
      <c r="M61" s="96" t="s">
        <v>2439</v>
      </c>
      <c r="N61" s="96" t="s">
        <v>2446</v>
      </c>
      <c r="O61" s="166" t="s">
        <v>2447</v>
      </c>
      <c r="P61" s="166"/>
      <c r="Q61" s="96" t="s">
        <v>2649</v>
      </c>
    </row>
    <row r="62" spans="1:17" ht="18" x14ac:dyDescent="0.25">
      <c r="A62" s="166" t="str">
        <f>VLOOKUP(E62,'LISTADO ATM'!$A$2:$C$902,3,0)</f>
        <v>DISTRITO NACIONAL</v>
      </c>
      <c r="B62" s="112" t="s">
        <v>2646</v>
      </c>
      <c r="C62" s="97">
        <v>44417.695115740738</v>
      </c>
      <c r="D62" s="97" t="s">
        <v>2442</v>
      </c>
      <c r="E62" s="143">
        <v>326</v>
      </c>
      <c r="F62" s="166" t="str">
        <f>VLOOKUP(E62,VIP!$A$2:$O14837,2,0)</f>
        <v>DRBR326</v>
      </c>
      <c r="G62" s="166" t="str">
        <f>VLOOKUP(E62,'LISTADO ATM'!$A$2:$B$901,2,0)</f>
        <v>ATM Autoservicio Jiménez Moya II</v>
      </c>
      <c r="H62" s="166" t="str">
        <f>VLOOKUP(E62,VIP!$A$2:$O19798,7,FALSE)</f>
        <v>Si</v>
      </c>
      <c r="I62" s="166" t="str">
        <f>VLOOKUP(E62,VIP!$A$2:$O11763,8,FALSE)</f>
        <v>Si</v>
      </c>
      <c r="J62" s="166" t="str">
        <f>VLOOKUP(E62,VIP!$A$2:$O11713,8,FALSE)</f>
        <v>Si</v>
      </c>
      <c r="K62" s="166" t="str">
        <f>VLOOKUP(E62,VIP!$A$2:$O15287,6,0)</f>
        <v>NO</v>
      </c>
      <c r="L62" s="148" t="s">
        <v>2590</v>
      </c>
      <c r="M62" s="96" t="s">
        <v>2439</v>
      </c>
      <c r="N62" s="96" t="s">
        <v>2446</v>
      </c>
      <c r="O62" s="166" t="s">
        <v>2447</v>
      </c>
      <c r="P62" s="166"/>
      <c r="Q62" s="96" t="s">
        <v>2649</v>
      </c>
    </row>
    <row r="63" spans="1:17" ht="18" x14ac:dyDescent="0.25">
      <c r="A63" s="166" t="str">
        <f>VLOOKUP(E63,'LISTADO ATM'!$A$2:$C$902,3,0)</f>
        <v>ESTE</v>
      </c>
      <c r="B63" s="112" t="s">
        <v>2653</v>
      </c>
      <c r="C63" s="97">
        <v>44417.917557870373</v>
      </c>
      <c r="D63" s="97" t="s">
        <v>2442</v>
      </c>
      <c r="E63" s="143">
        <v>330</v>
      </c>
      <c r="F63" s="166" t="str">
        <f>VLOOKUP(E63,VIP!$A$2:$O14836,2,0)</f>
        <v>DRBR330</v>
      </c>
      <c r="G63" s="166" t="str">
        <f>VLOOKUP(E63,'LISTADO ATM'!$A$2:$B$901,2,0)</f>
        <v xml:space="preserve">ATM Oficina Boulevard (Higuey) </v>
      </c>
      <c r="H63" s="166" t="str">
        <f>VLOOKUP(E63,VIP!$A$2:$O19797,7,FALSE)</f>
        <v>Si</v>
      </c>
      <c r="I63" s="166" t="str">
        <f>VLOOKUP(E63,VIP!$A$2:$O11762,8,FALSE)</f>
        <v>Si</v>
      </c>
      <c r="J63" s="166" t="str">
        <f>VLOOKUP(E63,VIP!$A$2:$O11712,8,FALSE)</f>
        <v>Si</v>
      </c>
      <c r="K63" s="166" t="str">
        <f>VLOOKUP(E63,VIP!$A$2:$O15286,6,0)</f>
        <v>SI</v>
      </c>
      <c r="L63" s="148" t="s">
        <v>2590</v>
      </c>
      <c r="M63" s="96" t="s">
        <v>2439</v>
      </c>
      <c r="N63" s="96" t="s">
        <v>2446</v>
      </c>
      <c r="O63" s="166" t="s">
        <v>2447</v>
      </c>
      <c r="P63" s="166"/>
      <c r="Q63" s="96" t="s">
        <v>2590</v>
      </c>
    </row>
    <row r="64" spans="1:17" ht="18" x14ac:dyDescent="0.25">
      <c r="A64" s="170" t="str">
        <f>VLOOKUP(E64,'LISTADO ATM'!$A$2:$C$902,3,0)</f>
        <v>DISTRITO NACIONAL</v>
      </c>
      <c r="B64" s="112" t="s">
        <v>2687</v>
      </c>
      <c r="C64" s="97">
        <v>44418.229895833334</v>
      </c>
      <c r="D64" s="97" t="s">
        <v>2442</v>
      </c>
      <c r="E64" s="143">
        <v>14</v>
      </c>
      <c r="F64" s="170" t="str">
        <f>VLOOKUP(E64,VIP!$A$2:$O14834,2,0)</f>
        <v>DRBR014</v>
      </c>
      <c r="G64" s="170" t="str">
        <f>VLOOKUP(E64,'LISTADO ATM'!$A$2:$B$901,2,0)</f>
        <v xml:space="preserve">ATM Oficina Aeropuerto Las Américas I </v>
      </c>
      <c r="H64" s="170" t="str">
        <f>VLOOKUP(E64,VIP!$A$2:$O19795,7,FALSE)</f>
        <v>Si</v>
      </c>
      <c r="I64" s="170" t="str">
        <f>VLOOKUP(E64,VIP!$A$2:$O11760,8,FALSE)</f>
        <v>Si</v>
      </c>
      <c r="J64" s="170" t="str">
        <f>VLOOKUP(E64,VIP!$A$2:$O11710,8,FALSE)</f>
        <v>Si</v>
      </c>
      <c r="K64" s="170" t="str">
        <f>VLOOKUP(E64,VIP!$A$2:$O15284,6,0)</f>
        <v>NO</v>
      </c>
      <c r="L64" s="148" t="s">
        <v>2590</v>
      </c>
      <c r="M64" s="96" t="s">
        <v>2439</v>
      </c>
      <c r="N64" s="96" t="s">
        <v>2446</v>
      </c>
      <c r="O64" s="170" t="s">
        <v>2447</v>
      </c>
      <c r="P64" s="170"/>
      <c r="Q64" s="96" t="s">
        <v>2590</v>
      </c>
    </row>
    <row r="65" spans="1:17" ht="18" x14ac:dyDescent="0.25">
      <c r="A65" s="166" t="str">
        <f>VLOOKUP(E65,'LISTADO ATM'!$A$2:$C$902,3,0)</f>
        <v>DISTRITO NACIONAL</v>
      </c>
      <c r="B65" s="112" t="s">
        <v>2731</v>
      </c>
      <c r="C65" s="97">
        <v>44418.583553240744</v>
      </c>
      <c r="D65" s="97" t="s">
        <v>2462</v>
      </c>
      <c r="E65" s="143">
        <v>410</v>
      </c>
      <c r="F65" s="166" t="str">
        <f>VLOOKUP(E65,VIP!$A$2:$O14843,2,0)</f>
        <v>DRBR410</v>
      </c>
      <c r="G65" s="166" t="str">
        <f>VLOOKUP(E65,'LISTADO ATM'!$A$2:$B$901,2,0)</f>
        <v xml:space="preserve">ATM Oficina Las Palmas de Herrera II </v>
      </c>
      <c r="H65" s="166" t="str">
        <f>VLOOKUP(E65,VIP!$A$2:$O19804,7,FALSE)</f>
        <v>Si</v>
      </c>
      <c r="I65" s="166" t="str">
        <f>VLOOKUP(E65,VIP!$A$2:$O11769,8,FALSE)</f>
        <v>Si</v>
      </c>
      <c r="J65" s="166" t="str">
        <f>VLOOKUP(E65,VIP!$A$2:$O11719,8,FALSE)</f>
        <v>Si</v>
      </c>
      <c r="K65" s="166" t="str">
        <f>VLOOKUP(E65,VIP!$A$2:$O15293,6,0)</f>
        <v>NO</v>
      </c>
      <c r="L65" s="148" t="s">
        <v>2590</v>
      </c>
      <c r="M65" s="96" t="s">
        <v>2439</v>
      </c>
      <c r="N65" s="96" t="s">
        <v>2446</v>
      </c>
      <c r="O65" s="166" t="s">
        <v>2712</v>
      </c>
      <c r="P65" s="166"/>
      <c r="Q65" s="96" t="s">
        <v>2590</v>
      </c>
    </row>
    <row r="66" spans="1:17" ht="18" x14ac:dyDescent="0.25">
      <c r="A66" s="166" t="str">
        <f>VLOOKUP(E66,'LISTADO ATM'!$A$2:$C$902,3,0)</f>
        <v>DISTRITO NACIONAL</v>
      </c>
      <c r="B66" s="112" t="s">
        <v>2749</v>
      </c>
      <c r="C66" s="97">
        <v>44418.649768518517</v>
      </c>
      <c r="D66" s="97" t="s">
        <v>2462</v>
      </c>
      <c r="E66" s="143">
        <v>231</v>
      </c>
      <c r="F66" s="166" t="str">
        <f>VLOOKUP(E66,VIP!$A$2:$O14851,2,0)</f>
        <v>DRBR231</v>
      </c>
      <c r="G66" s="166" t="str">
        <f>VLOOKUP(E66,'LISTADO ATM'!$A$2:$B$901,2,0)</f>
        <v xml:space="preserve">ATM Oficina Zona Oriental </v>
      </c>
      <c r="H66" s="166" t="str">
        <f>VLOOKUP(E66,VIP!$A$2:$O19812,7,FALSE)</f>
        <v>Si</v>
      </c>
      <c r="I66" s="166" t="str">
        <f>VLOOKUP(E66,VIP!$A$2:$O11777,8,FALSE)</f>
        <v>Si</v>
      </c>
      <c r="J66" s="166" t="str">
        <f>VLOOKUP(E66,VIP!$A$2:$O11727,8,FALSE)</f>
        <v>Si</v>
      </c>
      <c r="K66" s="166" t="str">
        <f>VLOOKUP(E66,VIP!$A$2:$O15301,6,0)</f>
        <v>SI</v>
      </c>
      <c r="L66" s="148" t="s">
        <v>2590</v>
      </c>
      <c r="M66" s="96" t="s">
        <v>2439</v>
      </c>
      <c r="N66" s="96" t="s">
        <v>2446</v>
      </c>
      <c r="O66" s="166" t="s">
        <v>2463</v>
      </c>
      <c r="P66" s="166"/>
      <c r="Q66" s="96" t="s">
        <v>2590</v>
      </c>
    </row>
    <row r="67" spans="1:17" ht="18" x14ac:dyDescent="0.25">
      <c r="A67" s="166" t="str">
        <f>VLOOKUP(E67,'LISTADO ATM'!$A$2:$C$902,3,0)</f>
        <v>DISTRITO NACIONAL</v>
      </c>
      <c r="B67" s="112" t="s">
        <v>2748</v>
      </c>
      <c r="C67" s="97">
        <v>44418.652499999997</v>
      </c>
      <c r="D67" s="97" t="s">
        <v>2462</v>
      </c>
      <c r="E67" s="143">
        <v>743</v>
      </c>
      <c r="F67" s="166" t="str">
        <f>VLOOKUP(E67,VIP!$A$2:$O14850,2,0)</f>
        <v>DRBR287</v>
      </c>
      <c r="G67" s="166" t="str">
        <f>VLOOKUP(E67,'LISTADO ATM'!$A$2:$B$901,2,0)</f>
        <v xml:space="preserve">ATM Oficina Los Frailes </v>
      </c>
      <c r="H67" s="166" t="str">
        <f>VLOOKUP(E67,VIP!$A$2:$O19811,7,FALSE)</f>
        <v>Si</v>
      </c>
      <c r="I67" s="166" t="str">
        <f>VLOOKUP(E67,VIP!$A$2:$O11776,8,FALSE)</f>
        <v>Si</v>
      </c>
      <c r="J67" s="166" t="str">
        <f>VLOOKUP(E67,VIP!$A$2:$O11726,8,FALSE)</f>
        <v>Si</v>
      </c>
      <c r="K67" s="166" t="str">
        <f>VLOOKUP(E67,VIP!$A$2:$O15300,6,0)</f>
        <v>SI</v>
      </c>
      <c r="L67" s="148" t="s">
        <v>2590</v>
      </c>
      <c r="M67" s="96" t="s">
        <v>2439</v>
      </c>
      <c r="N67" s="96" t="s">
        <v>2446</v>
      </c>
      <c r="O67" s="166" t="s">
        <v>2463</v>
      </c>
      <c r="P67" s="166"/>
      <c r="Q67" s="96" t="s">
        <v>2590</v>
      </c>
    </row>
    <row r="68" spans="1:17" ht="18" x14ac:dyDescent="0.25">
      <c r="A68" s="166" t="str">
        <f>VLOOKUP(E68,'LISTADO ATM'!$A$2:$C$902,3,0)</f>
        <v>DISTRITO NACIONAL</v>
      </c>
      <c r="B68" s="112" t="s">
        <v>2747</v>
      </c>
      <c r="C68" s="97">
        <v>44418.654548611114</v>
      </c>
      <c r="D68" s="97" t="s">
        <v>2442</v>
      </c>
      <c r="E68" s="143">
        <v>369</v>
      </c>
      <c r="F68" s="166" t="str">
        <f>VLOOKUP(E68,VIP!$A$2:$O14849,2,0)</f>
        <v xml:space="preserve">DRBR369 </v>
      </c>
      <c r="G68" s="166" t="str">
        <f>VLOOKUP(E68,'LISTADO ATM'!$A$2:$B$901,2,0)</f>
        <v>ATM Plaza Lama Aut. Duarte</v>
      </c>
      <c r="H68" s="166" t="str">
        <f>VLOOKUP(E68,VIP!$A$2:$O19810,7,FALSE)</f>
        <v>N/A</v>
      </c>
      <c r="I68" s="166" t="str">
        <f>VLOOKUP(E68,VIP!$A$2:$O11775,8,FALSE)</f>
        <v>N/A</v>
      </c>
      <c r="J68" s="166" t="str">
        <f>VLOOKUP(E68,VIP!$A$2:$O11725,8,FALSE)</f>
        <v>N/A</v>
      </c>
      <c r="K68" s="166" t="str">
        <f>VLOOKUP(E68,VIP!$A$2:$O15299,6,0)</f>
        <v>N/A</v>
      </c>
      <c r="L68" s="148" t="s">
        <v>2590</v>
      </c>
      <c r="M68" s="96" t="s">
        <v>2439</v>
      </c>
      <c r="N68" s="96" t="s">
        <v>2446</v>
      </c>
      <c r="O68" s="166" t="s">
        <v>2447</v>
      </c>
      <c r="P68" s="166"/>
      <c r="Q68" s="96" t="s">
        <v>2590</v>
      </c>
    </row>
    <row r="69" spans="1:17" ht="18" x14ac:dyDescent="0.25">
      <c r="A69" s="170" t="str">
        <f>VLOOKUP(E69,'LISTADO ATM'!$A$2:$C$902,3,0)</f>
        <v>ESTE</v>
      </c>
      <c r="B69" s="112" t="s">
        <v>2746</v>
      </c>
      <c r="C69" s="97">
        <v>44418.656157407408</v>
      </c>
      <c r="D69" s="97" t="s">
        <v>2462</v>
      </c>
      <c r="E69" s="143">
        <v>429</v>
      </c>
      <c r="F69" s="170" t="str">
        <f>VLOOKUP(E69,VIP!$A$2:$O14848,2,0)</f>
        <v>DRBR429</v>
      </c>
      <c r="G69" s="170" t="str">
        <f>VLOOKUP(E69,'LISTADO ATM'!$A$2:$B$901,2,0)</f>
        <v xml:space="preserve">ATM Oficina Jumbo La Romana </v>
      </c>
      <c r="H69" s="170" t="str">
        <f>VLOOKUP(E69,VIP!$A$2:$O19809,7,FALSE)</f>
        <v>Si</v>
      </c>
      <c r="I69" s="170" t="str">
        <f>VLOOKUP(E69,VIP!$A$2:$O11774,8,FALSE)</f>
        <v>Si</v>
      </c>
      <c r="J69" s="170" t="str">
        <f>VLOOKUP(E69,VIP!$A$2:$O11724,8,FALSE)</f>
        <v>Si</v>
      </c>
      <c r="K69" s="170" t="str">
        <f>VLOOKUP(E69,VIP!$A$2:$O15298,6,0)</f>
        <v>NO</v>
      </c>
      <c r="L69" s="148" t="s">
        <v>2590</v>
      </c>
      <c r="M69" s="96" t="s">
        <v>2439</v>
      </c>
      <c r="N69" s="96" t="s">
        <v>2446</v>
      </c>
      <c r="O69" s="170" t="s">
        <v>2463</v>
      </c>
      <c r="P69" s="170"/>
      <c r="Q69" s="96" t="s">
        <v>2590</v>
      </c>
    </row>
    <row r="70" spans="1:17" ht="18" x14ac:dyDescent="0.25">
      <c r="A70" s="166" t="str">
        <f>VLOOKUP(E70,'LISTADO ATM'!$A$2:$C$902,3,0)</f>
        <v>DISTRITO NACIONAL</v>
      </c>
      <c r="B70" s="112" t="s">
        <v>2745</v>
      </c>
      <c r="C70" s="97">
        <v>44418.66</v>
      </c>
      <c r="D70" s="97" t="s">
        <v>2442</v>
      </c>
      <c r="E70" s="143">
        <v>536</v>
      </c>
      <c r="F70" s="166" t="str">
        <f>VLOOKUP(E70,VIP!$A$2:$O14847,2,0)</f>
        <v>DRBR509</v>
      </c>
      <c r="G70" s="166" t="str">
        <f>VLOOKUP(E70,'LISTADO ATM'!$A$2:$B$901,2,0)</f>
        <v xml:space="preserve">ATM Super Lama San Isidro </v>
      </c>
      <c r="H70" s="166" t="str">
        <f>VLOOKUP(E70,VIP!$A$2:$O19808,7,FALSE)</f>
        <v>Si</v>
      </c>
      <c r="I70" s="166" t="str">
        <f>VLOOKUP(E70,VIP!$A$2:$O11773,8,FALSE)</f>
        <v>Si</v>
      </c>
      <c r="J70" s="166" t="str">
        <f>VLOOKUP(E70,VIP!$A$2:$O11723,8,FALSE)</f>
        <v>Si</v>
      </c>
      <c r="K70" s="166" t="str">
        <f>VLOOKUP(E70,VIP!$A$2:$O15297,6,0)</f>
        <v>NO</v>
      </c>
      <c r="L70" s="148" t="s">
        <v>2590</v>
      </c>
      <c r="M70" s="96" t="s">
        <v>2439</v>
      </c>
      <c r="N70" s="96" t="s">
        <v>2446</v>
      </c>
      <c r="O70" s="166" t="s">
        <v>2447</v>
      </c>
      <c r="P70" s="166"/>
      <c r="Q70" s="96" t="s">
        <v>2590</v>
      </c>
    </row>
    <row r="71" spans="1:17" ht="18" x14ac:dyDescent="0.25">
      <c r="A71" s="166" t="str">
        <f>VLOOKUP(E71,'LISTADO ATM'!$A$2:$C$902,3,0)</f>
        <v>DISTRITO NACIONAL</v>
      </c>
      <c r="B71" s="112" t="s">
        <v>2743</v>
      </c>
      <c r="C71" s="97">
        <v>44418.662824074076</v>
      </c>
      <c r="D71" s="97" t="s">
        <v>2462</v>
      </c>
      <c r="E71" s="143">
        <v>701</v>
      </c>
      <c r="F71" s="166" t="str">
        <f>VLOOKUP(E71,VIP!$A$2:$O14845,2,0)</f>
        <v>DRBR701</v>
      </c>
      <c r="G71" s="166" t="str">
        <f>VLOOKUP(E71,'LISTADO ATM'!$A$2:$B$901,2,0)</f>
        <v>ATM Autoservicio Los Alcarrizos</v>
      </c>
      <c r="H71" s="166" t="str">
        <f>VLOOKUP(E71,VIP!$A$2:$O19806,7,FALSE)</f>
        <v>Si</v>
      </c>
      <c r="I71" s="166" t="str">
        <f>VLOOKUP(E71,VIP!$A$2:$O11771,8,FALSE)</f>
        <v>Si</v>
      </c>
      <c r="J71" s="166" t="str">
        <f>VLOOKUP(E71,VIP!$A$2:$O11721,8,FALSE)</f>
        <v>Si</v>
      </c>
      <c r="K71" s="166" t="str">
        <f>VLOOKUP(E71,VIP!$A$2:$O15295,6,0)</f>
        <v>NO</v>
      </c>
      <c r="L71" s="148" t="s">
        <v>2590</v>
      </c>
      <c r="M71" s="96" t="s">
        <v>2439</v>
      </c>
      <c r="N71" s="96" t="s">
        <v>2446</v>
      </c>
      <c r="O71" s="166" t="s">
        <v>2463</v>
      </c>
      <c r="P71" s="166"/>
      <c r="Q71" s="96" t="s">
        <v>2590</v>
      </c>
    </row>
    <row r="72" spans="1:17" ht="18" x14ac:dyDescent="0.25">
      <c r="A72" s="166" t="str">
        <f>VLOOKUP(E72,'LISTADO ATM'!$A$2:$C$902,3,0)</f>
        <v>DISTRITO NACIONAL</v>
      </c>
      <c r="B72" s="112" t="s">
        <v>2740</v>
      </c>
      <c r="C72" s="97">
        <v>44418.668576388889</v>
      </c>
      <c r="D72" s="97" t="s">
        <v>2442</v>
      </c>
      <c r="E72" s="143">
        <v>545</v>
      </c>
      <c r="F72" s="166" t="str">
        <f>VLOOKUP(E72,VIP!$A$2:$O14842,2,0)</f>
        <v>DRBR995</v>
      </c>
      <c r="G72" s="166" t="str">
        <f>VLOOKUP(E72,'LISTADO ATM'!$A$2:$B$901,2,0)</f>
        <v xml:space="preserve">ATM Oficina Isabel La Católica II  </v>
      </c>
      <c r="H72" s="166" t="str">
        <f>VLOOKUP(E72,VIP!$A$2:$O19803,7,FALSE)</f>
        <v>Si</v>
      </c>
      <c r="I72" s="166" t="str">
        <f>VLOOKUP(E72,VIP!$A$2:$O11768,8,FALSE)</f>
        <v>Si</v>
      </c>
      <c r="J72" s="166" t="str">
        <f>VLOOKUP(E72,VIP!$A$2:$O11718,8,FALSE)</f>
        <v>Si</v>
      </c>
      <c r="K72" s="166" t="str">
        <f>VLOOKUP(E72,VIP!$A$2:$O15292,6,0)</f>
        <v>NO</v>
      </c>
      <c r="L72" s="148" t="s">
        <v>2590</v>
      </c>
      <c r="M72" s="96" t="s">
        <v>2439</v>
      </c>
      <c r="N72" s="96" t="s">
        <v>2446</v>
      </c>
      <c r="O72" s="166" t="s">
        <v>2447</v>
      </c>
      <c r="P72" s="166"/>
      <c r="Q72" s="96" t="s">
        <v>2590</v>
      </c>
    </row>
    <row r="73" spans="1:17" ht="18" x14ac:dyDescent="0.25">
      <c r="A73" s="166" t="str">
        <f>VLOOKUP(E73,'LISTADO ATM'!$A$2:$C$902,3,0)</f>
        <v>DISTRITO NACIONAL</v>
      </c>
      <c r="B73" s="112" t="s">
        <v>2617</v>
      </c>
      <c r="C73" s="97">
        <v>44415.590266203704</v>
      </c>
      <c r="D73" s="97" t="s">
        <v>2462</v>
      </c>
      <c r="E73" s="143">
        <v>378</v>
      </c>
      <c r="F73" s="166" t="str">
        <f>VLOOKUP(E73,VIP!$A$2:$O14806,2,0)</f>
        <v>DRBR378</v>
      </c>
      <c r="G73" s="166" t="str">
        <f>VLOOKUP(E73,'LISTADO ATM'!$A$2:$B$901,2,0)</f>
        <v>ATM UNP Villa Flores</v>
      </c>
      <c r="H73" s="166" t="str">
        <f>VLOOKUP(E73,VIP!$A$2:$O19767,7,FALSE)</f>
        <v>N/A</v>
      </c>
      <c r="I73" s="166" t="str">
        <f>VLOOKUP(E73,VIP!$A$2:$O11732,8,FALSE)</f>
        <v>N/A</v>
      </c>
      <c r="J73" s="166" t="str">
        <f>VLOOKUP(E73,VIP!$A$2:$O11682,8,FALSE)</f>
        <v>N/A</v>
      </c>
      <c r="K73" s="166" t="str">
        <f>VLOOKUP(E73,VIP!$A$2:$O15256,6,0)</f>
        <v>N/A</v>
      </c>
      <c r="L73" s="148" t="s">
        <v>2553</v>
      </c>
      <c r="M73" s="218" t="s">
        <v>2538</v>
      </c>
      <c r="N73" s="96" t="s">
        <v>2446</v>
      </c>
      <c r="O73" s="166" t="s">
        <v>2463</v>
      </c>
      <c r="P73" s="166"/>
      <c r="Q73" s="217">
        <v>44418.606238425928</v>
      </c>
    </row>
    <row r="74" spans="1:17" s="130" customFormat="1" ht="18" x14ac:dyDescent="0.25">
      <c r="A74" s="170" t="str">
        <f>VLOOKUP(E74,'LISTADO ATM'!$A$2:$C$902,3,0)</f>
        <v>DISTRITO NACIONAL</v>
      </c>
      <c r="B74" s="112" t="s">
        <v>2706</v>
      </c>
      <c r="C74" s="97">
        <v>44418.421481481484</v>
      </c>
      <c r="D74" s="97" t="s">
        <v>2442</v>
      </c>
      <c r="E74" s="143">
        <v>994</v>
      </c>
      <c r="F74" s="170" t="str">
        <f>VLOOKUP(E74,VIP!$A$2:$O14844,2,0)</f>
        <v>DRBR994</v>
      </c>
      <c r="G74" s="170" t="str">
        <f>VLOOKUP(E74,'LISTADO ATM'!$A$2:$B$901,2,0)</f>
        <v>ATM Telemicro</v>
      </c>
      <c r="H74" s="170" t="str">
        <f>VLOOKUP(E74,VIP!$A$2:$O19805,7,FALSE)</f>
        <v>Si</v>
      </c>
      <c r="I74" s="170" t="str">
        <f>VLOOKUP(E74,VIP!$A$2:$O11770,8,FALSE)</f>
        <v>Si</v>
      </c>
      <c r="J74" s="170" t="str">
        <f>VLOOKUP(E74,VIP!$A$2:$O11720,8,FALSE)</f>
        <v>Si</v>
      </c>
      <c r="K74" s="170" t="str">
        <f>VLOOKUP(E74,VIP!$A$2:$O15294,6,0)</f>
        <v>NO</v>
      </c>
      <c r="L74" s="148" t="s">
        <v>2553</v>
      </c>
      <c r="M74" s="96" t="s">
        <v>2439</v>
      </c>
      <c r="N74" s="96" t="s">
        <v>2446</v>
      </c>
      <c r="O74" s="170" t="s">
        <v>2447</v>
      </c>
      <c r="P74" s="170"/>
      <c r="Q74" s="96" t="s">
        <v>2553</v>
      </c>
    </row>
    <row r="75" spans="1:17" s="130" customFormat="1" ht="18" x14ac:dyDescent="0.25">
      <c r="A75" s="170" t="str">
        <f>VLOOKUP(E75,'LISTADO ATM'!$A$2:$C$902,3,0)</f>
        <v>DISTRITO NACIONAL</v>
      </c>
      <c r="B75" s="112" t="s">
        <v>2753</v>
      </c>
      <c r="C75" s="97">
        <v>44418.603831018518</v>
      </c>
      <c r="D75" s="97" t="s">
        <v>2442</v>
      </c>
      <c r="E75" s="143">
        <v>818</v>
      </c>
      <c r="F75" s="170" t="str">
        <f>VLOOKUP(E75,VIP!$A$2:$O14855,2,0)</f>
        <v>DRBR818</v>
      </c>
      <c r="G75" s="170" t="str">
        <f>VLOOKUP(E75,'LISTADO ATM'!$A$2:$B$901,2,0)</f>
        <v xml:space="preserve">ATM Juridicción Inmobiliaria </v>
      </c>
      <c r="H75" s="170" t="str">
        <f>VLOOKUP(E75,VIP!$A$2:$O19816,7,FALSE)</f>
        <v>No</v>
      </c>
      <c r="I75" s="170" t="str">
        <f>VLOOKUP(E75,VIP!$A$2:$O11781,8,FALSE)</f>
        <v>No</v>
      </c>
      <c r="J75" s="170" t="str">
        <f>VLOOKUP(E75,VIP!$A$2:$O11731,8,FALSE)</f>
        <v>No</v>
      </c>
      <c r="K75" s="170" t="str">
        <f>VLOOKUP(E75,VIP!$A$2:$O15305,6,0)</f>
        <v>NO</v>
      </c>
      <c r="L75" s="148" t="s">
        <v>2553</v>
      </c>
      <c r="M75" s="96" t="s">
        <v>2439</v>
      </c>
      <c r="N75" s="96" t="s">
        <v>2446</v>
      </c>
      <c r="O75" s="170" t="s">
        <v>2447</v>
      </c>
      <c r="P75" s="170"/>
      <c r="Q75" s="96" t="s">
        <v>2553</v>
      </c>
    </row>
    <row r="76" spans="1:17" s="130" customFormat="1" ht="18" x14ac:dyDescent="0.25">
      <c r="A76" s="170" t="str">
        <f>VLOOKUP(E76,'LISTADO ATM'!$A$2:$C$902,3,0)</f>
        <v>NORTE</v>
      </c>
      <c r="B76" s="164">
        <v>3335983156</v>
      </c>
      <c r="C76" s="97">
        <v>44417.54420138889</v>
      </c>
      <c r="D76" s="97" t="s">
        <v>2462</v>
      </c>
      <c r="E76" s="143">
        <v>712</v>
      </c>
      <c r="F76" s="170" t="str">
        <f>VLOOKUP(E76,VIP!$A$2:$O14833,2,0)</f>
        <v>DRBR128</v>
      </c>
      <c r="G76" s="170" t="str">
        <f>VLOOKUP(E76,'LISTADO ATM'!$A$2:$B$901,2,0)</f>
        <v xml:space="preserve">ATM Oficina Imbert </v>
      </c>
      <c r="H76" s="170" t="str">
        <f>VLOOKUP(E76,VIP!$A$2:$O19794,7,FALSE)</f>
        <v>Si</v>
      </c>
      <c r="I76" s="170" t="str">
        <f>VLOOKUP(E76,VIP!$A$2:$O11759,8,FALSE)</f>
        <v>Si</v>
      </c>
      <c r="J76" s="170" t="str">
        <f>VLOOKUP(E76,VIP!$A$2:$O11709,8,FALSE)</f>
        <v>Si</v>
      </c>
      <c r="K76" s="170" t="str">
        <f>VLOOKUP(E76,VIP!$A$2:$O15283,6,0)</f>
        <v>SI</v>
      </c>
      <c r="L76" s="148" t="s">
        <v>2435</v>
      </c>
      <c r="M76" s="218" t="s">
        <v>2538</v>
      </c>
      <c r="N76" s="218" t="s">
        <v>2718</v>
      </c>
      <c r="O76" s="170" t="s">
        <v>2463</v>
      </c>
      <c r="P76" s="170"/>
      <c r="Q76" s="217">
        <v>44418.463414351849</v>
      </c>
    </row>
    <row r="77" spans="1:17" s="130" customFormat="1" ht="18" x14ac:dyDescent="0.25">
      <c r="A77" s="170" t="str">
        <f>VLOOKUP(E77,'LISTADO ATM'!$A$2:$C$902,3,0)</f>
        <v>NORTE</v>
      </c>
      <c r="B77" s="112" t="s">
        <v>2657</v>
      </c>
      <c r="C77" s="97">
        <v>44417.791863425926</v>
      </c>
      <c r="D77" s="97" t="s">
        <v>2618</v>
      </c>
      <c r="E77" s="143">
        <v>88</v>
      </c>
      <c r="F77" s="170" t="str">
        <f>VLOOKUP(E77,VIP!$A$2:$O14840,2,0)</f>
        <v>DRBR088</v>
      </c>
      <c r="G77" s="170" t="str">
        <f>VLOOKUP(E77,'LISTADO ATM'!$A$2:$B$901,2,0)</f>
        <v xml:space="preserve">ATM S/M La Fuente (Santiago) </v>
      </c>
      <c r="H77" s="170" t="str">
        <f>VLOOKUP(E77,VIP!$A$2:$O19801,7,FALSE)</f>
        <v>Si</v>
      </c>
      <c r="I77" s="170" t="str">
        <f>VLOOKUP(E77,VIP!$A$2:$O11766,8,FALSE)</f>
        <v>Si</v>
      </c>
      <c r="J77" s="170" t="str">
        <f>VLOOKUP(E77,VIP!$A$2:$O11716,8,FALSE)</f>
        <v>Si</v>
      </c>
      <c r="K77" s="170" t="str">
        <f>VLOOKUP(E77,VIP!$A$2:$O15290,6,0)</f>
        <v>NO</v>
      </c>
      <c r="L77" s="148" t="s">
        <v>2435</v>
      </c>
      <c r="M77" s="218" t="s">
        <v>2538</v>
      </c>
      <c r="N77" s="96" t="s">
        <v>2446</v>
      </c>
      <c r="O77" s="170" t="s">
        <v>2658</v>
      </c>
      <c r="P77" s="170"/>
      <c r="Q77" s="217">
        <v>44418.606238425928</v>
      </c>
    </row>
    <row r="78" spans="1:17" s="130" customFormat="1" ht="18" x14ac:dyDescent="0.25">
      <c r="A78" s="170" t="str">
        <f>VLOOKUP(E78,'LISTADO ATM'!$A$2:$C$902,3,0)</f>
        <v>NORTE</v>
      </c>
      <c r="B78" s="112" t="s">
        <v>2655</v>
      </c>
      <c r="C78" s="97">
        <v>44417.912175925929</v>
      </c>
      <c r="D78" s="97" t="s">
        <v>2618</v>
      </c>
      <c r="E78" s="143">
        <v>603</v>
      </c>
      <c r="F78" s="170" t="str">
        <f>VLOOKUP(E78,VIP!$A$2:$O14838,2,0)</f>
        <v>DRBR126</v>
      </c>
      <c r="G78" s="170" t="str">
        <f>VLOOKUP(E78,'LISTADO ATM'!$A$2:$B$901,2,0)</f>
        <v xml:space="preserve">ATM Zona Franca (Santiago) II </v>
      </c>
      <c r="H78" s="170" t="str">
        <f>VLOOKUP(E78,VIP!$A$2:$O19799,7,FALSE)</f>
        <v>Si</v>
      </c>
      <c r="I78" s="170" t="str">
        <f>VLOOKUP(E78,VIP!$A$2:$O11764,8,FALSE)</f>
        <v>Si</v>
      </c>
      <c r="J78" s="170" t="str">
        <f>VLOOKUP(E78,VIP!$A$2:$O11714,8,FALSE)</f>
        <v>Si</v>
      </c>
      <c r="K78" s="170" t="str">
        <f>VLOOKUP(E78,VIP!$A$2:$O15288,6,0)</f>
        <v>NO</v>
      </c>
      <c r="L78" s="148" t="s">
        <v>2435</v>
      </c>
      <c r="M78" s="218" t="s">
        <v>2538</v>
      </c>
      <c r="N78" s="96" t="s">
        <v>2446</v>
      </c>
      <c r="O78" s="170" t="s">
        <v>2658</v>
      </c>
      <c r="P78" s="170"/>
      <c r="Q78" s="217">
        <v>44418.606238425928</v>
      </c>
    </row>
    <row r="79" spans="1:17" s="130" customFormat="1" ht="18" x14ac:dyDescent="0.25">
      <c r="A79" s="170" t="str">
        <f>VLOOKUP(E79,'LISTADO ATM'!$A$2:$C$902,3,0)</f>
        <v>ESTE</v>
      </c>
      <c r="B79" s="112" t="s">
        <v>2661</v>
      </c>
      <c r="C79" s="97">
        <v>44418.057233796295</v>
      </c>
      <c r="D79" s="97" t="s">
        <v>2462</v>
      </c>
      <c r="E79" s="143">
        <v>293</v>
      </c>
      <c r="F79" s="170" t="str">
        <f>VLOOKUP(E79,VIP!$A$2:$O14834,2,0)</f>
        <v>DRBR293</v>
      </c>
      <c r="G79" s="170" t="str">
        <f>VLOOKUP(E79,'LISTADO ATM'!$A$2:$B$901,2,0)</f>
        <v xml:space="preserve">ATM S/M Nueva Visión (San Pedro) </v>
      </c>
      <c r="H79" s="170" t="str">
        <f>VLOOKUP(E79,VIP!$A$2:$O19795,7,FALSE)</f>
        <v>Si</v>
      </c>
      <c r="I79" s="170" t="str">
        <f>VLOOKUP(E79,VIP!$A$2:$O11760,8,FALSE)</f>
        <v>Si</v>
      </c>
      <c r="J79" s="170" t="str">
        <f>VLOOKUP(E79,VIP!$A$2:$O11710,8,FALSE)</f>
        <v>Si</v>
      </c>
      <c r="K79" s="170" t="str">
        <f>VLOOKUP(E79,VIP!$A$2:$O15284,6,0)</f>
        <v>NO</v>
      </c>
      <c r="L79" s="148" t="s">
        <v>2435</v>
      </c>
      <c r="M79" s="218" t="s">
        <v>2538</v>
      </c>
      <c r="N79" s="96" t="s">
        <v>2446</v>
      </c>
      <c r="O79" s="170" t="s">
        <v>2463</v>
      </c>
      <c r="P79" s="170"/>
      <c r="Q79" s="217">
        <v>44418.463414351849</v>
      </c>
    </row>
    <row r="80" spans="1:17" s="130" customFormat="1" ht="18" x14ac:dyDescent="0.25">
      <c r="A80" s="170" t="str">
        <f>VLOOKUP(E80,'LISTADO ATM'!$A$2:$C$902,3,0)</f>
        <v>ESTE</v>
      </c>
      <c r="B80" s="112" t="s">
        <v>2660</v>
      </c>
      <c r="C80" s="97">
        <v>44418.059513888889</v>
      </c>
      <c r="D80" s="97" t="s">
        <v>2462</v>
      </c>
      <c r="E80" s="143">
        <v>367</v>
      </c>
      <c r="F80" s="170" t="str">
        <f>VLOOKUP(E80,VIP!$A$2:$O14833,2,0)</f>
        <v xml:space="preserve">DRBR367 </v>
      </c>
      <c r="G80" s="170" t="str">
        <f>VLOOKUP(E80,'LISTADO ATM'!$A$2:$B$901,2,0)</f>
        <v>ATM Ayuntamiento El Puerto</v>
      </c>
      <c r="H80" s="170" t="str">
        <f>VLOOKUP(E80,VIP!$A$2:$O19794,7,FALSE)</f>
        <v>N/A</v>
      </c>
      <c r="I80" s="170" t="str">
        <f>VLOOKUP(E80,VIP!$A$2:$O11759,8,FALSE)</f>
        <v>N/A</v>
      </c>
      <c r="J80" s="170" t="str">
        <f>VLOOKUP(E80,VIP!$A$2:$O11709,8,FALSE)</f>
        <v>N/A</v>
      </c>
      <c r="K80" s="170" t="str">
        <f>VLOOKUP(E80,VIP!$A$2:$O15283,6,0)</f>
        <v>N/A</v>
      </c>
      <c r="L80" s="148" t="s">
        <v>2435</v>
      </c>
      <c r="M80" s="218" t="s">
        <v>2538</v>
      </c>
      <c r="N80" s="96" t="s">
        <v>2446</v>
      </c>
      <c r="O80" s="170" t="s">
        <v>2463</v>
      </c>
      <c r="P80" s="170"/>
      <c r="Q80" s="217">
        <v>44418.463414351849</v>
      </c>
    </row>
    <row r="81" spans="1:20" s="130" customFormat="1" ht="18" x14ac:dyDescent="0.25">
      <c r="A81" s="170" t="str">
        <f>VLOOKUP(E81,'LISTADO ATM'!$A$2:$C$902,3,0)</f>
        <v>NORTE</v>
      </c>
      <c r="B81" s="112" t="s">
        <v>2708</v>
      </c>
      <c r="C81" s="97">
        <v>44418.408148148148</v>
      </c>
      <c r="D81" s="97" t="s">
        <v>2462</v>
      </c>
      <c r="E81" s="143">
        <v>350</v>
      </c>
      <c r="F81" s="170" t="str">
        <f>VLOOKUP(E81,VIP!$A$2:$O14846,2,0)</f>
        <v>DRBR350</v>
      </c>
      <c r="G81" s="170" t="str">
        <f>VLOOKUP(E81,'LISTADO ATM'!$A$2:$B$901,2,0)</f>
        <v xml:space="preserve">ATM Oficina Villa Tapia </v>
      </c>
      <c r="H81" s="170" t="str">
        <f>VLOOKUP(E81,VIP!$A$2:$O19807,7,FALSE)</f>
        <v>Si</v>
      </c>
      <c r="I81" s="170" t="str">
        <f>VLOOKUP(E81,VIP!$A$2:$O11772,8,FALSE)</f>
        <v>Si</v>
      </c>
      <c r="J81" s="170" t="str">
        <f>VLOOKUP(E81,VIP!$A$2:$O11722,8,FALSE)</f>
        <v>Si</v>
      </c>
      <c r="K81" s="170" t="str">
        <f>VLOOKUP(E81,VIP!$A$2:$O15296,6,0)</f>
        <v>NO</v>
      </c>
      <c r="L81" s="148" t="s">
        <v>2435</v>
      </c>
      <c r="M81" s="218" t="s">
        <v>2538</v>
      </c>
      <c r="N81" s="96" t="s">
        <v>2446</v>
      </c>
      <c r="O81" s="170" t="s">
        <v>2712</v>
      </c>
      <c r="P81" s="170"/>
      <c r="Q81" s="217">
        <v>44418.606238425928</v>
      </c>
    </row>
    <row r="82" spans="1:20" s="130" customFormat="1" ht="18" x14ac:dyDescent="0.25">
      <c r="A82" s="170" t="str">
        <f>VLOOKUP(E82,'LISTADO ATM'!$A$2:$C$902,3,0)</f>
        <v>DISTRITO NACIONAL</v>
      </c>
      <c r="B82" s="112" t="s">
        <v>2736</v>
      </c>
      <c r="C82" s="97">
        <v>44418.475613425922</v>
      </c>
      <c r="D82" s="97" t="s">
        <v>2442</v>
      </c>
      <c r="E82" s="143">
        <v>961</v>
      </c>
      <c r="F82" s="170" t="str">
        <f>VLOOKUP(E82,VIP!$A$2:$O14848,2,0)</f>
        <v>DRBR03H</v>
      </c>
      <c r="G82" s="170" t="str">
        <f>VLOOKUP(E82,'LISTADO ATM'!$A$2:$B$901,2,0)</f>
        <v xml:space="preserve">ATM Listín Diario </v>
      </c>
      <c r="H82" s="170" t="str">
        <f>VLOOKUP(E82,VIP!$A$2:$O19809,7,FALSE)</f>
        <v>Si</v>
      </c>
      <c r="I82" s="170" t="str">
        <f>VLOOKUP(E82,VIP!$A$2:$O11774,8,FALSE)</f>
        <v>Si</v>
      </c>
      <c r="J82" s="170" t="str">
        <f>VLOOKUP(E82,VIP!$A$2:$O11724,8,FALSE)</f>
        <v>Si</v>
      </c>
      <c r="K82" s="170" t="str">
        <f>VLOOKUP(E82,VIP!$A$2:$O15298,6,0)</f>
        <v>NO</v>
      </c>
      <c r="L82" s="148" t="s">
        <v>2435</v>
      </c>
      <c r="M82" s="96" t="s">
        <v>2439</v>
      </c>
      <c r="N82" s="96" t="s">
        <v>2446</v>
      </c>
      <c r="O82" s="170" t="s">
        <v>2447</v>
      </c>
      <c r="P82" s="170"/>
      <c r="Q82" s="96" t="s">
        <v>2435</v>
      </c>
    </row>
    <row r="83" spans="1:20" s="130" customFormat="1" ht="18" x14ac:dyDescent="0.25">
      <c r="A83" s="170" t="str">
        <f>VLOOKUP(E83,'LISTADO ATM'!$A$2:$C$902,3,0)</f>
        <v>DISTRITO NACIONAL</v>
      </c>
      <c r="B83" s="112" t="s">
        <v>2735</v>
      </c>
      <c r="C83" s="97">
        <v>44418.495706018519</v>
      </c>
      <c r="D83" s="97" t="s">
        <v>2442</v>
      </c>
      <c r="E83" s="143">
        <v>557</v>
      </c>
      <c r="F83" s="170" t="str">
        <f>VLOOKUP(E83,VIP!$A$2:$O14847,2,0)</f>
        <v>DRBR022</v>
      </c>
      <c r="G83" s="170" t="str">
        <f>VLOOKUP(E83,'LISTADO ATM'!$A$2:$B$901,2,0)</f>
        <v xml:space="preserve">ATM Multicentro La Sirena Ave. Mella </v>
      </c>
      <c r="H83" s="170" t="str">
        <f>VLOOKUP(E83,VIP!$A$2:$O19808,7,FALSE)</f>
        <v>Si</v>
      </c>
      <c r="I83" s="170" t="str">
        <f>VLOOKUP(E83,VIP!$A$2:$O11773,8,FALSE)</f>
        <v>Si</v>
      </c>
      <c r="J83" s="170" t="str">
        <f>VLOOKUP(E83,VIP!$A$2:$O11723,8,FALSE)</f>
        <v>Si</v>
      </c>
      <c r="K83" s="170" t="str">
        <f>VLOOKUP(E83,VIP!$A$2:$O15297,6,0)</f>
        <v>SI</v>
      </c>
      <c r="L83" s="148" t="s">
        <v>2435</v>
      </c>
      <c r="M83" s="96" t="s">
        <v>2439</v>
      </c>
      <c r="N83" s="96" t="s">
        <v>2446</v>
      </c>
      <c r="O83" s="170" t="s">
        <v>2447</v>
      </c>
      <c r="P83" s="170"/>
      <c r="Q83" s="96" t="s">
        <v>2435</v>
      </c>
    </row>
    <row r="84" spans="1:20" s="130" customFormat="1" ht="18" x14ac:dyDescent="0.25">
      <c r="A84" s="170" t="str">
        <f>VLOOKUP(E84,'LISTADO ATM'!$A$2:$C$902,3,0)</f>
        <v>DISTRITO NACIONAL</v>
      </c>
      <c r="B84" s="112" t="s">
        <v>2741</v>
      </c>
      <c r="C84" s="97">
        <v>44418.667210648149</v>
      </c>
      <c r="D84" s="97" t="s">
        <v>2442</v>
      </c>
      <c r="E84" s="143">
        <v>725</v>
      </c>
      <c r="F84" s="170" t="str">
        <f>VLOOKUP(E84,VIP!$A$2:$O14843,2,0)</f>
        <v>DRBR998</v>
      </c>
      <c r="G84" s="170" t="str">
        <f>VLOOKUP(E84,'LISTADO ATM'!$A$2:$B$901,2,0)</f>
        <v xml:space="preserve">ATM El Huacal II  </v>
      </c>
      <c r="H84" s="170" t="str">
        <f>VLOOKUP(E84,VIP!$A$2:$O19804,7,FALSE)</f>
        <v>Si</v>
      </c>
      <c r="I84" s="170" t="str">
        <f>VLOOKUP(E84,VIP!$A$2:$O11769,8,FALSE)</f>
        <v>Si</v>
      </c>
      <c r="J84" s="170" t="str">
        <f>VLOOKUP(E84,VIP!$A$2:$O11719,8,FALSE)</f>
        <v>Si</v>
      </c>
      <c r="K84" s="170" t="str">
        <f>VLOOKUP(E84,VIP!$A$2:$O15293,6,0)</f>
        <v>NO</v>
      </c>
      <c r="L84" s="148" t="s">
        <v>2435</v>
      </c>
      <c r="M84" s="96" t="s">
        <v>2439</v>
      </c>
      <c r="N84" s="96" t="s">
        <v>2446</v>
      </c>
      <c r="O84" s="170" t="s">
        <v>2447</v>
      </c>
      <c r="P84" s="170"/>
      <c r="Q84" s="96" t="s">
        <v>2435</v>
      </c>
    </row>
    <row r="85" spans="1:20" s="130" customFormat="1" ht="18" x14ac:dyDescent="0.25">
      <c r="A85" s="170" t="str">
        <f>VLOOKUP(E85,'LISTADO ATM'!$A$2:$C$902,3,0)</f>
        <v>DISTRITO NACIONAL</v>
      </c>
      <c r="B85" s="112" t="s">
        <v>2742</v>
      </c>
      <c r="C85" s="97">
        <v>44418.66510416667</v>
      </c>
      <c r="D85" s="97" t="s">
        <v>2442</v>
      </c>
      <c r="E85" s="143">
        <v>835</v>
      </c>
      <c r="F85" s="170" t="str">
        <f>VLOOKUP(E85,VIP!$A$2:$O14844,2,0)</f>
        <v>DRBR835</v>
      </c>
      <c r="G85" s="170" t="str">
        <f>VLOOKUP(E85,'LISTADO ATM'!$A$2:$B$901,2,0)</f>
        <v xml:space="preserve">ATM UNP Megacentro </v>
      </c>
      <c r="H85" s="170" t="str">
        <f>VLOOKUP(E85,VIP!$A$2:$O19805,7,FALSE)</f>
        <v>Si</v>
      </c>
      <c r="I85" s="170" t="str">
        <f>VLOOKUP(E85,VIP!$A$2:$O11770,8,FALSE)</f>
        <v>Si</v>
      </c>
      <c r="J85" s="170" t="str">
        <f>VLOOKUP(E85,VIP!$A$2:$O11720,8,FALSE)</f>
        <v>Si</v>
      </c>
      <c r="K85" s="170" t="str">
        <f>VLOOKUP(E85,VIP!$A$2:$O15294,6,0)</f>
        <v>SI</v>
      </c>
      <c r="L85" s="148" t="s">
        <v>2754</v>
      </c>
      <c r="M85" s="96" t="s">
        <v>2439</v>
      </c>
      <c r="N85" s="96" t="s">
        <v>2446</v>
      </c>
      <c r="O85" s="170" t="s">
        <v>2447</v>
      </c>
      <c r="P85" s="170"/>
      <c r="Q85" s="96" t="s">
        <v>2754</v>
      </c>
    </row>
    <row r="86" spans="1:20" s="130" customFormat="1" ht="18" x14ac:dyDescent="0.25">
      <c r="A86" s="170" t="str">
        <f>VLOOKUP(E86,'LISTADO ATM'!$A$2:$C$902,3,0)</f>
        <v>DISTRITO NACIONAL</v>
      </c>
      <c r="B86" s="112" t="s">
        <v>2700</v>
      </c>
      <c r="C86" s="97">
        <v>44418.452349537038</v>
      </c>
      <c r="D86" s="97" t="s">
        <v>2175</v>
      </c>
      <c r="E86" s="143">
        <v>935</v>
      </c>
      <c r="F86" s="170" t="str">
        <f>VLOOKUP(E86,VIP!$A$2:$O14838,2,0)</f>
        <v>DRBR16J</v>
      </c>
      <c r="G86" s="170" t="str">
        <f>VLOOKUP(E86,'LISTADO ATM'!$A$2:$B$901,2,0)</f>
        <v xml:space="preserve">ATM Oficina John F. Kennedy </v>
      </c>
      <c r="H86" s="170" t="str">
        <f>VLOOKUP(E86,VIP!$A$2:$O19799,7,FALSE)</f>
        <v>Si</v>
      </c>
      <c r="I86" s="170" t="str">
        <f>VLOOKUP(E86,VIP!$A$2:$O11764,8,FALSE)</f>
        <v>Si</v>
      </c>
      <c r="J86" s="170" t="str">
        <f>VLOOKUP(E86,VIP!$A$2:$O11714,8,FALSE)</f>
        <v>Si</v>
      </c>
      <c r="K86" s="170" t="str">
        <f>VLOOKUP(E86,VIP!$A$2:$O15288,6,0)</f>
        <v>SI</v>
      </c>
      <c r="L86" s="148" t="s">
        <v>2710</v>
      </c>
      <c r="M86" s="96" t="s">
        <v>2439</v>
      </c>
      <c r="N86" s="96" t="s">
        <v>2446</v>
      </c>
      <c r="O86" s="170" t="s">
        <v>2448</v>
      </c>
      <c r="P86" s="170"/>
      <c r="Q86" s="96" t="s">
        <v>2710</v>
      </c>
    </row>
    <row r="87" spans="1:20" s="130" customFormat="1" ht="18" x14ac:dyDescent="0.25">
      <c r="A87" s="170" t="str">
        <f>VLOOKUP(E87,'LISTADO ATM'!$A$2:$C$902,3,0)</f>
        <v>ESTE</v>
      </c>
      <c r="B87" s="112" t="s">
        <v>2698</v>
      </c>
      <c r="C87" s="97">
        <v>44418.469560185185</v>
      </c>
      <c r="D87" s="97" t="s">
        <v>2175</v>
      </c>
      <c r="E87" s="143">
        <v>293</v>
      </c>
      <c r="F87" s="170" t="str">
        <f>VLOOKUP(E87,VIP!$A$2:$O14836,2,0)</f>
        <v>DRBR293</v>
      </c>
      <c r="G87" s="170" t="str">
        <f>VLOOKUP(E87,'LISTADO ATM'!$A$2:$B$901,2,0)</f>
        <v xml:space="preserve">ATM S/M Nueva Visión (San Pedro) </v>
      </c>
      <c r="H87" s="170" t="str">
        <f>VLOOKUP(E87,VIP!$A$2:$O19797,7,FALSE)</f>
        <v>Si</v>
      </c>
      <c r="I87" s="170" t="str">
        <f>VLOOKUP(E87,VIP!$A$2:$O11762,8,FALSE)</f>
        <v>Si</v>
      </c>
      <c r="J87" s="170" t="str">
        <f>VLOOKUP(E87,VIP!$A$2:$O11712,8,FALSE)</f>
        <v>Si</v>
      </c>
      <c r="K87" s="170" t="str">
        <f>VLOOKUP(E87,VIP!$A$2:$O15286,6,0)</f>
        <v>NO</v>
      </c>
      <c r="L87" s="148" t="s">
        <v>2710</v>
      </c>
      <c r="M87" s="218" t="s">
        <v>2538</v>
      </c>
      <c r="N87" s="96" t="s">
        <v>2446</v>
      </c>
      <c r="O87" s="170" t="s">
        <v>2448</v>
      </c>
      <c r="P87" s="170"/>
      <c r="Q87" s="217">
        <v>44418.606238425928</v>
      </c>
      <c r="S87" s="78"/>
      <c r="T87" s="145"/>
    </row>
    <row r="88" spans="1:20" s="130" customFormat="1" ht="18" x14ac:dyDescent="0.25">
      <c r="A88" s="170" t="str">
        <f>VLOOKUP(E88,'LISTADO ATM'!$A$2:$C$902,3,0)</f>
        <v>DISTRITO NACIONAL</v>
      </c>
      <c r="B88" s="112" t="s">
        <v>2626</v>
      </c>
      <c r="C88" s="97">
        <v>44417.031018518515</v>
      </c>
      <c r="D88" s="97" t="s">
        <v>2175</v>
      </c>
      <c r="E88" s="143">
        <v>932</v>
      </c>
      <c r="F88" s="170" t="str">
        <f>VLOOKUP(E88,VIP!$A$2:$O14834,2,0)</f>
        <v>DRBR01E</v>
      </c>
      <c r="G88" s="170" t="str">
        <f>VLOOKUP(E88,'LISTADO ATM'!$A$2:$B$901,2,0)</f>
        <v xml:space="preserve">ATM Banco Agrícola </v>
      </c>
      <c r="H88" s="170" t="str">
        <f>VLOOKUP(E88,VIP!$A$2:$O19795,7,FALSE)</f>
        <v>Si</v>
      </c>
      <c r="I88" s="170" t="str">
        <f>VLOOKUP(E88,VIP!$A$2:$O11760,8,FALSE)</f>
        <v>Si</v>
      </c>
      <c r="J88" s="170" t="str">
        <f>VLOOKUP(E88,VIP!$A$2:$O11710,8,FALSE)</f>
        <v>Si</v>
      </c>
      <c r="K88" s="170" t="str">
        <f>VLOOKUP(E88,VIP!$A$2:$O15284,6,0)</f>
        <v>NO</v>
      </c>
      <c r="L88" s="148" t="s">
        <v>2615</v>
      </c>
      <c r="M88" s="218" t="s">
        <v>2538</v>
      </c>
      <c r="N88" s="96" t="s">
        <v>2446</v>
      </c>
      <c r="O88" s="170" t="s">
        <v>2448</v>
      </c>
      <c r="P88" s="170"/>
      <c r="Q88" s="217">
        <v>44418.606238425928</v>
      </c>
      <c r="S88" s="78"/>
      <c r="T88" s="145"/>
    </row>
    <row r="89" spans="1:20" s="130" customFormat="1" ht="18" x14ac:dyDescent="0.25">
      <c r="A89" s="170" t="str">
        <f>VLOOKUP(E89,'LISTADO ATM'!$A$2:$C$902,3,0)</f>
        <v>NORTE</v>
      </c>
      <c r="B89" s="112" t="s">
        <v>2744</v>
      </c>
      <c r="C89" s="97">
        <v>44418.662199074075</v>
      </c>
      <c r="D89" s="97" t="s">
        <v>2175</v>
      </c>
      <c r="E89" s="143">
        <v>636</v>
      </c>
      <c r="F89" s="170" t="str">
        <f>VLOOKUP(E89,VIP!$A$2:$O14846,2,0)</f>
        <v>DRBR110</v>
      </c>
      <c r="G89" s="170" t="str">
        <f>VLOOKUP(E89,'LISTADO ATM'!$A$2:$B$901,2,0)</f>
        <v xml:space="preserve">ATM Oficina Tamboríl </v>
      </c>
      <c r="H89" s="170" t="str">
        <f>VLOOKUP(E89,VIP!$A$2:$O19807,7,FALSE)</f>
        <v>Si</v>
      </c>
      <c r="I89" s="170" t="str">
        <f>VLOOKUP(E89,VIP!$A$2:$O11772,8,FALSE)</f>
        <v>Si</v>
      </c>
      <c r="J89" s="170" t="str">
        <f>VLOOKUP(E89,VIP!$A$2:$O11722,8,FALSE)</f>
        <v>Si</v>
      </c>
      <c r="K89" s="170" t="str">
        <f>VLOOKUP(E89,VIP!$A$2:$O15296,6,0)</f>
        <v>SI</v>
      </c>
      <c r="L89" s="148" t="s">
        <v>2755</v>
      </c>
      <c r="M89" s="96" t="s">
        <v>2439</v>
      </c>
      <c r="N89" s="96" t="s">
        <v>2446</v>
      </c>
      <c r="O89" s="170" t="s">
        <v>2448</v>
      </c>
      <c r="P89" s="170"/>
      <c r="Q89" s="96" t="s">
        <v>2755</v>
      </c>
      <c r="S89" s="78"/>
      <c r="T89" s="145"/>
    </row>
    <row r="90" spans="1:20" s="130" customFormat="1" ht="18" x14ac:dyDescent="0.25">
      <c r="A90" s="170" t="str">
        <f>VLOOKUP(E90,'LISTADO ATM'!$A$2:$C$902,3,0)</f>
        <v>DISTRITO NACIONAL</v>
      </c>
      <c r="B90" s="112" t="s">
        <v>2681</v>
      </c>
      <c r="C90" s="97">
        <v>44417.983159722222</v>
      </c>
      <c r="D90" s="97" t="s">
        <v>2175</v>
      </c>
      <c r="E90" s="143">
        <v>577</v>
      </c>
      <c r="F90" s="170" t="str">
        <f>VLOOKUP(E90,VIP!$A$2:$O14854,2,0)</f>
        <v>DRBR173</v>
      </c>
      <c r="G90" s="170" t="str">
        <f>VLOOKUP(E90,'LISTADO ATM'!$A$2:$B$901,2,0)</f>
        <v xml:space="preserve">ATM Olé Ave. Duarte </v>
      </c>
      <c r="H90" s="170" t="str">
        <f>VLOOKUP(E90,VIP!$A$2:$O19815,7,FALSE)</f>
        <v>Si</v>
      </c>
      <c r="I90" s="170" t="str">
        <f>VLOOKUP(E90,VIP!$A$2:$O11780,8,FALSE)</f>
        <v>Si</v>
      </c>
      <c r="J90" s="170" t="str">
        <f>VLOOKUP(E90,VIP!$A$2:$O11730,8,FALSE)</f>
        <v>Si</v>
      </c>
      <c r="K90" s="170" t="str">
        <f>VLOOKUP(E90,VIP!$A$2:$O15304,6,0)</f>
        <v>SI</v>
      </c>
      <c r="L90" s="148" t="s">
        <v>2685</v>
      </c>
      <c r="M90" s="96" t="s">
        <v>2439</v>
      </c>
      <c r="N90" s="96" t="s">
        <v>2446</v>
      </c>
      <c r="O90" s="170" t="s">
        <v>2448</v>
      </c>
      <c r="P90" s="170"/>
      <c r="Q90" s="96" t="s">
        <v>2685</v>
      </c>
      <c r="S90" s="78"/>
      <c r="T90" s="145"/>
    </row>
    <row r="91" spans="1:20" s="130" customFormat="1" ht="18" x14ac:dyDescent="0.25">
      <c r="A91" s="170" t="str">
        <f>VLOOKUP(E91,'LISTADO ATM'!$A$2:$C$902,3,0)</f>
        <v>DISTRITO NACIONAL</v>
      </c>
      <c r="B91" s="112" t="s">
        <v>2679</v>
      </c>
      <c r="C91" s="97">
        <v>44417.984479166669</v>
      </c>
      <c r="D91" s="97" t="s">
        <v>2175</v>
      </c>
      <c r="E91" s="143">
        <v>701</v>
      </c>
      <c r="F91" s="170" t="str">
        <f>VLOOKUP(E91,VIP!$A$2:$O14852,2,0)</f>
        <v>DRBR701</v>
      </c>
      <c r="G91" s="170" t="str">
        <f>VLOOKUP(E91,'LISTADO ATM'!$A$2:$B$901,2,0)</f>
        <v>ATM Autoservicio Los Alcarrizos</v>
      </c>
      <c r="H91" s="170" t="str">
        <f>VLOOKUP(E91,VIP!$A$2:$O19813,7,FALSE)</f>
        <v>Si</v>
      </c>
      <c r="I91" s="170" t="str">
        <f>VLOOKUP(E91,VIP!$A$2:$O11778,8,FALSE)</f>
        <v>Si</v>
      </c>
      <c r="J91" s="170" t="str">
        <f>VLOOKUP(E91,VIP!$A$2:$O11728,8,FALSE)</f>
        <v>Si</v>
      </c>
      <c r="K91" s="170" t="str">
        <f>VLOOKUP(E91,VIP!$A$2:$O15302,6,0)</f>
        <v>NO</v>
      </c>
      <c r="L91" s="148" t="s">
        <v>2685</v>
      </c>
      <c r="M91" s="96" t="s">
        <v>2439</v>
      </c>
      <c r="N91" s="96" t="s">
        <v>2446</v>
      </c>
      <c r="O91" s="170" t="s">
        <v>2448</v>
      </c>
      <c r="P91" s="170"/>
      <c r="Q91" s="96" t="s">
        <v>2685</v>
      </c>
      <c r="S91" s="78"/>
      <c r="T91" s="145"/>
    </row>
    <row r="92" spans="1:20" s="130" customFormat="1" ht="18" x14ac:dyDescent="0.25">
      <c r="A92" s="170" t="str">
        <f>VLOOKUP(E92,'LISTADO ATM'!$A$2:$C$902,3,0)</f>
        <v>DISTRITO NACIONAL</v>
      </c>
      <c r="B92" s="112" t="s">
        <v>2623</v>
      </c>
      <c r="C92" s="97">
        <v>44416.773831018516</v>
      </c>
      <c r="D92" s="97" t="s">
        <v>2442</v>
      </c>
      <c r="E92" s="143">
        <v>541</v>
      </c>
      <c r="F92" s="170" t="str">
        <f>VLOOKUP(E92,VIP!$A$2:$O14825,2,0)</f>
        <v>DRBR541</v>
      </c>
      <c r="G92" s="170" t="str">
        <f>VLOOKUP(E92,'LISTADO ATM'!$A$2:$B$901,2,0)</f>
        <v xml:space="preserve">ATM Oficina Sambil II </v>
      </c>
      <c r="H92" s="170" t="str">
        <f>VLOOKUP(E92,VIP!$A$2:$O19786,7,FALSE)</f>
        <v>Si</v>
      </c>
      <c r="I92" s="170" t="str">
        <f>VLOOKUP(E92,VIP!$A$2:$O11751,8,FALSE)</f>
        <v>Si</v>
      </c>
      <c r="J92" s="170" t="str">
        <f>VLOOKUP(E92,VIP!$A$2:$O11701,8,FALSE)</f>
        <v>Si</v>
      </c>
      <c r="K92" s="170" t="str">
        <f>VLOOKUP(E92,VIP!$A$2:$O15275,6,0)</f>
        <v>SI</v>
      </c>
      <c r="L92" s="148" t="s">
        <v>2411</v>
      </c>
      <c r="M92" s="218" t="s">
        <v>2538</v>
      </c>
      <c r="N92" s="218" t="s">
        <v>2718</v>
      </c>
      <c r="O92" s="170" t="s">
        <v>2447</v>
      </c>
      <c r="P92" s="170"/>
      <c r="Q92" s="217">
        <v>44418.463414351849</v>
      </c>
      <c r="S92" s="78"/>
      <c r="T92" s="145"/>
    </row>
    <row r="93" spans="1:20" s="130" customFormat="1" ht="18" x14ac:dyDescent="0.25">
      <c r="A93" s="170" t="str">
        <f>VLOOKUP(E93,'LISTADO ATM'!$A$2:$C$902,3,0)</f>
        <v>SUR</v>
      </c>
      <c r="B93" s="112" t="s">
        <v>2648</v>
      </c>
      <c r="C93" s="97">
        <v>44417.688368055555</v>
      </c>
      <c r="D93" s="97" t="s">
        <v>2462</v>
      </c>
      <c r="E93" s="143">
        <v>5</v>
      </c>
      <c r="F93" s="170" t="str">
        <f>VLOOKUP(E93,VIP!$A$2:$O14839,2,0)</f>
        <v>DRBR005</v>
      </c>
      <c r="G93" s="170" t="str">
        <f>VLOOKUP(E93,'LISTADO ATM'!$A$2:$B$901,2,0)</f>
        <v>ATM Oficina Autoservicio Villa Ofelia (San Juan)</v>
      </c>
      <c r="H93" s="170" t="str">
        <f>VLOOKUP(E93,VIP!$A$2:$O19800,7,FALSE)</f>
        <v>Si</v>
      </c>
      <c r="I93" s="170" t="str">
        <f>VLOOKUP(E93,VIP!$A$2:$O11765,8,FALSE)</f>
        <v>Si</v>
      </c>
      <c r="J93" s="170" t="str">
        <f>VLOOKUP(E93,VIP!$A$2:$O11715,8,FALSE)</f>
        <v>Si</v>
      </c>
      <c r="K93" s="170" t="str">
        <f>VLOOKUP(E93,VIP!$A$2:$O15289,6,0)</f>
        <v>NO</v>
      </c>
      <c r="L93" s="148" t="s">
        <v>2411</v>
      </c>
      <c r="M93" s="218" t="s">
        <v>2538</v>
      </c>
      <c r="N93" s="96" t="s">
        <v>2446</v>
      </c>
      <c r="O93" s="170" t="s">
        <v>2463</v>
      </c>
      <c r="P93" s="170"/>
      <c r="Q93" s="217">
        <v>44418.463414351849</v>
      </c>
      <c r="S93" s="78"/>
      <c r="T93" s="145"/>
    </row>
    <row r="94" spans="1:20" s="130" customFormat="1" ht="18" x14ac:dyDescent="0.25">
      <c r="A94" s="170" t="str">
        <f>VLOOKUP(E94,'LISTADO ATM'!$A$2:$C$902,3,0)</f>
        <v>DISTRITO NACIONAL</v>
      </c>
      <c r="B94" s="112" t="s">
        <v>2654</v>
      </c>
      <c r="C94" s="97">
        <v>44417.913530092592</v>
      </c>
      <c r="D94" s="97" t="s">
        <v>2462</v>
      </c>
      <c r="E94" s="143">
        <v>527</v>
      </c>
      <c r="F94" s="170" t="str">
        <f>VLOOKUP(E94,VIP!$A$2:$O14837,2,0)</f>
        <v>DRBR527</v>
      </c>
      <c r="G94" s="170" t="str">
        <f>VLOOKUP(E94,'LISTADO ATM'!$A$2:$B$901,2,0)</f>
        <v>ATM Oficina Zona Oriental II</v>
      </c>
      <c r="H94" s="170" t="str">
        <f>VLOOKUP(E94,VIP!$A$2:$O19798,7,FALSE)</f>
        <v>Si</v>
      </c>
      <c r="I94" s="170" t="str">
        <f>VLOOKUP(E94,VIP!$A$2:$O11763,8,FALSE)</f>
        <v>Si</v>
      </c>
      <c r="J94" s="170" t="str">
        <f>VLOOKUP(E94,VIP!$A$2:$O11713,8,FALSE)</f>
        <v>Si</v>
      </c>
      <c r="K94" s="170" t="str">
        <f>VLOOKUP(E94,VIP!$A$2:$O15287,6,0)</f>
        <v>SI</v>
      </c>
      <c r="L94" s="148" t="s">
        <v>2411</v>
      </c>
      <c r="M94" s="218" t="s">
        <v>2538</v>
      </c>
      <c r="N94" s="96" t="s">
        <v>2446</v>
      </c>
      <c r="O94" s="170" t="s">
        <v>2463</v>
      </c>
      <c r="P94" s="170"/>
      <c r="Q94" s="217">
        <v>44418.463414351849</v>
      </c>
      <c r="S94" s="78"/>
      <c r="T94" s="145"/>
    </row>
    <row r="95" spans="1:20" s="130" customFormat="1" ht="18" x14ac:dyDescent="0.25">
      <c r="A95" s="170" t="str">
        <f>VLOOKUP(E95,'LISTADO ATM'!$A$2:$C$902,3,0)</f>
        <v>DISTRITO NACIONAL</v>
      </c>
      <c r="B95" s="112" t="s">
        <v>2650</v>
      </c>
      <c r="C95" s="97">
        <v>44417.924432870372</v>
      </c>
      <c r="D95" s="97" t="s">
        <v>2442</v>
      </c>
      <c r="E95" s="143">
        <v>708</v>
      </c>
      <c r="F95" s="170" t="str">
        <f>VLOOKUP(E95,VIP!$A$2:$O14832,2,0)</f>
        <v>DRBR505</v>
      </c>
      <c r="G95" s="170" t="str">
        <f>VLOOKUP(E95,'LISTADO ATM'!$A$2:$B$901,2,0)</f>
        <v xml:space="preserve">ATM El Vestir De Hoy </v>
      </c>
      <c r="H95" s="170" t="str">
        <f>VLOOKUP(E95,VIP!$A$2:$O19793,7,FALSE)</f>
        <v>Si</v>
      </c>
      <c r="I95" s="170" t="str">
        <f>VLOOKUP(E95,VIP!$A$2:$O11758,8,FALSE)</f>
        <v>Si</v>
      </c>
      <c r="J95" s="170" t="str">
        <f>VLOOKUP(E95,VIP!$A$2:$O11708,8,FALSE)</f>
        <v>Si</v>
      </c>
      <c r="K95" s="170" t="str">
        <f>VLOOKUP(E95,VIP!$A$2:$O15282,6,0)</f>
        <v>NO</v>
      </c>
      <c r="L95" s="148" t="s">
        <v>2411</v>
      </c>
      <c r="M95" s="218" t="s">
        <v>2538</v>
      </c>
      <c r="N95" s="96" t="s">
        <v>2446</v>
      </c>
      <c r="O95" s="170" t="s">
        <v>2447</v>
      </c>
      <c r="P95" s="170"/>
      <c r="Q95" s="217">
        <v>44418.606238425928</v>
      </c>
      <c r="S95" s="78"/>
      <c r="T95" s="145"/>
    </row>
    <row r="96" spans="1:20" s="130" customFormat="1" ht="18" x14ac:dyDescent="0.25">
      <c r="A96" s="170" t="str">
        <f>VLOOKUP(E96,'LISTADO ATM'!$A$2:$C$902,3,0)</f>
        <v>NORTE</v>
      </c>
      <c r="B96" s="112" t="s">
        <v>2678</v>
      </c>
      <c r="C96" s="97">
        <v>44418.018912037034</v>
      </c>
      <c r="D96" s="97" t="s">
        <v>2618</v>
      </c>
      <c r="E96" s="143">
        <v>351</v>
      </c>
      <c r="F96" s="170" t="str">
        <f>VLOOKUP(E96,VIP!$A$2:$O14851,2,0)</f>
        <v>DRBR351</v>
      </c>
      <c r="G96" s="170" t="str">
        <f>VLOOKUP(E96,'LISTADO ATM'!$A$2:$B$901,2,0)</f>
        <v xml:space="preserve">ATM S/M José Luís (Puerto Plata) </v>
      </c>
      <c r="H96" s="170" t="str">
        <f>VLOOKUP(E96,VIP!$A$2:$O19812,7,FALSE)</f>
        <v>Si</v>
      </c>
      <c r="I96" s="170" t="str">
        <f>VLOOKUP(E96,VIP!$A$2:$O11777,8,FALSE)</f>
        <v>Si</v>
      </c>
      <c r="J96" s="170" t="str">
        <f>VLOOKUP(E96,VIP!$A$2:$O11727,8,FALSE)</f>
        <v>Si</v>
      </c>
      <c r="K96" s="170" t="str">
        <f>VLOOKUP(E96,VIP!$A$2:$O15301,6,0)</f>
        <v>NO</v>
      </c>
      <c r="L96" s="148" t="s">
        <v>2411</v>
      </c>
      <c r="M96" s="218" t="s">
        <v>2538</v>
      </c>
      <c r="N96" s="96" t="s">
        <v>2446</v>
      </c>
      <c r="O96" s="170" t="s">
        <v>2686</v>
      </c>
      <c r="P96" s="170"/>
      <c r="Q96" s="217">
        <v>44418.463414351849</v>
      </c>
      <c r="S96" s="78"/>
      <c r="T96" s="145"/>
    </row>
    <row r="97" spans="1:52" s="130" customFormat="1" ht="18" x14ac:dyDescent="0.25">
      <c r="A97" s="170" t="str">
        <f>VLOOKUP(E97,'LISTADO ATM'!$A$2:$C$902,3,0)</f>
        <v>ESTE</v>
      </c>
      <c r="B97" s="112" t="s">
        <v>2677</v>
      </c>
      <c r="C97" s="97">
        <v>44418.020243055558</v>
      </c>
      <c r="D97" s="97" t="s">
        <v>2462</v>
      </c>
      <c r="E97" s="143">
        <v>268</v>
      </c>
      <c r="F97" s="170" t="str">
        <f>VLOOKUP(E97,VIP!$A$2:$O14850,2,0)</f>
        <v>DRBR268</v>
      </c>
      <c r="G97" s="170" t="str">
        <f>VLOOKUP(E97,'LISTADO ATM'!$A$2:$B$901,2,0)</f>
        <v xml:space="preserve">ATM Autobanco La Altagracia (Higuey) </v>
      </c>
      <c r="H97" s="170" t="str">
        <f>VLOOKUP(E97,VIP!$A$2:$O19811,7,FALSE)</f>
        <v>Si</v>
      </c>
      <c r="I97" s="170" t="str">
        <f>VLOOKUP(E97,VIP!$A$2:$O11776,8,FALSE)</f>
        <v>Si</v>
      </c>
      <c r="J97" s="170" t="str">
        <f>VLOOKUP(E97,VIP!$A$2:$O11726,8,FALSE)</f>
        <v>Si</v>
      </c>
      <c r="K97" s="170" t="str">
        <f>VLOOKUP(E97,VIP!$A$2:$O15300,6,0)</f>
        <v>NO</v>
      </c>
      <c r="L97" s="148" t="s">
        <v>2411</v>
      </c>
      <c r="M97" s="218" t="s">
        <v>2538</v>
      </c>
      <c r="N97" s="96" t="s">
        <v>2446</v>
      </c>
      <c r="O97" s="170" t="s">
        <v>2463</v>
      </c>
      <c r="P97" s="170"/>
      <c r="Q97" s="217">
        <v>44418.606238425928</v>
      </c>
      <c r="S97" s="78"/>
      <c r="T97" s="145"/>
    </row>
    <row r="98" spans="1:52" s="130" customFormat="1" ht="18" x14ac:dyDescent="0.25">
      <c r="A98" s="170" t="str">
        <f>VLOOKUP(E98,'LISTADO ATM'!$A$2:$C$902,3,0)</f>
        <v>DISTRITO NACIONAL</v>
      </c>
      <c r="B98" s="112" t="s">
        <v>2676</v>
      </c>
      <c r="C98" s="97">
        <v>44418.026689814818</v>
      </c>
      <c r="D98" s="97" t="s">
        <v>2442</v>
      </c>
      <c r="E98" s="143">
        <v>554</v>
      </c>
      <c r="F98" s="170" t="str">
        <f>VLOOKUP(E98,VIP!$A$2:$O14849,2,0)</f>
        <v>DRBR011</v>
      </c>
      <c r="G98" s="170" t="str">
        <f>VLOOKUP(E98,'LISTADO ATM'!$A$2:$B$901,2,0)</f>
        <v xml:space="preserve">ATM Oficina Isabel La Católica I </v>
      </c>
      <c r="H98" s="170" t="str">
        <f>VLOOKUP(E98,VIP!$A$2:$O19810,7,FALSE)</f>
        <v>Si</v>
      </c>
      <c r="I98" s="170" t="str">
        <f>VLOOKUP(E98,VIP!$A$2:$O11775,8,FALSE)</f>
        <v>Si</v>
      </c>
      <c r="J98" s="170" t="str">
        <f>VLOOKUP(E98,VIP!$A$2:$O11725,8,FALSE)</f>
        <v>Si</v>
      </c>
      <c r="K98" s="170" t="str">
        <f>VLOOKUP(E98,VIP!$A$2:$O15299,6,0)</f>
        <v>NO</v>
      </c>
      <c r="L98" s="148" t="s">
        <v>2411</v>
      </c>
      <c r="M98" s="218" t="s">
        <v>2538</v>
      </c>
      <c r="N98" s="96" t="s">
        <v>2446</v>
      </c>
      <c r="O98" s="170" t="s">
        <v>2447</v>
      </c>
      <c r="P98" s="170"/>
      <c r="Q98" s="217">
        <v>44418.463414351849</v>
      </c>
      <c r="S98" s="78"/>
      <c r="T98" s="145"/>
    </row>
    <row r="99" spans="1:52" s="130" customFormat="1" ht="18" x14ac:dyDescent="0.25">
      <c r="A99" s="170" t="str">
        <f>VLOOKUP(E99,'LISTADO ATM'!$A$2:$C$902,3,0)</f>
        <v>DISTRITO NACIONAL</v>
      </c>
      <c r="B99" s="112" t="s">
        <v>2663</v>
      </c>
      <c r="C99" s="97">
        <v>44418.049143518518</v>
      </c>
      <c r="D99" s="97" t="s">
        <v>2442</v>
      </c>
      <c r="E99" s="143">
        <v>672</v>
      </c>
      <c r="F99" s="170" t="str">
        <f>VLOOKUP(E99,VIP!$A$2:$O14836,2,0)</f>
        <v>DRBR672</v>
      </c>
      <c r="G99" s="170" t="str">
        <f>VLOOKUP(E99,'LISTADO ATM'!$A$2:$B$901,2,0)</f>
        <v>ATM Destacamento Policía Nacional La Victoria</v>
      </c>
      <c r="H99" s="170" t="str">
        <f>VLOOKUP(E99,VIP!$A$2:$O19797,7,FALSE)</f>
        <v>Si</v>
      </c>
      <c r="I99" s="170" t="str">
        <f>VLOOKUP(E99,VIP!$A$2:$O11762,8,FALSE)</f>
        <v>Si</v>
      </c>
      <c r="J99" s="170" t="str">
        <f>VLOOKUP(E99,VIP!$A$2:$O11712,8,FALSE)</f>
        <v>Si</v>
      </c>
      <c r="K99" s="170" t="str">
        <f>VLOOKUP(E99,VIP!$A$2:$O15286,6,0)</f>
        <v>SI</v>
      </c>
      <c r="L99" s="148" t="s">
        <v>2411</v>
      </c>
      <c r="M99" s="96" t="s">
        <v>2439</v>
      </c>
      <c r="N99" s="96" t="s">
        <v>2446</v>
      </c>
      <c r="O99" s="170" t="s">
        <v>2447</v>
      </c>
      <c r="P99" s="170"/>
      <c r="Q99" s="96" t="s">
        <v>2411</v>
      </c>
      <c r="S99" s="78"/>
      <c r="T99" s="145"/>
    </row>
    <row r="100" spans="1:52" s="130" customFormat="1" ht="18" x14ac:dyDescent="0.25">
      <c r="A100" s="170" t="str">
        <f>VLOOKUP(E100,'LISTADO ATM'!$A$2:$C$902,3,0)</f>
        <v>DISTRITO NACIONAL</v>
      </c>
      <c r="B100" s="112" t="s">
        <v>2662</v>
      </c>
      <c r="C100" s="97">
        <v>44418.055405092593</v>
      </c>
      <c r="D100" s="97" t="s">
        <v>2442</v>
      </c>
      <c r="E100" s="143">
        <v>139</v>
      </c>
      <c r="F100" s="170" t="str">
        <f>VLOOKUP(E100,VIP!$A$2:$O14835,2,0)</f>
        <v>DRBR139</v>
      </c>
      <c r="G100" s="170" t="str">
        <f>VLOOKUP(E100,'LISTADO ATM'!$A$2:$B$901,2,0)</f>
        <v xml:space="preserve">ATM Oficina Plaza Lama Zona Oriental I </v>
      </c>
      <c r="H100" s="170" t="str">
        <f>VLOOKUP(E100,VIP!$A$2:$O19796,7,FALSE)</f>
        <v>Si</v>
      </c>
      <c r="I100" s="170" t="str">
        <f>VLOOKUP(E100,VIP!$A$2:$O11761,8,FALSE)</f>
        <v>Si</v>
      </c>
      <c r="J100" s="170" t="str">
        <f>VLOOKUP(E100,VIP!$A$2:$O11711,8,FALSE)</f>
        <v>Si</v>
      </c>
      <c r="K100" s="170" t="str">
        <f>VLOOKUP(E100,VIP!$A$2:$O15285,6,0)</f>
        <v>NO</v>
      </c>
      <c r="L100" s="148" t="s">
        <v>2411</v>
      </c>
      <c r="M100" s="218" t="s">
        <v>2538</v>
      </c>
      <c r="N100" s="96" t="s">
        <v>2446</v>
      </c>
      <c r="O100" s="170" t="s">
        <v>2447</v>
      </c>
      <c r="P100" s="170"/>
      <c r="Q100" s="217">
        <v>44418.606238425928</v>
      </c>
      <c r="S100" s="78"/>
      <c r="T100" s="145"/>
    </row>
    <row r="101" spans="1:52" s="130" customFormat="1" ht="18" x14ac:dyDescent="0.25">
      <c r="A101" s="170" t="str">
        <f>VLOOKUP(E101,'LISTADO ATM'!$A$2:$C$902,3,0)</f>
        <v>ESTE</v>
      </c>
      <c r="B101" s="112" t="s">
        <v>2726</v>
      </c>
      <c r="C101" s="97">
        <v>44418.59778935185</v>
      </c>
      <c r="D101" s="97" t="s">
        <v>2442</v>
      </c>
      <c r="E101" s="143">
        <v>843</v>
      </c>
      <c r="F101" s="170" t="str">
        <f>VLOOKUP(E101,VIP!$A$2:$O14838,2,0)</f>
        <v>DRBR843</v>
      </c>
      <c r="G101" s="170" t="str">
        <f>VLOOKUP(E101,'LISTADO ATM'!$A$2:$B$901,2,0)</f>
        <v xml:space="preserve">ATM Oficina Romana Centro </v>
      </c>
      <c r="H101" s="170" t="str">
        <f>VLOOKUP(E101,VIP!$A$2:$O19799,7,FALSE)</f>
        <v>Si</v>
      </c>
      <c r="I101" s="170" t="str">
        <f>VLOOKUP(E101,VIP!$A$2:$O11764,8,FALSE)</f>
        <v>Si</v>
      </c>
      <c r="J101" s="170" t="str">
        <f>VLOOKUP(E101,VIP!$A$2:$O11714,8,FALSE)</f>
        <v>Si</v>
      </c>
      <c r="K101" s="170" t="str">
        <f>VLOOKUP(E101,VIP!$A$2:$O15288,6,0)</f>
        <v>NO</v>
      </c>
      <c r="L101" s="148" t="s">
        <v>2411</v>
      </c>
      <c r="M101" s="96" t="s">
        <v>2439</v>
      </c>
      <c r="N101" s="96" t="s">
        <v>2446</v>
      </c>
      <c r="O101" s="170" t="s">
        <v>2447</v>
      </c>
      <c r="P101" s="170"/>
      <c r="Q101" s="96" t="s">
        <v>2411</v>
      </c>
      <c r="S101" s="78"/>
      <c r="T101" s="145"/>
    </row>
    <row r="102" spans="1:52" s="130" customFormat="1" ht="18" x14ac:dyDescent="0.25">
      <c r="A102" s="170" t="str">
        <f>VLOOKUP(E102,'LISTADO ATM'!$A$2:$C$902,3,0)</f>
        <v>DISTRITO NACIONAL</v>
      </c>
      <c r="B102" s="112" t="s">
        <v>2750</v>
      </c>
      <c r="C102" s="97">
        <v>44418.644305555557</v>
      </c>
      <c r="D102" s="97" t="s">
        <v>2442</v>
      </c>
      <c r="E102" s="143">
        <v>493</v>
      </c>
      <c r="F102" s="170" t="str">
        <f>VLOOKUP(E102,VIP!$A$2:$O14852,2,0)</f>
        <v>DRBR493</v>
      </c>
      <c r="G102" s="170" t="str">
        <f>VLOOKUP(E102,'LISTADO ATM'!$A$2:$B$901,2,0)</f>
        <v xml:space="preserve">ATM Oficina Haina Occidental II </v>
      </c>
      <c r="H102" s="170" t="str">
        <f>VLOOKUP(E102,VIP!$A$2:$O19813,7,FALSE)</f>
        <v>Si</v>
      </c>
      <c r="I102" s="170" t="str">
        <f>VLOOKUP(E102,VIP!$A$2:$O11778,8,FALSE)</f>
        <v>Si</v>
      </c>
      <c r="J102" s="170" t="str">
        <f>VLOOKUP(E102,VIP!$A$2:$O11728,8,FALSE)</f>
        <v>Si</v>
      </c>
      <c r="K102" s="170" t="str">
        <f>VLOOKUP(E102,VIP!$A$2:$O15302,6,0)</f>
        <v>NO</v>
      </c>
      <c r="L102" s="148" t="s">
        <v>2411</v>
      </c>
      <c r="M102" s="96" t="s">
        <v>2439</v>
      </c>
      <c r="N102" s="96" t="s">
        <v>2446</v>
      </c>
      <c r="O102" s="170" t="s">
        <v>2447</v>
      </c>
      <c r="P102" s="170"/>
      <c r="Q102" s="96" t="s">
        <v>2411</v>
      </c>
      <c r="S102" s="78"/>
      <c r="T102" s="145"/>
    </row>
    <row r="103" spans="1:52" s="130" customFormat="1" ht="18" x14ac:dyDescent="0.25">
      <c r="A103" s="170" t="str">
        <f>VLOOKUP(E103,'LISTADO ATM'!$A$2:$C$902,3,0)</f>
        <v>NORTE</v>
      </c>
      <c r="B103" s="112" t="s">
        <v>2739</v>
      </c>
      <c r="C103" s="97">
        <v>44418.668703703705</v>
      </c>
      <c r="D103" s="97" t="s">
        <v>2462</v>
      </c>
      <c r="E103" s="143">
        <v>292</v>
      </c>
      <c r="F103" s="170" t="str">
        <f>VLOOKUP(E103,VIP!$A$2:$O14841,2,0)</f>
        <v>DRBR292</v>
      </c>
      <c r="G103" s="170" t="str">
        <f>VLOOKUP(E103,'LISTADO ATM'!$A$2:$B$901,2,0)</f>
        <v xml:space="preserve">ATM UNP Castañuelas (Montecristi) </v>
      </c>
      <c r="H103" s="170" t="str">
        <f>VLOOKUP(E103,VIP!$A$2:$O19802,7,FALSE)</f>
        <v>Si</v>
      </c>
      <c r="I103" s="170" t="str">
        <f>VLOOKUP(E103,VIP!$A$2:$O11767,8,FALSE)</f>
        <v>Si</v>
      </c>
      <c r="J103" s="170" t="str">
        <f>VLOOKUP(E103,VIP!$A$2:$O11717,8,FALSE)</f>
        <v>Si</v>
      </c>
      <c r="K103" s="170" t="str">
        <f>VLOOKUP(E103,VIP!$A$2:$O15291,6,0)</f>
        <v>NO</v>
      </c>
      <c r="L103" s="148" t="s">
        <v>2411</v>
      </c>
      <c r="M103" s="96" t="s">
        <v>2439</v>
      </c>
      <c r="N103" s="96" t="s">
        <v>2446</v>
      </c>
      <c r="O103" s="170" t="s">
        <v>2712</v>
      </c>
      <c r="P103" s="170"/>
      <c r="Q103" s="96" t="s">
        <v>2411</v>
      </c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</row>
    <row r="104" spans="1:52" s="130" customFormat="1" ht="18" x14ac:dyDescent="0.25">
      <c r="A104" s="170" t="str">
        <f>VLOOKUP(E104,'LISTADO ATM'!$A$2:$C$902,3,0)</f>
        <v>DISTRITO NACIONAL</v>
      </c>
      <c r="B104" s="112" t="s">
        <v>2633</v>
      </c>
      <c r="C104" s="97">
        <v>44417.488877314812</v>
      </c>
      <c r="D104" s="97" t="s">
        <v>2175</v>
      </c>
      <c r="E104" s="143">
        <v>622</v>
      </c>
      <c r="F104" s="170" t="str">
        <f>VLOOKUP(E104,VIP!$A$2:$O14839,2,0)</f>
        <v>DRBR622</v>
      </c>
      <c r="G104" s="170" t="str">
        <f>VLOOKUP(E104,'LISTADO ATM'!$A$2:$B$901,2,0)</f>
        <v xml:space="preserve">ATM Ayuntamiento D.N. </v>
      </c>
      <c r="H104" s="170" t="str">
        <f>VLOOKUP(E104,VIP!$A$2:$O19800,7,FALSE)</f>
        <v>Si</v>
      </c>
      <c r="I104" s="170" t="str">
        <f>VLOOKUP(E104,VIP!$A$2:$O11765,8,FALSE)</f>
        <v>Si</v>
      </c>
      <c r="J104" s="170" t="str">
        <f>VLOOKUP(E104,VIP!$A$2:$O11715,8,FALSE)</f>
        <v>Si</v>
      </c>
      <c r="K104" s="170" t="str">
        <f>VLOOKUP(E104,VIP!$A$2:$O15289,6,0)</f>
        <v>NO</v>
      </c>
      <c r="L104" s="148" t="s">
        <v>2458</v>
      </c>
      <c r="M104" s="218" t="s">
        <v>2538</v>
      </c>
      <c r="N104" s="218" t="s">
        <v>2718</v>
      </c>
      <c r="O104" s="170" t="s">
        <v>2448</v>
      </c>
      <c r="P104" s="170"/>
      <c r="Q104" s="217">
        <v>44418.463414351849</v>
      </c>
      <c r="S104" s="78"/>
      <c r="T104" s="145"/>
    </row>
    <row r="105" spans="1:52" s="130" customFormat="1" ht="18" x14ac:dyDescent="0.25">
      <c r="A105" s="170" t="str">
        <f>VLOOKUP(E105,'LISTADO ATM'!$A$2:$C$902,3,0)</f>
        <v>DISTRITO NACIONAL</v>
      </c>
      <c r="B105" s="112" t="s">
        <v>2637</v>
      </c>
      <c r="C105" s="97">
        <v>44417.638715277775</v>
      </c>
      <c r="D105" s="97" t="s">
        <v>2175</v>
      </c>
      <c r="E105" s="143">
        <v>914</v>
      </c>
      <c r="F105" s="170" t="str">
        <f>VLOOKUP(E105,VIP!$A$2:$O14835,2,0)</f>
        <v>DRBR914</v>
      </c>
      <c r="G105" s="170" t="str">
        <f>VLOOKUP(E105,'LISTADO ATM'!$A$2:$B$901,2,0)</f>
        <v xml:space="preserve">ATM Clínica Abreu </v>
      </c>
      <c r="H105" s="170" t="str">
        <f>VLOOKUP(E105,VIP!$A$2:$O19796,7,FALSE)</f>
        <v>Si</v>
      </c>
      <c r="I105" s="170" t="str">
        <f>VLOOKUP(E105,VIP!$A$2:$O11761,8,FALSE)</f>
        <v>No</v>
      </c>
      <c r="J105" s="170" t="str">
        <f>VLOOKUP(E105,VIP!$A$2:$O11711,8,FALSE)</f>
        <v>No</v>
      </c>
      <c r="K105" s="170" t="str">
        <f>VLOOKUP(E105,VIP!$A$2:$O15285,6,0)</f>
        <v>NO</v>
      </c>
      <c r="L105" s="148" t="s">
        <v>2458</v>
      </c>
      <c r="M105" s="218" t="s">
        <v>2538</v>
      </c>
      <c r="N105" s="218" t="s">
        <v>2718</v>
      </c>
      <c r="O105" s="170" t="s">
        <v>2448</v>
      </c>
      <c r="P105" s="170"/>
      <c r="Q105" s="217">
        <v>44418.463414351849</v>
      </c>
      <c r="S105" s="78"/>
      <c r="T105" s="145"/>
    </row>
    <row r="106" spans="1:52" s="130" customFormat="1" ht="18" x14ac:dyDescent="0.25">
      <c r="A106" s="170" t="str">
        <f>VLOOKUP(E106,'LISTADO ATM'!$A$2:$C$902,3,0)</f>
        <v>DISTRITO NACIONAL</v>
      </c>
      <c r="B106" s="112" t="s">
        <v>2636</v>
      </c>
      <c r="C106" s="97">
        <v>44417.639548611114</v>
      </c>
      <c r="D106" s="97" t="s">
        <v>2175</v>
      </c>
      <c r="E106" s="143">
        <v>788</v>
      </c>
      <c r="F106" s="170" t="str">
        <f>VLOOKUP(E106,VIP!$A$2:$O14834,2,0)</f>
        <v>DRBR452</v>
      </c>
      <c r="G106" s="170" t="str">
        <f>VLOOKUP(E106,'LISTADO ATM'!$A$2:$B$901,2,0)</f>
        <v xml:space="preserve">ATM Relaciones Exteriores (Cancillería) </v>
      </c>
      <c r="H106" s="170" t="str">
        <f>VLOOKUP(E106,VIP!$A$2:$O19795,7,FALSE)</f>
        <v>No</v>
      </c>
      <c r="I106" s="170" t="str">
        <f>VLOOKUP(E106,VIP!$A$2:$O11760,8,FALSE)</f>
        <v>No</v>
      </c>
      <c r="J106" s="170" t="str">
        <f>VLOOKUP(E106,VIP!$A$2:$O11710,8,FALSE)</f>
        <v>No</v>
      </c>
      <c r="K106" s="170" t="str">
        <f>VLOOKUP(E106,VIP!$A$2:$O15284,6,0)</f>
        <v>NO</v>
      </c>
      <c r="L106" s="148" t="s">
        <v>2458</v>
      </c>
      <c r="M106" s="218" t="s">
        <v>2538</v>
      </c>
      <c r="N106" s="218" t="s">
        <v>2718</v>
      </c>
      <c r="O106" s="170" t="s">
        <v>2448</v>
      </c>
      <c r="P106" s="170"/>
      <c r="Q106" s="217">
        <v>44418.463414351849</v>
      </c>
      <c r="S106" s="78"/>
      <c r="T106" s="145"/>
    </row>
    <row r="107" spans="1:52" s="130" customFormat="1" ht="18" x14ac:dyDescent="0.25">
      <c r="A107" s="170" t="str">
        <f>VLOOKUP(E107,'LISTADO ATM'!$A$2:$C$902,3,0)</f>
        <v>NORTE</v>
      </c>
      <c r="B107" s="112" t="s">
        <v>2645</v>
      </c>
      <c r="C107" s="97">
        <v>44417.734178240738</v>
      </c>
      <c r="D107" s="97" t="s">
        <v>2176</v>
      </c>
      <c r="E107" s="143">
        <v>99</v>
      </c>
      <c r="F107" s="170" t="str">
        <f>VLOOKUP(E107,VIP!$A$2:$O14836,2,0)</f>
        <v>DRBR099</v>
      </c>
      <c r="G107" s="170" t="str">
        <f>VLOOKUP(E107,'LISTADO ATM'!$A$2:$B$901,2,0)</f>
        <v xml:space="preserve">ATM Multicentro La Sirena S.F.M. </v>
      </c>
      <c r="H107" s="170" t="str">
        <f>VLOOKUP(E107,VIP!$A$2:$O19797,7,FALSE)</f>
        <v>Si</v>
      </c>
      <c r="I107" s="170" t="str">
        <f>VLOOKUP(E107,VIP!$A$2:$O11762,8,FALSE)</f>
        <v>Si</v>
      </c>
      <c r="J107" s="170" t="str">
        <f>VLOOKUP(E107,VIP!$A$2:$O11712,8,FALSE)</f>
        <v>Si</v>
      </c>
      <c r="K107" s="170" t="str">
        <f>VLOOKUP(E107,VIP!$A$2:$O15286,6,0)</f>
        <v>NO</v>
      </c>
      <c r="L107" s="148" t="s">
        <v>2458</v>
      </c>
      <c r="M107" s="218" t="s">
        <v>2538</v>
      </c>
      <c r="N107" s="218" t="s">
        <v>2718</v>
      </c>
      <c r="O107" s="170" t="s">
        <v>2586</v>
      </c>
      <c r="P107" s="170"/>
      <c r="Q107" s="217">
        <v>44418.606238425928</v>
      </c>
      <c r="S107" s="78"/>
      <c r="T107" s="145"/>
    </row>
    <row r="108" spans="1:52" s="130" customFormat="1" ht="18" x14ac:dyDescent="0.25">
      <c r="A108" s="170" t="str">
        <f>VLOOKUP(E108,'LISTADO ATM'!$A$2:$C$902,3,0)</f>
        <v>DISTRITO NACIONAL</v>
      </c>
      <c r="B108" s="112" t="s">
        <v>2644</v>
      </c>
      <c r="C108" s="97">
        <v>44417.735925925925</v>
      </c>
      <c r="D108" s="97" t="s">
        <v>2175</v>
      </c>
      <c r="E108" s="143">
        <v>264</v>
      </c>
      <c r="F108" s="170" t="str">
        <f>VLOOKUP(E108,VIP!$A$2:$O14835,2,0)</f>
        <v>DRBR264</v>
      </c>
      <c r="G108" s="170" t="str">
        <f>VLOOKUP(E108,'LISTADO ATM'!$A$2:$B$901,2,0)</f>
        <v xml:space="preserve">ATM S/M Nacional Independencia </v>
      </c>
      <c r="H108" s="170" t="str">
        <f>VLOOKUP(E108,VIP!$A$2:$O19796,7,FALSE)</f>
        <v>Si</v>
      </c>
      <c r="I108" s="170" t="str">
        <f>VLOOKUP(E108,VIP!$A$2:$O11761,8,FALSE)</f>
        <v>Si</v>
      </c>
      <c r="J108" s="170" t="str">
        <f>VLOOKUP(E108,VIP!$A$2:$O11711,8,FALSE)</f>
        <v>Si</v>
      </c>
      <c r="K108" s="170" t="str">
        <f>VLOOKUP(E108,VIP!$A$2:$O15285,6,0)</f>
        <v>SI</v>
      </c>
      <c r="L108" s="148" t="s">
        <v>2458</v>
      </c>
      <c r="M108" s="218" t="s">
        <v>2538</v>
      </c>
      <c r="N108" s="218" t="s">
        <v>2718</v>
      </c>
      <c r="O108" s="170" t="s">
        <v>2448</v>
      </c>
      <c r="P108" s="170"/>
      <c r="Q108" s="217">
        <v>44418.463414351849</v>
      </c>
      <c r="S108" s="78"/>
      <c r="T108" s="145"/>
    </row>
    <row r="109" spans="1:52" s="130" customFormat="1" ht="18" x14ac:dyDescent="0.25">
      <c r="A109" s="170" t="str">
        <f>VLOOKUP(E109,'LISTADO ATM'!$A$2:$C$902,3,0)</f>
        <v>ESTE</v>
      </c>
      <c r="B109" s="112" t="s">
        <v>2640</v>
      </c>
      <c r="C109" s="97">
        <v>44417.7421412037</v>
      </c>
      <c r="D109" s="97" t="s">
        <v>2175</v>
      </c>
      <c r="E109" s="143">
        <v>682</v>
      </c>
      <c r="F109" s="170" t="str">
        <f>VLOOKUP(E109,VIP!$A$2:$O14831,2,0)</f>
        <v>DRBR682</v>
      </c>
      <c r="G109" s="170" t="str">
        <f>VLOOKUP(E109,'LISTADO ATM'!$A$2:$B$901,2,0)</f>
        <v>ATM Blue Mall Punta Cana</v>
      </c>
      <c r="H109" s="170" t="str">
        <f>VLOOKUP(E109,VIP!$A$2:$O19792,7,FALSE)</f>
        <v>NO</v>
      </c>
      <c r="I109" s="170" t="str">
        <f>VLOOKUP(E109,VIP!$A$2:$O11757,8,FALSE)</f>
        <v>NO</v>
      </c>
      <c r="J109" s="170" t="str">
        <f>VLOOKUP(E109,VIP!$A$2:$O11707,8,FALSE)</f>
        <v>NO</v>
      </c>
      <c r="K109" s="170" t="str">
        <f>VLOOKUP(E109,VIP!$A$2:$O15281,6,0)</f>
        <v>NO</v>
      </c>
      <c r="L109" s="148" t="s">
        <v>2458</v>
      </c>
      <c r="M109" s="218" t="s">
        <v>2538</v>
      </c>
      <c r="N109" s="96" t="s">
        <v>2446</v>
      </c>
      <c r="O109" s="170" t="s">
        <v>2448</v>
      </c>
      <c r="P109" s="170"/>
      <c r="Q109" s="217">
        <v>44418.606238425928</v>
      </c>
      <c r="S109" s="78"/>
      <c r="T109" s="145"/>
    </row>
    <row r="110" spans="1:52" s="130" customFormat="1" ht="18" x14ac:dyDescent="0.25">
      <c r="A110" s="170" t="str">
        <f>VLOOKUP(E110,'LISTADO ATM'!$A$2:$C$902,3,0)</f>
        <v>DISTRITO NACIONAL</v>
      </c>
      <c r="B110" s="112" t="s">
        <v>2691</v>
      </c>
      <c r="C110" s="97">
        <v>44418.171979166669</v>
      </c>
      <c r="D110" s="97" t="s">
        <v>2175</v>
      </c>
      <c r="E110" s="143">
        <v>946</v>
      </c>
      <c r="F110" s="170" t="str">
        <f>VLOOKUP(E110,VIP!$A$2:$O14838,2,0)</f>
        <v>DRBR24R</v>
      </c>
      <c r="G110" s="170" t="str">
        <f>VLOOKUP(E110,'LISTADO ATM'!$A$2:$B$901,2,0)</f>
        <v xml:space="preserve">ATM Oficina Núñez de Cáceres I </v>
      </c>
      <c r="H110" s="170" t="str">
        <f>VLOOKUP(E110,VIP!$A$2:$O19799,7,FALSE)</f>
        <v>Si</v>
      </c>
      <c r="I110" s="170" t="str">
        <f>VLOOKUP(E110,VIP!$A$2:$O11764,8,FALSE)</f>
        <v>Si</v>
      </c>
      <c r="J110" s="170" t="str">
        <f>VLOOKUP(E110,VIP!$A$2:$O11714,8,FALSE)</f>
        <v>Si</v>
      </c>
      <c r="K110" s="170" t="str">
        <f>VLOOKUP(E110,VIP!$A$2:$O15288,6,0)</f>
        <v>NO</v>
      </c>
      <c r="L110" s="148" t="s">
        <v>2458</v>
      </c>
      <c r="M110" s="96" t="s">
        <v>2439</v>
      </c>
      <c r="N110" s="96" t="s">
        <v>2446</v>
      </c>
      <c r="O110" s="170" t="s">
        <v>2448</v>
      </c>
      <c r="P110" s="170"/>
      <c r="Q110" s="96" t="s">
        <v>2458</v>
      </c>
      <c r="S110" s="78"/>
      <c r="T110" s="145"/>
    </row>
    <row r="111" spans="1:52" s="130" customFormat="1" ht="18" x14ac:dyDescent="0.25">
      <c r="A111" s="170" t="str">
        <f>VLOOKUP(E111,'LISTADO ATM'!$A$2:$C$902,3,0)</f>
        <v>DISTRITO NACIONAL</v>
      </c>
      <c r="B111" s="112" t="s">
        <v>2703</v>
      </c>
      <c r="C111" s="97">
        <v>44418.441481481481</v>
      </c>
      <c r="D111" s="97" t="s">
        <v>2175</v>
      </c>
      <c r="E111" s="143">
        <v>43</v>
      </c>
      <c r="F111" s="170" t="str">
        <f>VLOOKUP(E111,VIP!$A$2:$O14841,2,0)</f>
        <v>DRBR043</v>
      </c>
      <c r="G111" s="170" t="str">
        <f>VLOOKUP(E111,'LISTADO ATM'!$A$2:$B$901,2,0)</f>
        <v xml:space="preserve">ATM Zona Franca San Isidro </v>
      </c>
      <c r="H111" s="170" t="str">
        <f>VLOOKUP(E111,VIP!$A$2:$O19802,7,FALSE)</f>
        <v>Si</v>
      </c>
      <c r="I111" s="170" t="str">
        <f>VLOOKUP(E111,VIP!$A$2:$O11767,8,FALSE)</f>
        <v>No</v>
      </c>
      <c r="J111" s="170" t="str">
        <f>VLOOKUP(E111,VIP!$A$2:$O11717,8,FALSE)</f>
        <v>No</v>
      </c>
      <c r="K111" s="170" t="str">
        <f>VLOOKUP(E111,VIP!$A$2:$O15291,6,0)</f>
        <v>NO</v>
      </c>
      <c r="L111" s="148" t="s">
        <v>2458</v>
      </c>
      <c r="M111" s="218" t="s">
        <v>2538</v>
      </c>
      <c r="N111" s="96" t="s">
        <v>2446</v>
      </c>
      <c r="O111" s="170" t="s">
        <v>2448</v>
      </c>
      <c r="P111" s="170"/>
      <c r="Q111" s="217">
        <v>44418.606238425928</v>
      </c>
      <c r="S111" s="78"/>
      <c r="T111" s="145"/>
    </row>
    <row r="112" spans="1:52" s="130" customFormat="1" ht="18" x14ac:dyDescent="0.25">
      <c r="A112" s="170" t="str">
        <f>VLOOKUP(E112,'LISTADO ATM'!$A$2:$C$902,3,0)</f>
        <v>NORTE</v>
      </c>
      <c r="B112" s="112" t="s">
        <v>2702</v>
      </c>
      <c r="C112" s="97">
        <v>44418.443564814814</v>
      </c>
      <c r="D112" s="97" t="s">
        <v>2176</v>
      </c>
      <c r="E112" s="143">
        <v>864</v>
      </c>
      <c r="F112" s="170" t="str">
        <f>VLOOKUP(E112,VIP!$A$2:$O14840,2,0)</f>
        <v>DRBR864</v>
      </c>
      <c r="G112" s="170" t="str">
        <f>VLOOKUP(E112,'LISTADO ATM'!$A$2:$B$901,2,0)</f>
        <v xml:space="preserve">ATM Palmares Mall (San Francisco) </v>
      </c>
      <c r="H112" s="170" t="str">
        <f>VLOOKUP(E112,VIP!$A$2:$O19801,7,FALSE)</f>
        <v>Si</v>
      </c>
      <c r="I112" s="170" t="str">
        <f>VLOOKUP(E112,VIP!$A$2:$O11766,8,FALSE)</f>
        <v>Si</v>
      </c>
      <c r="J112" s="170" t="str">
        <f>VLOOKUP(E112,VIP!$A$2:$O11716,8,FALSE)</f>
        <v>Si</v>
      </c>
      <c r="K112" s="170" t="str">
        <f>VLOOKUP(E112,VIP!$A$2:$O15290,6,0)</f>
        <v>NO</v>
      </c>
      <c r="L112" s="148" t="s">
        <v>2458</v>
      </c>
      <c r="M112" s="96" t="s">
        <v>2439</v>
      </c>
      <c r="N112" s="96" t="s">
        <v>2446</v>
      </c>
      <c r="O112" s="170" t="s">
        <v>2586</v>
      </c>
      <c r="P112" s="170"/>
      <c r="Q112" s="96" t="s">
        <v>2458</v>
      </c>
      <c r="S112" s="78"/>
      <c r="T112" s="145"/>
    </row>
    <row r="113" spans="1:20" s="130" customFormat="1" ht="18" x14ac:dyDescent="0.25">
      <c r="A113" s="170" t="str">
        <f>VLOOKUP(E113,'LISTADO ATM'!$A$2:$C$902,3,0)</f>
        <v>DISTRITO NACIONAL</v>
      </c>
      <c r="B113" s="112" t="s">
        <v>2701</v>
      </c>
      <c r="C113" s="97">
        <v>44418.448506944442</v>
      </c>
      <c r="D113" s="97" t="s">
        <v>2175</v>
      </c>
      <c r="E113" s="143">
        <v>12</v>
      </c>
      <c r="F113" s="170" t="str">
        <f>VLOOKUP(E113,VIP!$A$2:$O14839,2,0)</f>
        <v>DRBR012</v>
      </c>
      <c r="G113" s="170" t="str">
        <f>VLOOKUP(E113,'LISTADO ATM'!$A$2:$B$901,2,0)</f>
        <v xml:space="preserve">ATM Comercial Ganadera (San Isidro) </v>
      </c>
      <c r="H113" s="170" t="str">
        <f>VLOOKUP(E113,VIP!$A$2:$O19800,7,FALSE)</f>
        <v>Si</v>
      </c>
      <c r="I113" s="170" t="str">
        <f>VLOOKUP(E113,VIP!$A$2:$O11765,8,FALSE)</f>
        <v>No</v>
      </c>
      <c r="J113" s="170" t="str">
        <f>VLOOKUP(E113,VIP!$A$2:$O11715,8,FALSE)</f>
        <v>No</v>
      </c>
      <c r="K113" s="170" t="str">
        <f>VLOOKUP(E113,VIP!$A$2:$O15289,6,0)</f>
        <v>NO</v>
      </c>
      <c r="L113" s="148" t="s">
        <v>2458</v>
      </c>
      <c r="M113" s="96" t="s">
        <v>2439</v>
      </c>
      <c r="N113" s="96" t="s">
        <v>2446</v>
      </c>
      <c r="O113" s="170" t="s">
        <v>2448</v>
      </c>
      <c r="P113" s="170"/>
      <c r="Q113" s="96" t="s">
        <v>2458</v>
      </c>
      <c r="S113" s="78"/>
      <c r="T113" s="145"/>
    </row>
    <row r="114" spans="1:20" s="130" customFormat="1" ht="18" x14ac:dyDescent="0.25">
      <c r="A114" s="170" t="str">
        <f>VLOOKUP(E114,'LISTADO ATM'!$A$2:$C$902,3,0)</f>
        <v>DISTRITO NACIONAL</v>
      </c>
      <c r="B114" s="112" t="s">
        <v>2734</v>
      </c>
      <c r="C114" s="97">
        <v>44418.562326388892</v>
      </c>
      <c r="D114" s="97" t="s">
        <v>2175</v>
      </c>
      <c r="E114" s="143">
        <v>486</v>
      </c>
      <c r="F114" s="170" t="str">
        <f>VLOOKUP(E114,VIP!$A$2:$O14846,2,0)</f>
        <v>DRBR486</v>
      </c>
      <c r="G114" s="170" t="str">
        <f>VLOOKUP(E114,'LISTADO ATM'!$A$2:$B$901,2,0)</f>
        <v xml:space="preserve">ATM Olé La Caleta </v>
      </c>
      <c r="H114" s="170" t="str">
        <f>VLOOKUP(E114,VIP!$A$2:$O19807,7,FALSE)</f>
        <v>Si</v>
      </c>
      <c r="I114" s="170" t="str">
        <f>VLOOKUP(E114,VIP!$A$2:$O11772,8,FALSE)</f>
        <v>Si</v>
      </c>
      <c r="J114" s="170" t="str">
        <f>VLOOKUP(E114,VIP!$A$2:$O11722,8,FALSE)</f>
        <v>Si</v>
      </c>
      <c r="K114" s="170" t="str">
        <f>VLOOKUP(E114,VIP!$A$2:$O15296,6,0)</f>
        <v>NO</v>
      </c>
      <c r="L114" s="148" t="s">
        <v>2458</v>
      </c>
      <c r="M114" s="96" t="s">
        <v>2439</v>
      </c>
      <c r="N114" s="96" t="s">
        <v>2625</v>
      </c>
      <c r="O114" s="170" t="s">
        <v>2448</v>
      </c>
      <c r="P114" s="170"/>
      <c r="Q114" s="96" t="s">
        <v>2458</v>
      </c>
      <c r="S114" s="78"/>
      <c r="T114" s="145"/>
    </row>
    <row r="115" spans="1:20" s="130" customFormat="1" ht="18" x14ac:dyDescent="0.25">
      <c r="A115" s="170" t="str">
        <f>VLOOKUP(E115,'LISTADO ATM'!$A$2:$C$902,3,0)</f>
        <v>NORTE</v>
      </c>
      <c r="B115" s="112" t="s">
        <v>2733</v>
      </c>
      <c r="C115" s="97">
        <v>44418.565370370372</v>
      </c>
      <c r="D115" s="97" t="s">
        <v>2176</v>
      </c>
      <c r="E115" s="143">
        <v>431</v>
      </c>
      <c r="F115" s="170" t="str">
        <f>VLOOKUP(E115,VIP!$A$2:$O14845,2,0)</f>
        <v>DRBR583</v>
      </c>
      <c r="G115" s="170" t="str">
        <f>VLOOKUP(E115,'LISTADO ATM'!$A$2:$B$901,2,0)</f>
        <v xml:space="preserve">ATM Autoservicio Sol (Santiago) </v>
      </c>
      <c r="H115" s="170" t="str">
        <f>VLOOKUP(E115,VIP!$A$2:$O19806,7,FALSE)</f>
        <v>Si</v>
      </c>
      <c r="I115" s="170" t="str">
        <f>VLOOKUP(E115,VIP!$A$2:$O11771,8,FALSE)</f>
        <v>Si</v>
      </c>
      <c r="J115" s="170" t="str">
        <f>VLOOKUP(E115,VIP!$A$2:$O11721,8,FALSE)</f>
        <v>Si</v>
      </c>
      <c r="K115" s="170" t="str">
        <f>VLOOKUP(E115,VIP!$A$2:$O15295,6,0)</f>
        <v>SI</v>
      </c>
      <c r="L115" s="148" t="s">
        <v>2458</v>
      </c>
      <c r="M115" s="218" t="s">
        <v>2538</v>
      </c>
      <c r="N115" s="96" t="s">
        <v>2446</v>
      </c>
      <c r="O115" s="170" t="s">
        <v>2586</v>
      </c>
      <c r="P115" s="170"/>
      <c r="Q115" s="217">
        <v>44418.606238425928</v>
      </c>
      <c r="S115" s="78"/>
      <c r="T115" s="145"/>
    </row>
    <row r="116" spans="1:20" s="130" customFormat="1" ht="18" x14ac:dyDescent="0.25">
      <c r="A116" s="170" t="str">
        <f>VLOOKUP(E116,'LISTADO ATM'!$A$2:$C$902,3,0)</f>
        <v>DISTRITO NACIONAL</v>
      </c>
      <c r="B116" s="112" t="s">
        <v>2732</v>
      </c>
      <c r="C116" s="97">
        <v>44418.580104166664</v>
      </c>
      <c r="D116" s="97" t="s">
        <v>2175</v>
      </c>
      <c r="E116" s="143">
        <v>908</v>
      </c>
      <c r="F116" s="170" t="str">
        <f>VLOOKUP(E116,VIP!$A$2:$O14844,2,0)</f>
        <v>DRBR16D</v>
      </c>
      <c r="G116" s="170" t="str">
        <f>VLOOKUP(E116,'LISTADO ATM'!$A$2:$B$901,2,0)</f>
        <v xml:space="preserve">ATM Oficina Plaza Botánika </v>
      </c>
      <c r="H116" s="170" t="str">
        <f>VLOOKUP(E116,VIP!$A$2:$O19805,7,FALSE)</f>
        <v>Si</v>
      </c>
      <c r="I116" s="170" t="str">
        <f>VLOOKUP(E116,VIP!$A$2:$O11770,8,FALSE)</f>
        <v>Si</v>
      </c>
      <c r="J116" s="170" t="str">
        <f>VLOOKUP(E116,VIP!$A$2:$O11720,8,FALSE)</f>
        <v>Si</v>
      </c>
      <c r="K116" s="170" t="str">
        <f>VLOOKUP(E116,VIP!$A$2:$O15294,6,0)</f>
        <v>NO</v>
      </c>
      <c r="L116" s="148" t="s">
        <v>2458</v>
      </c>
      <c r="M116" s="218" t="s">
        <v>2538</v>
      </c>
      <c r="N116" s="96" t="s">
        <v>2625</v>
      </c>
      <c r="O116" s="170" t="s">
        <v>2448</v>
      </c>
      <c r="P116" s="170"/>
      <c r="Q116" s="217">
        <v>44418.606238425928</v>
      </c>
      <c r="S116" s="78"/>
      <c r="T116" s="145"/>
    </row>
    <row r="117" spans="1:20" s="130" customFormat="1" ht="18" x14ac:dyDescent="0.25">
      <c r="A117" s="170" t="str">
        <f>VLOOKUP(E117,'LISTADO ATM'!$A$2:$C$902,3,0)</f>
        <v>DISTRITO NACIONAL</v>
      </c>
      <c r="B117" s="112" t="s">
        <v>2752</v>
      </c>
      <c r="C117" s="97">
        <v>44418.635057870371</v>
      </c>
      <c r="D117" s="97" t="s">
        <v>2175</v>
      </c>
      <c r="E117" s="143">
        <v>697</v>
      </c>
      <c r="F117" s="170" t="str">
        <f>VLOOKUP(E117,VIP!$A$2:$O14854,2,0)</f>
        <v>DRBR697</v>
      </c>
      <c r="G117" s="170" t="str">
        <f>VLOOKUP(E117,'LISTADO ATM'!$A$2:$B$901,2,0)</f>
        <v>ATM Hipermercado Olé Ciudad Juan Bosch</v>
      </c>
      <c r="H117" s="170" t="str">
        <f>VLOOKUP(E117,VIP!$A$2:$O19815,7,FALSE)</f>
        <v>Si</v>
      </c>
      <c r="I117" s="170" t="str">
        <f>VLOOKUP(E117,VIP!$A$2:$O11780,8,FALSE)</f>
        <v>Si</v>
      </c>
      <c r="J117" s="170" t="str">
        <f>VLOOKUP(E117,VIP!$A$2:$O11730,8,FALSE)</f>
        <v>Si</v>
      </c>
      <c r="K117" s="170" t="str">
        <f>VLOOKUP(E117,VIP!$A$2:$O15304,6,0)</f>
        <v>NO</v>
      </c>
      <c r="L117" s="148" t="s">
        <v>2458</v>
      </c>
      <c r="M117" s="96" t="s">
        <v>2439</v>
      </c>
      <c r="N117" s="96" t="s">
        <v>2446</v>
      </c>
      <c r="O117" s="170" t="s">
        <v>2448</v>
      </c>
      <c r="P117" s="170"/>
      <c r="Q117" s="96" t="s">
        <v>2458</v>
      </c>
      <c r="S117" s="78"/>
      <c r="T117" s="145"/>
    </row>
    <row r="118" spans="1:20" s="130" customFormat="1" ht="18" x14ac:dyDescent="0.25">
      <c r="A118" s="170" t="str">
        <f>VLOOKUP(E118,'LISTADO ATM'!$A$2:$C$902,3,0)</f>
        <v>ESTE</v>
      </c>
      <c r="B118" s="112" t="s">
        <v>2751</v>
      </c>
      <c r="C118" s="97">
        <v>44418.636979166666</v>
      </c>
      <c r="D118" s="97" t="s">
        <v>2175</v>
      </c>
      <c r="E118" s="143">
        <v>158</v>
      </c>
      <c r="F118" s="170" t="str">
        <f>VLOOKUP(E118,VIP!$A$2:$O14853,2,0)</f>
        <v>DRBR158</v>
      </c>
      <c r="G118" s="170" t="str">
        <f>VLOOKUP(E118,'LISTADO ATM'!$A$2:$B$901,2,0)</f>
        <v xml:space="preserve">ATM Oficina Romana Norte </v>
      </c>
      <c r="H118" s="170" t="str">
        <f>VLOOKUP(E118,VIP!$A$2:$O19814,7,FALSE)</f>
        <v>Si</v>
      </c>
      <c r="I118" s="170" t="str">
        <f>VLOOKUP(E118,VIP!$A$2:$O11779,8,FALSE)</f>
        <v>Si</v>
      </c>
      <c r="J118" s="170" t="str">
        <f>VLOOKUP(E118,VIP!$A$2:$O11729,8,FALSE)</f>
        <v>Si</v>
      </c>
      <c r="K118" s="170" t="str">
        <f>VLOOKUP(E118,VIP!$A$2:$O15303,6,0)</f>
        <v>SI</v>
      </c>
      <c r="L118" s="148" t="s">
        <v>2458</v>
      </c>
      <c r="M118" s="96" t="s">
        <v>2439</v>
      </c>
      <c r="N118" s="96" t="s">
        <v>2446</v>
      </c>
      <c r="O118" s="170" t="s">
        <v>2448</v>
      </c>
      <c r="P118" s="170"/>
      <c r="Q118" s="96" t="s">
        <v>2458</v>
      </c>
      <c r="S118" s="78"/>
      <c r="T118" s="145"/>
    </row>
    <row r="1038220" spans="16:16" ht="18" x14ac:dyDescent="0.25">
      <c r="P1038220" s="113"/>
    </row>
  </sheetData>
  <autoFilter ref="A4:Q4">
    <sortState ref="A5:Q11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5" t="s">
        <v>2145</v>
      </c>
      <c r="B1" s="186"/>
      <c r="C1" s="186"/>
      <c r="D1" s="186"/>
      <c r="E1" s="187"/>
      <c r="F1" s="183" t="s">
        <v>2543</v>
      </c>
      <c r="G1" s="18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188" t="s">
        <v>2444</v>
      </c>
      <c r="B2" s="189"/>
      <c r="C2" s="189"/>
      <c r="D2" s="189"/>
      <c r="E2" s="190"/>
      <c r="F2" s="100" t="s">
        <v>2542</v>
      </c>
      <c r="G2" s="99">
        <f>G3+G4</f>
        <v>114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51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63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4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191" t="s">
        <v>2573</v>
      </c>
      <c r="B7" s="192"/>
      <c r="C7" s="192"/>
      <c r="D7" s="192"/>
      <c r="E7" s="193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70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2623</v>
      </c>
    </row>
    <row r="10" spans="1:11" s="110" customFormat="1" ht="18" x14ac:dyDescent="0.25">
      <c r="A10" s="143" t="str">
        <f>VLOOKUP(B10,'[1]LISTADO ATM'!$A$2:$C$822,3,0)</f>
        <v>SUR</v>
      </c>
      <c r="B10" s="170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70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70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70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70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70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70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70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70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70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70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70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70"/>
      <c r="C22" s="143" t="e">
        <f>VLOOKUP(B22,'[1]LISTADO ATM'!$A$2:$B$822,2,0)</f>
        <v>#N/A</v>
      </c>
      <c r="D22" s="141"/>
      <c r="E22" s="170"/>
    </row>
    <row r="23" spans="1:7" s="118" customFormat="1" ht="18" x14ac:dyDescent="0.25">
      <c r="A23" s="143" t="e">
        <f>VLOOKUP(B23,'[1]LISTADO ATM'!$A$2:$C$822,3,0)</f>
        <v>#N/A</v>
      </c>
      <c r="B23" s="170"/>
      <c r="C23" s="143" t="e">
        <f>VLOOKUP(B23,'[1]LISTADO ATM'!$A$2:$B$822,2,0)</f>
        <v>#N/A</v>
      </c>
      <c r="D23" s="141"/>
      <c r="E23" s="170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199"/>
      <c r="D24" s="200"/>
      <c r="E24" s="201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191" t="s">
        <v>2574</v>
      </c>
      <c r="B26" s="192"/>
      <c r="C26" s="192"/>
      <c r="D26" s="192"/>
      <c r="E26" s="193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70"/>
      <c r="C28" s="143" t="e">
        <f>VLOOKUP(B28,'[1]LISTADO ATM'!$A$2:$B$822,2,0)</f>
        <v>#N/A</v>
      </c>
      <c r="D28" s="141" t="s">
        <v>2533</v>
      </c>
      <c r="E28" s="170"/>
    </row>
    <row r="29" spans="1:7" s="118" customFormat="1" ht="18" x14ac:dyDescent="0.25">
      <c r="A29" s="143" t="e">
        <f>VLOOKUP(B29,'[1]LISTADO ATM'!$A$2:$C$822,3,0)</f>
        <v>#N/A</v>
      </c>
      <c r="B29" s="170"/>
      <c r="C29" s="143" t="e">
        <f>VLOOKUP(B29,'[1]LISTADO ATM'!$A$2:$B$822,2,0)</f>
        <v>#N/A</v>
      </c>
      <c r="D29" s="141"/>
      <c r="E29" s="170"/>
    </row>
    <row r="30" spans="1:7" s="118" customFormat="1" ht="18.75" customHeight="1" x14ac:dyDescent="0.25">
      <c r="A30" s="143" t="e">
        <f>VLOOKUP(B30,'[1]LISTADO ATM'!$A$2:$C$822,3,0)</f>
        <v>#N/A</v>
      </c>
      <c r="B30" s="170"/>
      <c r="C30" s="143" t="e">
        <f>VLOOKUP(B30,'[1]LISTADO ATM'!$A$2:$B$822,2,0)</f>
        <v>#N/A</v>
      </c>
      <c r="D30" s="141"/>
      <c r="E30" s="170"/>
    </row>
    <row r="31" spans="1:7" s="118" customFormat="1" ht="18" x14ac:dyDescent="0.25">
      <c r="A31" s="143" t="e">
        <f>VLOOKUP(B31,'[1]LISTADO ATM'!$A$2:$C$822,3,0)</f>
        <v>#N/A</v>
      </c>
      <c r="B31" s="170"/>
      <c r="C31" s="143" t="e">
        <f>VLOOKUP(B31,'[1]LISTADO ATM'!$A$2:$B$822,2,0)</f>
        <v>#N/A</v>
      </c>
      <c r="D31" s="141"/>
      <c r="E31" s="170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199"/>
      <c r="D32" s="200"/>
      <c r="E32" s="201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96" t="s">
        <v>2466</v>
      </c>
      <c r="B34" s="197"/>
      <c r="C34" s="197"/>
      <c r="D34" s="197"/>
      <c r="E34" s="198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70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70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70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70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70">
        <v>843</v>
      </c>
      <c r="C41" s="128" t="str">
        <f>VLOOKUP(B41,'[1]LISTADO ATM'!$A$2:$B$822,2,0)</f>
        <v xml:space="preserve">ATM Oficina Romana Centro </v>
      </c>
      <c r="D41" s="215"/>
      <c r="E41" s="219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70"/>
      <c r="C42" s="128" t="e">
        <f>VLOOKUP(B42,'[1]LISTADO ATM'!$A$2:$B$822,2,0)</f>
        <v>#N/A</v>
      </c>
      <c r="D42" s="215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70"/>
      <c r="C43" s="128" t="e">
        <f>VLOOKUP(B43,'[1]LISTADO ATM'!$A$2:$B$822,2,0)</f>
        <v>#N/A</v>
      </c>
      <c r="D43" s="215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70"/>
      <c r="C44" s="128" t="e">
        <f>VLOOKUP(B44,'[1]LISTADO ATM'!$A$2:$B$822,2,0)</f>
        <v>#N/A</v>
      </c>
      <c r="D44" s="215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70"/>
      <c r="C45" s="128" t="e">
        <f>VLOOKUP(B45,'[1]LISTADO ATM'!$A$2:$B$822,2,0)</f>
        <v>#N/A</v>
      </c>
      <c r="D45" s="215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202" t="s">
        <v>2619</v>
      </c>
      <c r="B48" s="203"/>
      <c r="C48" s="203"/>
      <c r="D48" s="203"/>
      <c r="E48" s="204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70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70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2693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70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70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70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70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70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202" t="s">
        <v>2588</v>
      </c>
      <c r="B59" s="203"/>
      <c r="C59" s="203"/>
      <c r="D59" s="203"/>
      <c r="E59" s="204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70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2627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70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2694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70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2695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70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216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216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94" t="s">
        <v>2467</v>
      </c>
      <c r="B75" s="195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96" t="s">
        <v>2468</v>
      </c>
      <c r="B78" s="197"/>
      <c r="C78" s="197"/>
      <c r="D78" s="197"/>
      <c r="E78" s="198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180" t="s">
        <v>2412</v>
      </c>
      <c r="E79" s="181"/>
    </row>
    <row r="80" spans="1:5" s="110" customFormat="1" ht="18" customHeight="1" x14ac:dyDescent="0.25">
      <c r="A80" s="143" t="str">
        <f>VLOOKUP(B80,'[1]LISTADO ATM'!$A$2:$C$822,3,0)</f>
        <v>DISTRITO NACIONAL</v>
      </c>
      <c r="B80" s="170">
        <v>162</v>
      </c>
      <c r="C80" s="143" t="str">
        <f>VLOOKUP(B80,'[1]LISTADO ATM'!$A$2:$B$822,2,0)</f>
        <v xml:space="preserve">ATM Oficina Tiradentes I </v>
      </c>
      <c r="D80" s="182" t="s">
        <v>2591</v>
      </c>
      <c r="E80" s="182"/>
    </row>
    <row r="81" spans="1:6" s="110" customFormat="1" ht="18" customHeight="1" x14ac:dyDescent="0.25">
      <c r="A81" s="143" t="str">
        <f>VLOOKUP(B81,'[1]LISTADO ATM'!$A$2:$C$822,3,0)</f>
        <v>DISTRITO NACIONAL</v>
      </c>
      <c r="B81" s="170">
        <v>435</v>
      </c>
      <c r="C81" s="143" t="str">
        <f>VLOOKUP(B81,'[1]LISTADO ATM'!$A$2:$B$822,2,0)</f>
        <v xml:space="preserve">ATM Autobanco Torre I </v>
      </c>
      <c r="D81" s="182" t="s">
        <v>2622</v>
      </c>
      <c r="E81" s="182"/>
    </row>
    <row r="82" spans="1:6" s="118" customFormat="1" ht="18" customHeight="1" x14ac:dyDescent="0.25">
      <c r="A82" s="143" t="str">
        <f>VLOOKUP(B82,'[1]LISTADO ATM'!$A$2:$C$822,3,0)</f>
        <v>NORTE</v>
      </c>
      <c r="B82" s="170">
        <v>292</v>
      </c>
      <c r="C82" s="143" t="str">
        <f>VLOOKUP(B82,'[1]LISTADO ATM'!$A$2:$B$822,2,0)</f>
        <v xml:space="preserve">ATM UNP Castañuelas (Montecristi) </v>
      </c>
      <c r="D82" s="182" t="s">
        <v>2622</v>
      </c>
      <c r="E82" s="182"/>
    </row>
    <row r="83" spans="1:6" s="118" customFormat="1" ht="18" customHeight="1" x14ac:dyDescent="0.25">
      <c r="A83" s="143" t="str">
        <f>VLOOKUP(B83,'[1]LISTADO ATM'!$A$2:$C$822,3,0)</f>
        <v>DISTRITO NACIONAL</v>
      </c>
      <c r="B83" s="170">
        <v>416</v>
      </c>
      <c r="C83" s="143" t="str">
        <f>VLOOKUP(B83,'[1]LISTADO ATM'!$A$2:$B$822,2,0)</f>
        <v xml:space="preserve">ATM Autobanco San Martín II </v>
      </c>
      <c r="D83" s="182" t="s">
        <v>2591</v>
      </c>
      <c r="E83" s="182"/>
    </row>
    <row r="84" spans="1:6" s="118" customFormat="1" ht="18.75" customHeight="1" x14ac:dyDescent="0.25">
      <c r="A84" s="143" t="str">
        <f>VLOOKUP(B84,'[1]LISTADO ATM'!$A$2:$C$822,3,0)</f>
        <v>SUR</v>
      </c>
      <c r="B84" s="170">
        <v>870</v>
      </c>
      <c r="C84" s="143" t="str">
        <f>VLOOKUP(B84,'[1]LISTADO ATM'!$A$2:$B$822,2,0)</f>
        <v xml:space="preserve">ATM Willbes Dominicana (Barahona) </v>
      </c>
      <c r="D84" s="182" t="s">
        <v>2591</v>
      </c>
      <c r="E84" s="182"/>
    </row>
    <row r="85" spans="1:6" s="118" customFormat="1" ht="18.75" customHeight="1" x14ac:dyDescent="0.25">
      <c r="A85" s="143" t="str">
        <f>VLOOKUP(B85,'[1]LISTADO ATM'!$A$2:$C$822,3,0)</f>
        <v>ESTE</v>
      </c>
      <c r="B85" s="170">
        <v>963</v>
      </c>
      <c r="C85" s="143" t="str">
        <f>VLOOKUP(B85,'[1]LISTADO ATM'!$A$2:$B$822,2,0)</f>
        <v xml:space="preserve">ATM Multiplaza La Romana </v>
      </c>
      <c r="D85" s="182" t="s">
        <v>2591</v>
      </c>
      <c r="E85" s="182"/>
    </row>
    <row r="86" spans="1:6" s="118" customFormat="1" ht="18" customHeight="1" x14ac:dyDescent="0.25">
      <c r="A86" s="143" t="str">
        <f>VLOOKUP(B86,'[1]LISTADO ATM'!$A$2:$C$822,3,0)</f>
        <v>DISTRITO NACIONAL</v>
      </c>
      <c r="B86" s="170">
        <v>974</v>
      </c>
      <c r="C86" s="143" t="str">
        <f>VLOOKUP(B86,'[1]LISTADO ATM'!$A$2:$B$822,2,0)</f>
        <v xml:space="preserve">ATM S/M Nacional Ave. Lope de Vega </v>
      </c>
      <c r="D86" s="182" t="s">
        <v>2622</v>
      </c>
      <c r="E86" s="182"/>
    </row>
    <row r="87" spans="1:6" s="118" customFormat="1" ht="18" customHeight="1" x14ac:dyDescent="0.25">
      <c r="A87" s="143" t="str">
        <f>VLOOKUP(B87,'[1]LISTADO ATM'!$A$2:$C$822,3,0)</f>
        <v>NORTE</v>
      </c>
      <c r="B87" s="170">
        <v>157</v>
      </c>
      <c r="C87" s="143" t="str">
        <f>VLOOKUP(B87,'[1]LISTADO ATM'!$A$2:$B$822,2,0)</f>
        <v xml:space="preserve">ATM Oficina Samaná </v>
      </c>
      <c r="D87" s="182" t="s">
        <v>2591</v>
      </c>
      <c r="E87" s="182"/>
    </row>
    <row r="88" spans="1:6" s="118" customFormat="1" ht="18" x14ac:dyDescent="0.25">
      <c r="A88" s="143" t="str">
        <f>VLOOKUP(B88,'[1]LISTADO ATM'!$A$2:$C$822,3,0)</f>
        <v>SUR</v>
      </c>
      <c r="B88" s="170">
        <v>89</v>
      </c>
      <c r="C88" s="143" t="str">
        <f>VLOOKUP(B88,'[1]LISTADO ATM'!$A$2:$B$822,2,0)</f>
        <v xml:space="preserve">ATM UNP El Cercado (San Juan) </v>
      </c>
      <c r="D88" s="182" t="s">
        <v>2591</v>
      </c>
      <c r="E88" s="182"/>
    </row>
    <row r="89" spans="1:6" s="118" customFormat="1" ht="18.75" customHeight="1" x14ac:dyDescent="0.25">
      <c r="A89" s="143" t="s">
        <v>1273</v>
      </c>
      <c r="B89" s="170">
        <v>991</v>
      </c>
      <c r="C89" s="143" t="s">
        <v>2696</v>
      </c>
      <c r="D89" s="182" t="s">
        <v>2591</v>
      </c>
      <c r="E89" s="182"/>
    </row>
    <row r="90" spans="1:6" s="110" customFormat="1" ht="18.75" customHeight="1" x14ac:dyDescent="0.25">
      <c r="A90" s="143" t="str">
        <f>VLOOKUP(B90,'[1]LISTADO ATM'!$A$2:$C$822,3,0)</f>
        <v>SUR</v>
      </c>
      <c r="B90" s="170">
        <v>962</v>
      </c>
      <c r="C90" s="143" t="str">
        <f>VLOOKUP(B90,'[1]LISTADO ATM'!$A$2:$B$822,2,0)</f>
        <v xml:space="preserve">ATM Oficina Villa Ofelia II (San Juan) </v>
      </c>
      <c r="D90" s="182" t="s">
        <v>2591</v>
      </c>
      <c r="E90" s="182"/>
      <c r="F90" s="118"/>
    </row>
    <row r="91" spans="1:6" s="118" customFormat="1" ht="18" x14ac:dyDescent="0.25">
      <c r="A91" s="143" t="str">
        <f>VLOOKUP(B91,'[1]LISTADO ATM'!$A$2:$C$822,3,0)</f>
        <v>NORTE</v>
      </c>
      <c r="B91" s="170">
        <v>754</v>
      </c>
      <c r="C91" s="143" t="str">
        <f>VLOOKUP(B91,'[1]LISTADO ATM'!$A$2:$B$822,2,0)</f>
        <v xml:space="preserve">ATM Autobanco Oficina Licey al Medio </v>
      </c>
      <c r="D91" s="182" t="s">
        <v>2591</v>
      </c>
      <c r="E91" s="182"/>
    </row>
    <row r="92" spans="1:6" s="110" customFormat="1" ht="18" customHeight="1" x14ac:dyDescent="0.25">
      <c r="A92" s="143" t="str">
        <f>VLOOKUP(B92,'[1]LISTADO ATM'!$A$2:$C$822,3,0)</f>
        <v>NORTE</v>
      </c>
      <c r="B92" s="170">
        <v>645</v>
      </c>
      <c r="C92" s="143" t="str">
        <f>VLOOKUP(B92,'[1]LISTADO ATM'!$A$2:$B$822,2,0)</f>
        <v xml:space="preserve">ATM UNP Cabrera </v>
      </c>
      <c r="D92" s="182" t="s">
        <v>2591</v>
      </c>
      <c r="E92" s="182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70">
        <v>407</v>
      </c>
      <c r="C93" s="143" t="str">
        <f>VLOOKUP(B93,'[1]LISTADO ATM'!$A$2:$B$822,2,0)</f>
        <v xml:space="preserve">ATM Multicentro La Sirena Villa Mella </v>
      </c>
      <c r="D93" s="182" t="s">
        <v>2622</v>
      </c>
      <c r="E93" s="182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70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70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70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70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70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D92:E92"/>
    <mergeCell ref="D93:E93"/>
    <mergeCell ref="A75:B75"/>
    <mergeCell ref="A78:E78"/>
    <mergeCell ref="D89:E89"/>
    <mergeCell ref="D90:E90"/>
    <mergeCell ref="D91:E91"/>
    <mergeCell ref="C24:E24"/>
    <mergeCell ref="A26:E26"/>
    <mergeCell ref="C32:E32"/>
    <mergeCell ref="A34:E34"/>
    <mergeCell ref="A48:E48"/>
    <mergeCell ref="A59:E59"/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F1:G1"/>
    <mergeCell ref="A1:E1"/>
    <mergeCell ref="A2:E2"/>
    <mergeCell ref="A7:E7"/>
  </mergeCells>
  <phoneticPr fontId="46" type="noConversion"/>
  <conditionalFormatting sqref="B463:B1048576">
    <cfRule type="duplicateValues" dxfId="567" priority="127"/>
  </conditionalFormatting>
  <conditionalFormatting sqref="B1:B462">
    <cfRule type="duplicateValues" dxfId="374" priority="7"/>
  </conditionalFormatting>
  <conditionalFormatting sqref="E52">
    <cfRule type="duplicateValues" dxfId="373" priority="6"/>
  </conditionalFormatting>
  <conditionalFormatting sqref="E67">
    <cfRule type="duplicateValues" dxfId="372" priority="5"/>
  </conditionalFormatting>
  <conditionalFormatting sqref="E53:E55">
    <cfRule type="duplicateValues" dxfId="371" priority="4"/>
  </conditionalFormatting>
  <conditionalFormatting sqref="E72:E462 E56:E66 E1:E40 E42:E51">
    <cfRule type="duplicateValues" dxfId="370" priority="8"/>
  </conditionalFormatting>
  <conditionalFormatting sqref="E68">
    <cfRule type="duplicateValues" dxfId="369" priority="3"/>
  </conditionalFormatting>
  <conditionalFormatting sqref="E69 E71">
    <cfRule type="duplicateValues" dxfId="368" priority="2"/>
  </conditionalFormatting>
  <conditionalFormatting sqref="E70">
    <cfRule type="duplicateValues" dxfId="3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2724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498" priority="12"/>
  </conditionalFormatting>
  <conditionalFormatting sqref="A831">
    <cfRule type="duplicateValues" dxfId="497" priority="11"/>
  </conditionalFormatting>
  <conditionalFormatting sqref="A832">
    <cfRule type="duplicateValues" dxfId="496" priority="10"/>
  </conditionalFormatting>
  <conditionalFormatting sqref="A833">
    <cfRule type="duplicateValues" dxfId="495" priority="9"/>
  </conditionalFormatting>
  <conditionalFormatting sqref="A834">
    <cfRule type="duplicateValues" dxfId="494" priority="8"/>
  </conditionalFormatting>
  <conditionalFormatting sqref="A1:A834 A843:A1048576">
    <cfRule type="duplicateValues" dxfId="493" priority="7"/>
  </conditionalFormatting>
  <conditionalFormatting sqref="A835:A841">
    <cfRule type="duplicateValues" dxfId="492" priority="6"/>
  </conditionalFormatting>
  <conditionalFormatting sqref="A835:A841">
    <cfRule type="duplicateValues" dxfId="491" priority="5"/>
  </conditionalFormatting>
  <conditionalFormatting sqref="A1:A841 A843:A1048576">
    <cfRule type="duplicateValues" dxfId="490" priority="4"/>
  </conditionalFormatting>
  <conditionalFormatting sqref="A842">
    <cfRule type="duplicateValues" dxfId="489" priority="3"/>
  </conditionalFormatting>
  <conditionalFormatting sqref="A842">
    <cfRule type="duplicateValues" dxfId="488" priority="2"/>
  </conditionalFormatting>
  <conditionalFormatting sqref="A842">
    <cfRule type="duplicateValues" dxfId="4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2414</v>
      </c>
      <c r="B1" s="206"/>
      <c r="C1" s="206"/>
      <c r="D1" s="206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2423</v>
      </c>
      <c r="B18" s="206"/>
      <c r="C18" s="206"/>
      <c r="D18" s="206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486" priority="18"/>
  </conditionalFormatting>
  <conditionalFormatting sqref="B7:B8">
    <cfRule type="duplicateValues" dxfId="485" priority="17"/>
  </conditionalFormatting>
  <conditionalFormatting sqref="A7:A8">
    <cfRule type="duplicateValues" dxfId="484" priority="15"/>
    <cfRule type="duplicateValues" dxfId="4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2021-08-10T20:14:06Z</dcterms:modified>
</cp:coreProperties>
</file>