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12\"/>
    </mc:Choice>
  </mc:AlternateContent>
  <bookViews>
    <workbookView xWindow="0" yWindow="0" windowWidth="20700" windowHeight="786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  <externalReference r:id="rId24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REPORTE!$A$4:$Q$61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82" i="16" l="1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52" i="16"/>
  <c r="C51" i="16"/>
  <c r="A51" i="16"/>
  <c r="C50" i="16"/>
  <c r="A50" i="16"/>
  <c r="C49" i="16"/>
  <c r="A49" i="16"/>
  <c r="C48" i="16"/>
  <c r="A48" i="16"/>
  <c r="C47" i="16"/>
  <c r="A47" i="16"/>
  <c r="B43" i="16"/>
  <c r="A66" i="16" s="1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41" i="1" l="1"/>
  <c r="G41" i="1"/>
  <c r="H41" i="1"/>
  <c r="I41" i="1"/>
  <c r="J41" i="1"/>
  <c r="K41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70" i="1"/>
  <c r="G70" i="1"/>
  <c r="H70" i="1"/>
  <c r="I70" i="1"/>
  <c r="J70" i="1"/>
  <c r="K70" i="1"/>
  <c r="A41" i="1"/>
  <c r="A9" i="1"/>
  <c r="A8" i="1"/>
  <c r="A7" i="1"/>
  <c r="A6" i="1"/>
  <c r="A70" i="1"/>
  <c r="A83" i="1"/>
  <c r="A82" i="1"/>
  <c r="A117" i="1"/>
  <c r="A116" i="1"/>
  <c r="A115" i="1"/>
  <c r="A108" i="1"/>
  <c r="A97" i="1"/>
  <c r="A81" i="1"/>
  <c r="A80" i="1"/>
  <c r="A105" i="1"/>
  <c r="F83" i="1"/>
  <c r="G83" i="1"/>
  <c r="H83" i="1"/>
  <c r="I83" i="1"/>
  <c r="J83" i="1"/>
  <c r="K83" i="1"/>
  <c r="F82" i="1"/>
  <c r="G82" i="1"/>
  <c r="H82" i="1"/>
  <c r="I82" i="1"/>
  <c r="J82" i="1"/>
  <c r="K8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08" i="1"/>
  <c r="G108" i="1"/>
  <c r="H108" i="1"/>
  <c r="I108" i="1"/>
  <c r="J108" i="1"/>
  <c r="K108" i="1"/>
  <c r="F97" i="1"/>
  <c r="G97" i="1"/>
  <c r="H97" i="1"/>
  <c r="I97" i="1"/>
  <c r="J97" i="1"/>
  <c r="K97" i="1"/>
  <c r="F81" i="1"/>
  <c r="G81" i="1"/>
  <c r="H81" i="1"/>
  <c r="I81" i="1"/>
  <c r="J81" i="1"/>
  <c r="K81" i="1"/>
  <c r="F80" i="1"/>
  <c r="G80" i="1"/>
  <c r="H80" i="1"/>
  <c r="I80" i="1"/>
  <c r="J80" i="1"/>
  <c r="K80" i="1"/>
  <c r="F105" i="1"/>
  <c r="G105" i="1"/>
  <c r="H105" i="1"/>
  <c r="I105" i="1"/>
  <c r="J105" i="1"/>
  <c r="K105" i="1"/>
  <c r="F11" i="1" l="1"/>
  <c r="G11" i="1"/>
  <c r="H11" i="1"/>
  <c r="I11" i="1"/>
  <c r="J11" i="1"/>
  <c r="K11" i="1"/>
  <c r="F12" i="1"/>
  <c r="G12" i="1"/>
  <c r="H12" i="1"/>
  <c r="I12" i="1"/>
  <c r="J12" i="1"/>
  <c r="K12" i="1"/>
  <c r="F10" i="1"/>
  <c r="G10" i="1"/>
  <c r="H10" i="1"/>
  <c r="I10" i="1"/>
  <c r="J10" i="1"/>
  <c r="K10" i="1"/>
  <c r="F5" i="1"/>
  <c r="G5" i="1"/>
  <c r="H5" i="1"/>
  <c r="I5" i="1"/>
  <c r="J5" i="1"/>
  <c r="K5" i="1"/>
  <c r="A11" i="1"/>
  <c r="A12" i="1"/>
  <c r="A10" i="1"/>
  <c r="A5" i="1"/>
  <c r="F104" i="1"/>
  <c r="G104" i="1"/>
  <c r="H104" i="1"/>
  <c r="I104" i="1"/>
  <c r="J104" i="1"/>
  <c r="K104" i="1"/>
  <c r="F25" i="1"/>
  <c r="G25" i="1"/>
  <c r="H25" i="1"/>
  <c r="I25" i="1"/>
  <c r="J25" i="1"/>
  <c r="K25" i="1"/>
  <c r="F114" i="1"/>
  <c r="G114" i="1"/>
  <c r="H114" i="1"/>
  <c r="I114" i="1"/>
  <c r="J114" i="1"/>
  <c r="K114" i="1"/>
  <c r="F24" i="1"/>
  <c r="G24" i="1"/>
  <c r="H24" i="1"/>
  <c r="I24" i="1"/>
  <c r="J24" i="1"/>
  <c r="K24" i="1"/>
  <c r="F79" i="1"/>
  <c r="G79" i="1"/>
  <c r="H79" i="1"/>
  <c r="I79" i="1"/>
  <c r="J79" i="1"/>
  <c r="K79" i="1"/>
  <c r="F54" i="1"/>
  <c r="G54" i="1"/>
  <c r="H54" i="1"/>
  <c r="I54" i="1"/>
  <c r="J54" i="1"/>
  <c r="K54" i="1"/>
  <c r="F23" i="1"/>
  <c r="G23" i="1"/>
  <c r="H23" i="1"/>
  <c r="I23" i="1"/>
  <c r="J23" i="1"/>
  <c r="K23" i="1"/>
  <c r="A104" i="1"/>
  <c r="A25" i="1"/>
  <c r="A114" i="1"/>
  <c r="A24" i="1"/>
  <c r="A79" i="1"/>
  <c r="A54" i="1"/>
  <c r="A23" i="1"/>
  <c r="A102" i="1" l="1"/>
  <c r="A35" i="1"/>
  <c r="A78" i="1"/>
  <c r="A69" i="1"/>
  <c r="A22" i="1"/>
  <c r="F102" i="1"/>
  <c r="G102" i="1"/>
  <c r="H102" i="1"/>
  <c r="I102" i="1"/>
  <c r="J102" i="1"/>
  <c r="K102" i="1"/>
  <c r="F35" i="1"/>
  <c r="G35" i="1"/>
  <c r="H35" i="1"/>
  <c r="I35" i="1"/>
  <c r="J35" i="1"/>
  <c r="K35" i="1"/>
  <c r="F78" i="1"/>
  <c r="G78" i="1"/>
  <c r="H78" i="1"/>
  <c r="I78" i="1"/>
  <c r="J78" i="1"/>
  <c r="K78" i="1"/>
  <c r="F69" i="1"/>
  <c r="G69" i="1"/>
  <c r="H69" i="1"/>
  <c r="I69" i="1"/>
  <c r="J69" i="1"/>
  <c r="K69" i="1"/>
  <c r="F22" i="1"/>
  <c r="G22" i="1"/>
  <c r="H22" i="1"/>
  <c r="I22" i="1"/>
  <c r="J22" i="1"/>
  <c r="K22" i="1"/>
  <c r="A42" i="1" l="1"/>
  <c r="F42" i="1"/>
  <c r="G42" i="1"/>
  <c r="H42" i="1"/>
  <c r="I42" i="1"/>
  <c r="J42" i="1"/>
  <c r="K42" i="1"/>
  <c r="A103" i="1" l="1"/>
  <c r="A61" i="1"/>
  <c r="A113" i="1"/>
  <c r="A34" i="1"/>
  <c r="A96" i="1"/>
  <c r="A40" i="1"/>
  <c r="A33" i="1"/>
  <c r="A18" i="1"/>
  <c r="A32" i="1"/>
  <c r="A31" i="1"/>
  <c r="A30" i="1"/>
  <c r="A29" i="1"/>
  <c r="A28" i="1"/>
  <c r="A21" i="1"/>
  <c r="A48" i="1"/>
  <c r="A45" i="1"/>
  <c r="A27" i="1"/>
  <c r="A44" i="1"/>
  <c r="A95" i="1"/>
  <c r="A94" i="1"/>
  <c r="A43" i="1"/>
  <c r="A17" i="1"/>
  <c r="A13" i="1"/>
  <c r="A39" i="1"/>
  <c r="F103" i="1"/>
  <c r="G103" i="1"/>
  <c r="H103" i="1"/>
  <c r="I103" i="1"/>
  <c r="J103" i="1"/>
  <c r="K103" i="1"/>
  <c r="F61" i="1"/>
  <c r="G61" i="1"/>
  <c r="H61" i="1"/>
  <c r="I61" i="1"/>
  <c r="J61" i="1"/>
  <c r="K61" i="1"/>
  <c r="F113" i="1"/>
  <c r="G113" i="1"/>
  <c r="H113" i="1"/>
  <c r="I113" i="1"/>
  <c r="J113" i="1"/>
  <c r="K113" i="1"/>
  <c r="F34" i="1"/>
  <c r="G34" i="1"/>
  <c r="H34" i="1"/>
  <c r="I34" i="1"/>
  <c r="J34" i="1"/>
  <c r="K34" i="1"/>
  <c r="F96" i="1"/>
  <c r="G96" i="1"/>
  <c r="H96" i="1"/>
  <c r="I96" i="1"/>
  <c r="J96" i="1"/>
  <c r="K96" i="1"/>
  <c r="F40" i="1"/>
  <c r="G40" i="1"/>
  <c r="H40" i="1"/>
  <c r="I40" i="1"/>
  <c r="J40" i="1"/>
  <c r="K40" i="1"/>
  <c r="F33" i="1"/>
  <c r="G33" i="1"/>
  <c r="H33" i="1"/>
  <c r="I33" i="1"/>
  <c r="J33" i="1"/>
  <c r="K33" i="1"/>
  <c r="F18" i="1"/>
  <c r="G18" i="1"/>
  <c r="H18" i="1"/>
  <c r="I18" i="1"/>
  <c r="J18" i="1"/>
  <c r="K18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1" i="1"/>
  <c r="G21" i="1"/>
  <c r="H21" i="1"/>
  <c r="I21" i="1"/>
  <c r="J21" i="1"/>
  <c r="K21" i="1"/>
  <c r="F48" i="1"/>
  <c r="G48" i="1"/>
  <c r="H48" i="1"/>
  <c r="I48" i="1"/>
  <c r="J48" i="1"/>
  <c r="K48" i="1"/>
  <c r="F45" i="1"/>
  <c r="G45" i="1"/>
  <c r="H45" i="1"/>
  <c r="I45" i="1"/>
  <c r="J45" i="1"/>
  <c r="K45" i="1"/>
  <c r="F27" i="1"/>
  <c r="G27" i="1"/>
  <c r="H27" i="1"/>
  <c r="I27" i="1"/>
  <c r="J27" i="1"/>
  <c r="K27" i="1"/>
  <c r="F44" i="1"/>
  <c r="G44" i="1"/>
  <c r="H44" i="1"/>
  <c r="I44" i="1"/>
  <c r="J44" i="1"/>
  <c r="K44" i="1"/>
  <c r="F95" i="1"/>
  <c r="G95" i="1"/>
  <c r="H95" i="1"/>
  <c r="I95" i="1"/>
  <c r="J95" i="1"/>
  <c r="K95" i="1"/>
  <c r="F94" i="1"/>
  <c r="G94" i="1"/>
  <c r="H94" i="1"/>
  <c r="I94" i="1"/>
  <c r="J94" i="1"/>
  <c r="K94" i="1"/>
  <c r="F43" i="1"/>
  <c r="G43" i="1"/>
  <c r="H43" i="1"/>
  <c r="I43" i="1"/>
  <c r="J43" i="1"/>
  <c r="K43" i="1"/>
  <c r="F17" i="1"/>
  <c r="G17" i="1"/>
  <c r="H17" i="1"/>
  <c r="I17" i="1"/>
  <c r="J17" i="1"/>
  <c r="K17" i="1"/>
  <c r="F13" i="1"/>
  <c r="G13" i="1"/>
  <c r="H13" i="1"/>
  <c r="I13" i="1"/>
  <c r="J13" i="1"/>
  <c r="K13" i="1"/>
  <c r="F39" i="1"/>
  <c r="G39" i="1"/>
  <c r="H39" i="1"/>
  <c r="I39" i="1"/>
  <c r="J39" i="1"/>
  <c r="K39" i="1"/>
  <c r="G98" i="1" l="1"/>
  <c r="G100" i="1"/>
  <c r="G99" i="1"/>
  <c r="G47" i="1"/>
  <c r="F112" i="1" l="1"/>
  <c r="G112" i="1"/>
  <c r="H112" i="1"/>
  <c r="I112" i="1"/>
  <c r="J112" i="1"/>
  <c r="K112" i="1"/>
  <c r="F65" i="1"/>
  <c r="G65" i="1"/>
  <c r="H65" i="1"/>
  <c r="I65" i="1"/>
  <c r="J65" i="1"/>
  <c r="K65" i="1"/>
  <c r="F57" i="1"/>
  <c r="G57" i="1"/>
  <c r="H57" i="1"/>
  <c r="I57" i="1"/>
  <c r="J57" i="1"/>
  <c r="K57" i="1"/>
  <c r="F106" i="1"/>
  <c r="G106" i="1"/>
  <c r="H106" i="1"/>
  <c r="I106" i="1"/>
  <c r="J106" i="1"/>
  <c r="K106" i="1"/>
  <c r="F55" i="1"/>
  <c r="G55" i="1"/>
  <c r="H55" i="1"/>
  <c r="I55" i="1"/>
  <c r="J55" i="1"/>
  <c r="K55" i="1"/>
  <c r="F56" i="1"/>
  <c r="G56" i="1"/>
  <c r="H56" i="1"/>
  <c r="I56" i="1"/>
  <c r="J56" i="1"/>
  <c r="K56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00" i="1"/>
  <c r="H100" i="1"/>
  <c r="I100" i="1"/>
  <c r="J100" i="1"/>
  <c r="K100" i="1"/>
  <c r="A112" i="1"/>
  <c r="A65" i="1"/>
  <c r="A57" i="1"/>
  <c r="A106" i="1"/>
  <c r="A55" i="1"/>
  <c r="A56" i="1"/>
  <c r="A53" i="1"/>
  <c r="A52" i="1"/>
  <c r="A51" i="1"/>
  <c r="A100" i="1"/>
  <c r="F93" i="1" l="1"/>
  <c r="G93" i="1"/>
  <c r="H93" i="1"/>
  <c r="I93" i="1"/>
  <c r="J93" i="1"/>
  <c r="K93" i="1"/>
  <c r="F38" i="1"/>
  <c r="G38" i="1"/>
  <c r="H38" i="1"/>
  <c r="I38" i="1"/>
  <c r="J38" i="1"/>
  <c r="K38" i="1"/>
  <c r="F92" i="1"/>
  <c r="G92" i="1"/>
  <c r="H92" i="1"/>
  <c r="I92" i="1"/>
  <c r="J92" i="1"/>
  <c r="K92" i="1"/>
  <c r="F37" i="1"/>
  <c r="G37" i="1"/>
  <c r="H37" i="1"/>
  <c r="I37" i="1"/>
  <c r="J37" i="1"/>
  <c r="K37" i="1"/>
  <c r="F91" i="1"/>
  <c r="G91" i="1"/>
  <c r="H91" i="1"/>
  <c r="I91" i="1"/>
  <c r="J91" i="1"/>
  <c r="K91" i="1"/>
  <c r="F60" i="1"/>
  <c r="G60" i="1"/>
  <c r="H60" i="1"/>
  <c r="I60" i="1"/>
  <c r="J60" i="1"/>
  <c r="K60" i="1"/>
  <c r="F26" i="1"/>
  <c r="G26" i="1"/>
  <c r="H26" i="1"/>
  <c r="I26" i="1"/>
  <c r="J26" i="1"/>
  <c r="K26" i="1"/>
  <c r="F36" i="1"/>
  <c r="G36" i="1"/>
  <c r="H36" i="1"/>
  <c r="I36" i="1"/>
  <c r="J36" i="1"/>
  <c r="K36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20" i="1"/>
  <c r="G20" i="1"/>
  <c r="H20" i="1"/>
  <c r="I20" i="1"/>
  <c r="J20" i="1"/>
  <c r="K20" i="1"/>
  <c r="F16" i="1"/>
  <c r="G16" i="1"/>
  <c r="H16" i="1"/>
  <c r="I16" i="1"/>
  <c r="J16" i="1"/>
  <c r="K16" i="1"/>
  <c r="F111" i="1"/>
  <c r="G111" i="1"/>
  <c r="H111" i="1"/>
  <c r="I111" i="1"/>
  <c r="J111" i="1"/>
  <c r="K111" i="1"/>
  <c r="F63" i="1"/>
  <c r="G63" i="1"/>
  <c r="H63" i="1"/>
  <c r="I63" i="1"/>
  <c r="J63" i="1"/>
  <c r="K63" i="1"/>
  <c r="F15" i="1"/>
  <c r="G15" i="1"/>
  <c r="H15" i="1"/>
  <c r="I15" i="1"/>
  <c r="J15" i="1"/>
  <c r="K15" i="1"/>
  <c r="A93" i="1"/>
  <c r="A38" i="1"/>
  <c r="A92" i="1"/>
  <c r="A37" i="1"/>
  <c r="A91" i="1"/>
  <c r="A60" i="1"/>
  <c r="A26" i="1"/>
  <c r="A36" i="1"/>
  <c r="A90" i="1"/>
  <c r="A89" i="1"/>
  <c r="A88" i="1"/>
  <c r="A20" i="1"/>
  <c r="A16" i="1"/>
  <c r="A111" i="1"/>
  <c r="A63" i="1"/>
  <c r="A15" i="1"/>
  <c r="K107" i="1"/>
  <c r="J107" i="1"/>
  <c r="I107" i="1"/>
  <c r="H107" i="1"/>
  <c r="G107" i="1"/>
  <c r="F107" i="1"/>
  <c r="A107" i="1"/>
  <c r="K64" i="1"/>
  <c r="J64" i="1"/>
  <c r="I64" i="1"/>
  <c r="H64" i="1"/>
  <c r="G64" i="1"/>
  <c r="F64" i="1"/>
  <c r="A64" i="1"/>
  <c r="K77" i="1"/>
  <c r="J77" i="1"/>
  <c r="I77" i="1"/>
  <c r="H77" i="1"/>
  <c r="G77" i="1"/>
  <c r="F77" i="1"/>
  <c r="A77" i="1"/>
  <c r="K14" i="1"/>
  <c r="J14" i="1"/>
  <c r="I14" i="1"/>
  <c r="H14" i="1"/>
  <c r="G14" i="1"/>
  <c r="F14" i="1"/>
  <c r="A14" i="1"/>
  <c r="K19" i="1"/>
  <c r="J19" i="1"/>
  <c r="I19" i="1"/>
  <c r="H19" i="1"/>
  <c r="G19" i="1"/>
  <c r="F19" i="1"/>
  <c r="A19" i="1"/>
  <c r="K76" i="1"/>
  <c r="J76" i="1"/>
  <c r="I76" i="1"/>
  <c r="H76" i="1"/>
  <c r="G76" i="1"/>
  <c r="F76" i="1"/>
  <c r="A76" i="1"/>
  <c r="K101" i="1"/>
  <c r="J101" i="1"/>
  <c r="I101" i="1"/>
  <c r="H101" i="1"/>
  <c r="G101" i="1"/>
  <c r="F101" i="1"/>
  <c r="A101" i="1"/>
  <c r="A59" i="1" l="1"/>
  <c r="A109" i="1"/>
  <c r="A66" i="1"/>
  <c r="A67" i="1"/>
  <c r="A62" i="1"/>
  <c r="A110" i="1"/>
  <c r="A68" i="1"/>
  <c r="A75" i="1"/>
  <c r="F59" i="1"/>
  <c r="G59" i="1"/>
  <c r="H59" i="1"/>
  <c r="I59" i="1"/>
  <c r="J59" i="1"/>
  <c r="K59" i="1"/>
  <c r="F109" i="1"/>
  <c r="G109" i="1"/>
  <c r="H109" i="1"/>
  <c r="I109" i="1"/>
  <c r="J109" i="1"/>
  <c r="K109" i="1"/>
  <c r="F66" i="1"/>
  <c r="G66" i="1"/>
  <c r="H66" i="1"/>
  <c r="I66" i="1"/>
  <c r="J66" i="1"/>
  <c r="K66" i="1"/>
  <c r="F67" i="1"/>
  <c r="G67" i="1"/>
  <c r="H67" i="1"/>
  <c r="I67" i="1"/>
  <c r="J67" i="1"/>
  <c r="K67" i="1"/>
  <c r="F62" i="1"/>
  <c r="G62" i="1"/>
  <c r="H62" i="1"/>
  <c r="I62" i="1"/>
  <c r="J62" i="1"/>
  <c r="K62" i="1"/>
  <c r="F110" i="1"/>
  <c r="G110" i="1"/>
  <c r="H110" i="1"/>
  <c r="I110" i="1"/>
  <c r="J110" i="1"/>
  <c r="K110" i="1"/>
  <c r="F68" i="1"/>
  <c r="G68" i="1"/>
  <c r="H68" i="1"/>
  <c r="I68" i="1"/>
  <c r="J68" i="1"/>
  <c r="K68" i="1"/>
  <c r="F75" i="1"/>
  <c r="G75" i="1"/>
  <c r="H75" i="1"/>
  <c r="I75" i="1"/>
  <c r="J75" i="1"/>
  <c r="K75" i="1"/>
  <c r="A87" i="1" l="1"/>
  <c r="F87" i="1"/>
  <c r="G87" i="1"/>
  <c r="H87" i="1"/>
  <c r="I87" i="1"/>
  <c r="J87" i="1"/>
  <c r="K87" i="1"/>
  <c r="A58" i="1" l="1"/>
  <c r="F58" i="1"/>
  <c r="G58" i="1"/>
  <c r="H58" i="1"/>
  <c r="I58" i="1"/>
  <c r="J58" i="1"/>
  <c r="K58" i="1"/>
  <c r="A50" i="1"/>
  <c r="F50" i="1"/>
  <c r="G50" i="1"/>
  <c r="H50" i="1"/>
  <c r="I50" i="1"/>
  <c r="J50" i="1"/>
  <c r="K50" i="1"/>
  <c r="F73" i="1" l="1"/>
  <c r="G73" i="1"/>
  <c r="H73" i="1"/>
  <c r="I73" i="1"/>
  <c r="J73" i="1"/>
  <c r="K73" i="1"/>
  <c r="F74" i="1"/>
  <c r="G74" i="1"/>
  <c r="H74" i="1"/>
  <c r="I74" i="1"/>
  <c r="J74" i="1"/>
  <c r="K74" i="1"/>
  <c r="F85" i="1"/>
  <c r="G85" i="1"/>
  <c r="H85" i="1"/>
  <c r="I85" i="1"/>
  <c r="J85" i="1"/>
  <c r="K85" i="1"/>
  <c r="F86" i="1"/>
  <c r="G86" i="1"/>
  <c r="H86" i="1"/>
  <c r="I86" i="1"/>
  <c r="J86" i="1"/>
  <c r="K86" i="1"/>
  <c r="A73" i="1"/>
  <c r="A74" i="1"/>
  <c r="A85" i="1"/>
  <c r="A86" i="1"/>
  <c r="F49" i="1" l="1"/>
  <c r="G49" i="1"/>
  <c r="H49" i="1"/>
  <c r="I49" i="1"/>
  <c r="J49" i="1"/>
  <c r="K49" i="1"/>
  <c r="F99" i="1"/>
  <c r="H99" i="1"/>
  <c r="I99" i="1"/>
  <c r="J99" i="1"/>
  <c r="K99" i="1"/>
  <c r="F98" i="1"/>
  <c r="H98" i="1"/>
  <c r="I98" i="1"/>
  <c r="J98" i="1"/>
  <c r="K98" i="1"/>
  <c r="F47" i="1"/>
  <c r="H47" i="1"/>
  <c r="I47" i="1"/>
  <c r="J47" i="1"/>
  <c r="K47" i="1"/>
  <c r="A49" i="1"/>
  <c r="A99" i="1"/>
  <c r="A98" i="1"/>
  <c r="A47" i="1"/>
  <c r="F72" i="1" l="1"/>
  <c r="G72" i="1"/>
  <c r="H72" i="1"/>
  <c r="I72" i="1"/>
  <c r="J72" i="1"/>
  <c r="K72" i="1"/>
  <c r="A72" i="1"/>
  <c r="F46" i="1" l="1"/>
  <c r="G46" i="1"/>
  <c r="H46" i="1"/>
  <c r="I46" i="1"/>
  <c r="J46" i="1"/>
  <c r="K46" i="1"/>
  <c r="A46" i="1"/>
  <c r="F71" i="1" l="1"/>
  <c r="G71" i="1"/>
  <c r="H71" i="1"/>
  <c r="I71" i="1"/>
  <c r="J71" i="1"/>
  <c r="K71" i="1"/>
  <c r="A71" i="1"/>
  <c r="A84" i="1" l="1"/>
  <c r="F84" i="1"/>
  <c r="G84" i="1"/>
  <c r="H84" i="1"/>
  <c r="I84" i="1"/>
  <c r="J84" i="1"/>
  <c r="K84" i="1"/>
  <c r="A10" i="3" l="1"/>
  <c r="G10" i="3"/>
  <c r="H10" i="3"/>
  <c r="I10" i="3"/>
  <c r="J10" i="3"/>
  <c r="F9" i="3"/>
  <c r="F10" i="3"/>
  <c r="K2" i="16" l="1"/>
  <c r="K4" i="16"/>
  <c r="G3" i="16"/>
  <c r="G5" i="16"/>
  <c r="K3" i="16"/>
  <c r="G6" i="16"/>
  <c r="G4" i="16"/>
  <c r="A9" i="3"/>
  <c r="G9" i="3"/>
  <c r="H9" i="3"/>
  <c r="I9" i="3"/>
  <c r="J9" i="3"/>
  <c r="G2" i="16" l="1"/>
  <c r="A8" i="3"/>
  <c r="J8" i="3"/>
  <c r="I8" i="3"/>
  <c r="H8" i="3"/>
  <c r="G8" i="3"/>
  <c r="F8" i="3"/>
  <c r="G4" i="3" l="1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1" i="4"/>
  <c r="C517" i="4"/>
  <c r="C194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2" i="16"/>
  <c r="J1" i="16"/>
  <c r="G7" i="16"/>
  <c r="I3" i="16"/>
  <c r="I7" i="16"/>
  <c r="I6" i="16"/>
  <c r="I4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<sst xmlns="http://schemas.openxmlformats.org/spreadsheetml/2006/main" count="13890" uniqueCount="2749">
  <si>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</si>
  <si>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</si>
  <si>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</si>
  <si>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</si>
  <si>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</si>
  <si>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</si>
  <si>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</si>
  <si>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</si>
  <si>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</si>
  <si>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</si>
  <si>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</si>
  <si>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</si>
  <si>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</si>
  <si>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</si>
  <si>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</si>
  <si>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</si>
  <si>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</si>
  <si>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</si>
  <si>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</si>
  <si>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</si>
  <si>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</si>
  <si>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</si>
  <si>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</si>
  <si>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</si>
  <si>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</si>
  <si>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</si>
  <si>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</si>
  <si>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</si>
  <si>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</si>
  <si>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</si>
  <si>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</si>
  <si>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</si>
  <si>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</si>
  <si>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</si>
  <si>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</si>
  <si>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</si>
  <si>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</si>
  <si>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</si>
  <si>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</si>
  <si>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</si>
  <si>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</si>
  <si>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</si>
  <si>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</si>
  <si>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</si>
  <si>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</si>
  <si>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</si>
  <si>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</si>
  <si>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</si>
  <si>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</si>
  <si>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</si>
  <si>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</si>
  <si>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</si>
  <si>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</si>
  <si>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</si>
  <si>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</si>
  <si>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</si>
  <si>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</si>
  <si>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</si>
  <si>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</si>
  <si>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</si>
  <si>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</si>
  <si>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</si>
  <si>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</si>
  <si>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</si>
  <si>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</si>
  <si>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</si>
  <si>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</si>
  <si>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</si>
  <si>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</si>
  <si>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</si>
  <si>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</si>
  <si>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</si>
  <si>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</si>
  <si>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</si>
  <si>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</si>
  <si>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</si>
  <si>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</si>
  <si>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</si>
  <si>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</si>
  <si>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</si>
  <si>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</si>
  <si>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</si>
  <si>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</si>
  <si>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</si>
  <si>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</si>
  <si>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</si>
  <si>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</si>
  <si>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</si>
  <si>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</si>
  <si>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</si>
  <si>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</si>
  <si>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</si>
  <si>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</si>
  <si>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</si>
  <si>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</si>
  <si>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</si>
  <si>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</si>
  <si>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</si>
  <si>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</si>
  <si>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</si>
  <si>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</si>
  <si>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</si>
  <si>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</si>
  <si>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</si>
  <si>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</si>
  <si>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</si>
  <si>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</si>
  <si>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</si>
  <si>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</si>
  <si>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</si>
  <si>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</si>
  <si>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</si>
  <si>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</si>
  <si>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</si>
  <si>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</si>
  <si>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</si>
  <si>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</si>
  <si>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</si>
  <si>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</si>
  <si>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</si>
  <si>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</si>
  <si>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</si>
  <si>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</si>
  <si>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</si>
  <si>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</si>
  <si>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</si>
  <si>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</si>
  <si>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</si>
  <si>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</si>
  <si>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</si>
  <si>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</si>
  <si>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</si>
  <si>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</si>
  <si>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</si>
  <si>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</si>
  <si>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</si>
  <si>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</si>
  <si>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</si>
  <si>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</si>
  <si>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</si>
  <si>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</si>
  <si>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</si>
  <si>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</si>
  <si>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</si>
  <si>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</si>
  <si>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</si>
  <si>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</si>
  <si>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</si>
  <si>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</si>
  <si>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</si>
  <si>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</si>
  <si>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</si>
  <si>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</si>
  <si>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</si>
  <si>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</si>
  <si>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</si>
  <si>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</si>
  <si>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</si>
  <si>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</si>
  <si>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</si>
  <si>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</si>
  <si>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</si>
  <si>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</si>
  <si>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</si>
  <si>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</si>
  <si>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</si>
  <si>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</si>
  <si>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</si>
  <si>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</si>
  <si>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</si>
  <si>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</si>
  <si>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</si>
  <si>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</si>
  <si>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</si>
  <si>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</si>
  <si>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</si>
  <si>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</si>
  <si>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</si>
  <si>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</si>
  <si>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</si>
  <si>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</si>
  <si>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</si>
  <si>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</si>
  <si>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</si>
  <si>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</si>
  <si>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</si>
  <si>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</si>
  <si>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</si>
  <si>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</si>
  <si>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</si>
  <si>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</si>
  <si>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</si>
  <si>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</si>
  <si>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</si>
  <si>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</si>
  <si>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</si>
  <si>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</si>
  <si>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</si>
  <si>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</si>
  <si>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</si>
  <si>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</si>
  <si>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</si>
  <si>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</si>
  <si>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</si>
  <si>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</si>
  <si>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</si>
  <si>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</si>
  <si>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</si>
  <si>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</si>
  <si>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</si>
  <si>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</si>
  <si>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</si>
  <si>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</si>
  <si>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</si>
  <si>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</si>
  <si>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</si>
  <si>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</si>
  <si>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</si>
  <si>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</si>
  <si>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</si>
  <si>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</si>
  <si>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</si>
  <si>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</si>
  <si>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</si>
  <si>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</si>
  <si>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</si>
  <si>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</si>
  <si>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</si>
  <si>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</si>
  <si>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</si>
  <si>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</si>
  <si>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</si>
  <si>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</si>
  <si>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</si>
  <si>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</si>
  <si>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</si>
  <si>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</si>
  <si>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</si>
  <si>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</si>
  <si>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</si>
  <si>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</si>
  <si>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</si>
  <si>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</si>
  <si>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</si>
  <si>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</si>
  <si>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</si>
  <si>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</si>
  <si>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</si>
  <si>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</si>
  <si>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</si>
  <si>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</si>
  <si>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</si>
  <si>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</si>
  <si>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</si>
  <si>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</si>
  <si>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</si>
  <si>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</si>
  <si>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</si>
  <si>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</si>
  <si>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</si>
  <si>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</si>
  <si>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</si>
  <si>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</si>
  <si>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</si>
  <si>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</si>
  <si>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</si>
  <si>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</si>
  <si>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</si>
  <si>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</si>
  <si>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</si>
  <si>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</si>
  <si>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</si>
  <si>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</si>
  <si>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</si>
  <si>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</si>
  <si>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</si>
  <si>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</si>
  <si>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</si>
  <si>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</si>
  <si>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</si>
  <si>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</si>
  <si>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</si>
  <si>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</si>
  <si>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</si>
  <si>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</si>
  <si>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</si>
  <si>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</si>
  <si>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</si>
  <si>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</si>
  <si>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</si>
  <si>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</si>
  <si>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</si>
  <si>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</si>
  <si>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</si>
  <si>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</si>
  <si>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</si>
  <si>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</si>
  <si>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</si>
  <si>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</si>
  <si>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</si>
  <si>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</si>
  <si>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</si>
  <si>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</si>
  <si>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</si>
  <si>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</si>
  <si>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</si>
  <si>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</si>
  <si>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</si>
  <si>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</si>
  <si>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</si>
  <si>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</si>
  <si>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</si>
  <si>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</si>
  <si>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</si>
  <si>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</si>
  <si>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</si>
  <si>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</si>
  <si>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</si>
  <si>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</si>
  <si>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</si>
  <si>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</si>
  <si>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</si>
  <si>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</si>
  <si>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</si>
  <si>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</si>
  <si>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</si>
  <si>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</si>
  <si>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</si>
  <si>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</si>
  <si>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</si>
  <si>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</si>
  <si>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</si>
  <si>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</si>
  <si>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</si>
  <si>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</si>
  <si>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</si>
  <si>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</si>
  <si>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</si>
  <si>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</si>
  <si>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</si>
  <si>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</si>
  <si>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</si>
  <si>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</si>
  <si>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</si>
  <si>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</si>
  <si>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</si>
  <si>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</si>
  <si>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</si>
  <si>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</si>
  <si>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</si>
  <si>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</si>
  <si>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</si>
  <si>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</si>
  <si>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</si>
  <si>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</si>
  <si>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</si>
  <si>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</si>
  <si>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</si>
  <si>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</si>
  <si>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</si>
  <si>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</si>
  <si>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</si>
  <si>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</si>
  <si>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</si>
  <si>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</si>
  <si>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</si>
  <si>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</si>
  <si>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</si>
  <si>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</si>
  <si>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</si>
  <si>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</si>
  <si>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</si>
  <si>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</si>
  <si>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</si>
  <si>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</si>
  <si>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</si>
  <si>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</si>
  <si>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</si>
  <si>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</si>
  <si>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</si>
  <si>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</si>
  <si>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</si>
  <si>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</si>
  <si>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</si>
  <si>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</si>
  <si>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</si>
  <si>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</si>
  <si>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</si>
  <si>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</si>
  <si>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</si>
  <si>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</si>
  <si>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</si>
  <si>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</si>
  <si>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</si>
  <si>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</si>
  <si>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</si>
  <si>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</si>
  <si>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</si>
  <si>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</si>
  <si>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</si>
  <si>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</si>
  <si>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</si>
  <si>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</si>
  <si>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</si>
  <si>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</si>
  <si>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</si>
  <si>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</si>
  <si>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</si>
  <si>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</si>
  <si>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</si>
  <si>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</si>
  <si>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</si>
  <si>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</si>
  <si>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</si>
  <si>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</si>
  <si>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</si>
  <si>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</si>
  <si>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</si>
  <si>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</si>
  <si>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</si>
  <si>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</si>
  <si>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</si>
  <si>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</si>
  <si>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</si>
  <si>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</si>
  <si>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</si>
  <si>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</si>
  <si>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</si>
  <si>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</si>
  <si>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</si>
  <si>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</si>
  <si>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</si>
  <si>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</si>
  <si>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</si>
  <si>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</si>
  <si>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</si>
  <si>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</si>
  <si>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</si>
  <si>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</si>
  <si>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</si>
  <si>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</si>
  <si>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</si>
  <si>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</si>
  <si>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</si>
  <si>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</si>
  <si>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</si>
  <si>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</si>
  <si>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</si>
  <si>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</si>
  <si>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</si>
  <si>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</si>
  <si>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</si>
  <si>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</si>
  <si>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</si>
  <si>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</si>
  <si>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</si>
  <si>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</si>
  <si>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</si>
  <si>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</si>
  <si>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</si>
  <si>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</si>
  <si>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</si>
  <si>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</si>
  <si>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</si>
  <si>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</si>
  <si>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</si>
  <si>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</si>
  <si>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</si>
  <si>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</si>
  <si>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</si>
  <si>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</si>
  <si>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</si>
  <si>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</si>
  <si>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</si>
  <si>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</si>
  <si>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</si>
  <si>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</si>
  <si>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</si>
  <si>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</si>
  <si>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</si>
  <si>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</si>
  <si>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</si>
  <si>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</si>
  <si>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</si>
  <si>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</si>
  <si>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</si>
  <si>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</si>
  <si>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</si>
  <si>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</si>
  <si>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</si>
  <si>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</si>
  <si>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</si>
  <si>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</si>
  <si>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</si>
  <si>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</si>
  <si>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</si>
  <si>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</si>
  <si>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</si>
  <si>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</si>
  <si>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</si>
  <si>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</si>
  <si>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</si>
  <si>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</si>
  <si>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</si>
  <si>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</si>
  <si>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</si>
  <si>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</si>
  <si>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</si>
  <si>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</si>
  <si>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</si>
  <si>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</si>
  <si>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</si>
  <si>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</si>
  <si>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</si>
  <si>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</si>
  <si>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</si>
  <si>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</si>
  <si>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</si>
  <si>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</si>
  <si>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</si>
  <si>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</si>
  <si>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</si>
  <si>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</si>
  <si>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</si>
  <si>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</si>
  <si>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</si>
  <si>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</si>
  <si>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</si>
  <si>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</si>
  <si>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</si>
  <si>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</si>
  <si>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</si>
  <si>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</si>
  <si>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</si>
  <si>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</si>
  <si>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</si>
  <si>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</si>
  <si>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</si>
  <si>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</si>
  <si>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</si>
  <si>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</si>
  <si>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</si>
  <si>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</si>
  <si>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</si>
  <si>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</si>
  <si>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</si>
  <si>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</si>
  <si>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</si>
  <si>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</si>
  <si>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</si>
  <si>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</si>
  <si>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</si>
  <si>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</si>
  <si>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</si>
  <si>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</si>
  <si>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</si>
  <si>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</si>
  <si>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</si>
  <si>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</si>
  <si>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</si>
  <si>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</si>
  <si>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</si>
  <si>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</si>
  <si>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</si>
  <si>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</si>
  <si>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</si>
  <si>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</si>
  <si>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</si>
  <si>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</si>
  <si>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</si>
  <si>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</si>
  <si>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</si>
  <si>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</si>
  <si>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</si>
  <si>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</si>
  <si>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</si>
  <si>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</si>
  <si>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</si>
  <si>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</si>
  <si>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</si>
  <si>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</si>
  <si>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</si>
  <si>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</si>
  <si>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</si>
  <si>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</si>
  <si>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</si>
  <si>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</si>
  <si>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</si>
  <si>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</si>
  <si>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</si>
  <si>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</si>
  <si>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</si>
  <si>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</si>
  <si>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</si>
  <si>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</si>
  <si>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</si>
  <si>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</si>
  <si>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</si>
  <si>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</si>
  <si>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</si>
  <si>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</si>
  <si>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</si>
  <si>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</si>
  <si>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</si>
  <si>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</si>
  <si>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</si>
  <si>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</si>
  <si>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</si>
  <si>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</si>
  <si>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</si>
  <si>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</si>
  <si>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</si>
  <si>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</si>
  <si>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</si>
  <si>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</si>
  <si>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</si>
  <si>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</si>
  <si>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</si>
  <si>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</si>
  <si>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</si>
  <si>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</si>
  <si>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</si>
  <si>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</si>
  <si>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</si>
  <si>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</si>
  <si>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</si>
  <si>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</si>
  <si>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</si>
  <si>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</si>
  <si>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</si>
  <si>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</si>
  <si>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</si>
  <si>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</si>
  <si>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</si>
  <si>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</si>
  <si>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</si>
  <si>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</si>
  <si>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</si>
  <si>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</si>
  <si>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</si>
  <si>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</si>
  <si>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</si>
  <si>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</si>
  <si>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</si>
  <si>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</si>
  <si>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</si>
  <si>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</si>
  <si>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</si>
  <si>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</si>
  <si>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</si>
  <si>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</si>
  <si>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</si>
  <si>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</si>
  <si>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</si>
  <si>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</si>
  <si>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</si>
  <si>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</si>
  <si>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</si>
  <si>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</si>
  <si>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</si>
  <si>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</si>
  <si>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</si>
  <si>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</si>
  <si>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</si>
  <si>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</si>
  <si>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</si>
  <si>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</si>
  <si>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</si>
  <si>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</si>
  <si>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</si>
  <si>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</si>
  <si>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</si>
  <si>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</si>
  <si>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</si>
  <si>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</si>
  <si>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</si>
  <si>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</si>
  <si>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</si>
  <si>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</si>
  <si>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</si>
  <si>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</si>
  <si>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</si>
  <si>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</si>
  <si>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</si>
  <si>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</si>
  <si>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</si>
  <si>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</si>
  <si>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</si>
  <si>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</si>
  <si>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</si>
  <si>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</si>
  <si>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</si>
  <si>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</si>
  <si>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</si>
  <si>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</si>
  <si>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</si>
  <si>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</si>
  <si>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</si>
  <si>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</si>
  <si>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</si>
  <si>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</si>
  <si>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</si>
  <si>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</si>
  <si>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</si>
  <si>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</si>
  <si>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</si>
  <si>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</si>
  <si>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</si>
  <si>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</si>
  <si>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</si>
  <si>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</si>
  <si>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</si>
  <si>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</si>
  <si>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</si>
  <si>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</si>
  <si>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</si>
  <si>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</si>
  <si>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</si>
  <si>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</si>
  <si>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</si>
  <si>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</si>
  <si>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</si>
  <si>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</si>
  <si>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</si>
  <si>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</si>
  <si>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</si>
  <si>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</si>
  <si>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</si>
  <si>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</si>
  <si>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</si>
  <si>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</si>
  <si>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</si>
  <si>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</si>
  <si>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</si>
  <si>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</si>
  <si>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</si>
  <si>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</si>
  <si>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</si>
  <si>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</si>
  <si>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</si>
  <si>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</si>
  <si>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</si>
  <si>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</si>
  <si>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</si>
  <si>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</si>
  <si>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</si>
  <si>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</si>
  <si>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</si>
  <si>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</si>
  <si>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</si>
  <si>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</si>
  <si>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</si>
  <si>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</si>
  <si>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</si>
  <si>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</si>
  <si>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</si>
  <si>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</si>
  <si>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</si>
  <si>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</si>
  <si>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</si>
  <si>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</si>
  <si>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</si>
  <si>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</si>
  <si>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</si>
  <si>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</si>
  <si>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</si>
  <si>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</si>
  <si>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</si>
  <si>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</si>
  <si>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</si>
  <si>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</si>
  <si>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</si>
  <si>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</si>
  <si>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</si>
  <si>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</si>
  <si>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</si>
  <si>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</si>
  <si>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</si>
  <si>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</si>
  <si>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</si>
  <si>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</si>
  <si>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</si>
  <si>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</si>
  <si>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</si>
  <si>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</si>
  <si>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</si>
  <si>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</si>
  <si>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</si>
  <si>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</si>
  <si>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</si>
  <si>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</si>
  <si>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</si>
  <si>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</si>
  <si>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</si>
  <si>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</si>
  <si>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</si>
  <si>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</si>
  <si>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</si>
  <si>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</si>
  <si>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</si>
  <si>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</si>
  <si>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</si>
  <si>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</si>
  <si>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</si>
  <si>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</si>
  <si>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</si>
  <si>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</si>
  <si>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</si>
  <si>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</si>
  <si>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</si>
  <si>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</si>
  <si>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</si>
  <si>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</si>
  <si>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</si>
  <si>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</si>
  <si>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</si>
  <si>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</si>
  <si>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</si>
  <si>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</si>
  <si>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</si>
  <si>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</si>
  <si>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</si>
  <si>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</si>
  <si>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</si>
  <si>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</si>
  <si>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</si>
  <si>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</si>
  <si>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</si>
  <si>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</si>
  <si>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</si>
  <si>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</si>
  <si>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</si>
  <si>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</si>
  <si>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</si>
  <si>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</si>
  <si>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</si>
  <si>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</si>
  <si>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</si>
  <si>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</si>
  <si>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</si>
  <si>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</si>
  <si>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</si>
  <si>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</si>
  <si>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</si>
  <si>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</si>
  <si>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</si>
  <si>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</si>
  <si>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</si>
  <si>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</si>
  <si>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</si>
  <si>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</si>
  <si>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</si>
  <si>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</si>
  <si>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</si>
  <si>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</si>
  <si>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</si>
  <si>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</si>
  <si>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</si>
  <si>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</si>
  <si>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</si>
  <si>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</si>
  <si>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</si>
  <si>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</si>
  <si>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</si>
  <si>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</si>
  <si>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</si>
  <si>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</si>
  <si>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</si>
  <si>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</si>
  <si>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</si>
  <si>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</si>
  <si>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</si>
  <si>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</si>
  <si>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</si>
  <si>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</si>
  <si>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</si>
  <si>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</si>
  <si>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</si>
  <si>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</si>
  <si>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</si>
  <si>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</si>
  <si>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</si>
  <si>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</si>
  <si>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</si>
  <si>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</si>
  <si>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</si>
  <si>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</si>
  <si>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</si>
  <si>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</si>
  <si>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</si>
  <si>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</si>
  <si>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</si>
  <si>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</si>
  <si>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</si>
  <si>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</si>
  <si>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</si>
  <si>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</si>
  <si>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</si>
  <si>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</si>
  <si>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</si>
  <si>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</si>
  <si>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</si>
  <si>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</si>
  <si>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</si>
  <si>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</si>
  <si>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</si>
  <si>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</si>
  <si>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</si>
  <si>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</si>
  <si>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</si>
  <si>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</si>
  <si>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</si>
  <si>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</si>
  <si>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</si>
  <si>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</si>
  <si>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</si>
  <si>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</si>
  <si>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</si>
  <si>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</si>
  <si>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</si>
  <si>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</si>
  <si>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</si>
  <si>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</si>
  <si>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</si>
  <si>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</si>
  <si>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</si>
  <si>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</si>
  <si>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</si>
  <si>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</si>
  <si>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</si>
  <si>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</si>
  <si>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</si>
  <si>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</si>
  <si>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</si>
  <si>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</si>
  <si>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</si>
  <si>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</si>
  <si>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</si>
  <si>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</si>
  <si>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</si>
  <si>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</si>
  <si>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</si>
  <si>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</si>
  <si>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</si>
  <si>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</si>
  <si>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</si>
  <si>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</si>
  <si>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</si>
  <si>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</si>
  <si>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</si>
  <si>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</si>
  <si>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</si>
  <si>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</si>
  <si>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</si>
  <si>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</si>
  <si>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</si>
  <si>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</si>
  <si>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</si>
  <si>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</si>
  <si>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</si>
  <si>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</si>
  <si>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</si>
  <si>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</si>
  <si>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</si>
  <si>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</si>
  <si>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</si>
  <si>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</si>
  <si>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</si>
  <si>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</si>
  <si>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</si>
  <si>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</si>
  <si>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</si>
  <si>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</si>
  <si>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</si>
  <si>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</si>
  <si>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</si>
  <si>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</si>
  <si>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</si>
  <si>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</si>
  <si>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</si>
  <si>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</si>
  <si>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</si>
  <si>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</si>
  <si>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</si>
  <si>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</si>
  <si>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</si>
  <si>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</si>
  <si>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</si>
  <si>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</si>
  <si>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</si>
  <si>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</si>
  <si>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</si>
  <si>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</si>
  <si>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</si>
  <si>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</si>
  <si>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</si>
  <si>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</si>
  <si>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</si>
  <si>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</si>
  <si>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</si>
  <si>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</si>
  <si>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</si>
  <si>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</si>
  <si>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</si>
  <si>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</si>
  <si>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</si>
  <si>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</si>
  <si>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</si>
  <si>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</si>
  <si>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</si>
  <si>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</si>
  <si>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</si>
  <si>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</si>
  <si>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</si>
  <si>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</si>
  <si>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</si>
  <si>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</si>
  <si>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</si>
  <si>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</si>
  <si>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</si>
  <si>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</si>
  <si>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</si>
  <si>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</si>
  <si>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</si>
  <si>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</si>
  <si>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</si>
  <si>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</si>
  <si>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</si>
  <si>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</si>
  <si>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</si>
  <si>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</si>
  <si>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</si>
  <si>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</si>
  <si>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</si>
  <si>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</si>
  <si>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</si>
  <si>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</si>
  <si>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</si>
  <si>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</si>
  <si>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</si>
  <si>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</si>
  <si>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</si>
  <si>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</si>
  <si>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</si>
  <si>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</si>
  <si>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</si>
  <si>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</si>
  <si>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</si>
  <si>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</si>
  <si>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</si>
  <si>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</si>
  <si>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</si>
  <si>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</si>
  <si>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</si>
  <si>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</si>
  <si>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</si>
  <si>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</si>
  <si>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</si>
  <si>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</si>
  <si>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</si>
  <si>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</si>
  <si>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</si>
  <si>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</si>
  <si>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</si>
  <si>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</si>
  <si>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</si>
  <si>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</si>
  <si>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</si>
  <si>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</si>
  <si>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</si>
  <si>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</si>
  <si>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</si>
  <si>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</si>
  <si>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</si>
  <si>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</si>
  <si>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</si>
  <si>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</si>
  <si>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</si>
  <si>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</si>
  <si>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</si>
  <si>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</si>
  <si>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</si>
  <si>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</si>
  <si>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</si>
  <si>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</si>
  <si>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</si>
  <si>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</si>
  <si>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</si>
  <si>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</si>
  <si>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</si>
  <si>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</si>
  <si>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</si>
  <si>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</si>
  <si>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</si>
  <si>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</si>
  <si>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</si>
  <si>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</si>
  <si>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</si>
  <si>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</si>
  <si>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</si>
  <si>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</si>
  <si>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</si>
  <si>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</si>
  <si>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</si>
  <si>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</si>
  <si>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</si>
  <si>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</si>
  <si>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</si>
  <si>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</si>
  <si>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</si>
  <si>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</si>
  <si>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</si>
  <si>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</si>
  <si>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</si>
  <si>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</si>
  <si>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</si>
  <si>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</si>
  <si>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</si>
  <si>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</si>
  <si>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</si>
  <si>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</si>
  <si>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</si>
  <si>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</si>
  <si>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</si>
  <si>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</si>
  <si>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</si>
  <si>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</si>
  <si>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</si>
  <si>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</si>
  <si>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</si>
  <si>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</si>
  <si>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</si>
  <si>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</si>
  <si>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</si>
  <si>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</si>
  <si>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</si>
  <si>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</si>
  <si>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</si>
  <si>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</si>
  <si>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</si>
  <si>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</si>
  <si>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</si>
  <si>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</si>
  <si>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</si>
  <si>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</si>
  <si>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</si>
  <si>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</si>
  <si>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</si>
  <si>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</si>
  <si>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</si>
  <si>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</si>
  <si>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</si>
  <si>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</si>
  <si>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</si>
  <si>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</si>
  <si>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</si>
  <si>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</si>
  <si>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</si>
  <si>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</si>
  <si>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</si>
  <si>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</si>
  <si>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</si>
  <si>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</si>
  <si>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</si>
  <si>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</si>
  <si>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</si>
  <si>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</si>
  <si>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</si>
  <si>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</si>
  <si>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</si>
  <si>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</si>
  <si>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</si>
  <si>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</si>
  <si>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</si>
  <si>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</si>
  <si>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</si>
  <si>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</si>
  <si>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</si>
  <si>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</si>
  <si>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</si>
  <si>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</si>
  <si>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</si>
  <si>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</si>
  <si>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</si>
  <si>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</si>
  <si>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</si>
  <si>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</si>
  <si>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</si>
  <si>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</si>
  <si>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</si>
  <si>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</si>
  <si>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</si>
  <si>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</si>
  <si>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</si>
  <si>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</si>
  <si>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</si>
  <si>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</si>
  <si>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</si>
  <si>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</si>
  <si>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</si>
  <si>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</si>
  <si>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</si>
  <si>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</si>
  <si>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</si>
  <si>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</si>
  <si>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</si>
  <si>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</si>
  <si>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</si>
  <si>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</si>
  <si>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</si>
  <si>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</si>
  <si>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</si>
  <si>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</si>
  <si>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</si>
  <si>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</si>
  <si>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</si>
  <si>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</si>
  <si>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</si>
  <si>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</si>
  <si>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</si>
  <si>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</si>
  <si>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</si>
  <si>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</si>
  <si>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</si>
  <si>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</si>
  <si>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</si>
  <si>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</si>
  <si>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</si>
  <si>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</si>
  <si>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</si>
  <si>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</si>
  <si>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</si>
  <si>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</si>
  <si>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</si>
  <si>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</si>
  <si>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</si>
  <si>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</si>
  <si>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</si>
  <si>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</si>
  <si>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</si>
  <si>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</si>
  <si>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</si>
  <si>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</si>
  <si>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</si>
  <si>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</si>
  <si>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</si>
  <si>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</si>
  <si>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</si>
  <si>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</si>
  <si>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</si>
  <si>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</si>
  <si>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</si>
  <si>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</si>
  <si>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</si>
  <si>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</si>
  <si>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</si>
  <si>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</si>
  <si>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</si>
  <si>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</si>
  <si>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</si>
  <si>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</si>
  <si>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</si>
  <si>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</si>
  <si>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</si>
  <si>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</si>
  <si>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</si>
  <si>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</si>
  <si>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</si>
  <si>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</si>
  <si>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</si>
  <si>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</si>
  <si>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</si>
  <si>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</si>
  <si>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</si>
  <si>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</si>
  <si>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</si>
  <si>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</si>
  <si>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</si>
  <si>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</si>
  <si>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</si>
  <si>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</si>
  <si>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</si>
  <si>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</si>
  <si>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</si>
  <si>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</si>
  <si>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</si>
  <si>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</si>
  <si>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</si>
  <si>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</si>
  <si>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</si>
  <si>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</si>
  <si>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</si>
  <si>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</si>
  <si>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</si>
  <si>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</si>
  <si>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</si>
  <si>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</si>
  <si>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</si>
  <si>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</si>
  <si>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</si>
  <si>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</si>
  <si>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</si>
  <si>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</si>
  <si>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</si>
  <si>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</si>
  <si>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</si>
  <si>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</si>
  <si>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</si>
  <si>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</si>
  <si>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</si>
  <si>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</si>
  <si>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</si>
  <si>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</si>
  <si>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</si>
  <si>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</si>
  <si>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</si>
  <si>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</si>
  <si>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</si>
  <si>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</si>
  <si>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</si>
  <si>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</si>
  <si>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</si>
  <si>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</si>
  <si>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</si>
  <si>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</si>
  <si>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</si>
  <si>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</si>
  <si>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</si>
  <si>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</si>
  <si>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</si>
  <si>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</si>
  <si>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</si>
  <si>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</si>
  <si>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</si>
  <si>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</si>
  <si>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</si>
  <si>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</si>
  <si>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</si>
  <si>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</si>
  <si>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</si>
  <si>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</si>
  <si>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</si>
  <si>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</si>
  <si>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</si>
  <si>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</si>
  <si>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</si>
  <si>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</si>
  <si>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</si>
  <si>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</si>
  <si>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</si>
  <si>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</si>
  <si>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</si>
  <si>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</si>
  <si>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</si>
  <si>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</si>
  <si>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</si>
  <si>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</si>
  <si>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</si>
  <si>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</si>
  <si>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</si>
  <si>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</si>
  <si>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</si>
  <si>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</si>
  <si>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</si>
  <si>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</si>
  <si>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</si>
  <si>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</si>
  <si>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</si>
  <si>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</si>
  <si>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</si>
  <si>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</si>
  <si>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</si>
  <si>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</si>
  <si>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</si>
  <si>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</si>
  <si>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</si>
  <si>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</si>
  <si>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</si>
  <si>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</si>
  <si>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</si>
  <si>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</si>
  <si>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</si>
  <si>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</si>
  <si>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</si>
  <si>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</si>
  <si>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</si>
  <si>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</si>
  <si>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</si>
  <si>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</si>
  <si>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</si>
  <si>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</si>
  <si>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</si>
  <si>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</si>
  <si>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</si>
  <si>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</si>
  <si>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</si>
  <si>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</si>
  <si>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</si>
  <si>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</si>
  <si>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</si>
  <si>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</si>
  <si>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</si>
  <si>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</si>
  <si>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</si>
  <si>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</si>
  <si>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</si>
  <si>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</si>
  <si>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</si>
  <si>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</si>
  <si>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</si>
  <si>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</si>
  <si>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</si>
  <si>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</si>
  <si>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</si>
  <si>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</si>
  <si>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</si>
  <si>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</si>
  <si>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</si>
  <si>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</si>
  <si>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</si>
  <si>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</si>
  <si>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</si>
  <si>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</si>
  <si>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</si>
  <si>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</si>
  <si>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</si>
  <si>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</si>
  <si>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</si>
  <si>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</si>
  <si>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</si>
  <si>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</si>
  <si>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</si>
  <si>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</si>
  <si>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</si>
  <si>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</si>
  <si>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</si>
  <si>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</si>
  <si>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</si>
  <si>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</si>
  <si>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</si>
  <si>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</si>
  <si>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</si>
  <si>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</si>
  <si>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</si>
  <si>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</si>
  <si>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</si>
  <si>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</si>
  <si>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</si>
  <si>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</si>
  <si>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</si>
  <si>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</si>
  <si>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</si>
  <si>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</si>
  <si>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</si>
  <si>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</si>
  <si>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</si>
  <si>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</si>
  <si>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</si>
  <si>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</si>
  <si>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</si>
  <si>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</si>
  <si>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</si>
  <si>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</si>
  <si>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</si>
  <si>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</si>
  <si>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</si>
  <si>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</si>
  <si>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</si>
  <si>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</si>
  <si>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</si>
  <si>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</si>
  <si>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</si>
  <si>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</si>
  <si>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</si>
  <si>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</si>
  <si>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</si>
  <si>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</si>
  <si>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</si>
  <si>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</si>
  <si>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</si>
  <si>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</si>
  <si>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</si>
  <si>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</si>
  <si>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</si>
  <si>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</si>
  <si>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</si>
  <si>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</si>
  <si>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</si>
  <si>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</si>
  <si>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</si>
  <si>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</si>
  <si>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</si>
  <si>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</si>
  <si>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</si>
  <si>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</si>
  <si>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</si>
  <si>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</si>
  <si>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</si>
  <si>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</si>
  <si>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</si>
  <si>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</si>
  <si>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</si>
  <si>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</si>
  <si>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</si>
  <si>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</si>
  <si>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</si>
  <si>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</si>
  <si>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</si>
  <si>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</si>
  <si>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</si>
  <si>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</si>
  <si>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</si>
  <si>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</si>
  <si>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</si>
  <si>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</si>
  <si>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</si>
  <si>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</si>
  <si>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</si>
  <si>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</si>
  <si>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</si>
  <si>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</si>
  <si>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</si>
  <si>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</si>
  <si>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</si>
  <si>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</si>
  <si>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</si>
  <si>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</si>
  <si>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</si>
  <si>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</si>
  <si>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</si>
  <si>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</si>
  <si>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</si>
  <si>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</si>
  <si>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</si>
  <si>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</si>
  <si>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</si>
  <si>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</si>
  <si>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</si>
  <si>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</si>
  <si>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</si>
  <si>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</si>
  <si>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</si>
  <si>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</si>
  <si>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</si>
  <si>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</si>
  <si>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</si>
  <si>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</si>
  <si>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</si>
  <si>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</si>
  <si>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</si>
  <si>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</si>
  <si>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</si>
  <si>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</si>
  <si>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</si>
  <si>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</si>
  <si>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</si>
  <si>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</si>
  <si>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</si>
  <si>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</si>
  <si>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</si>
  <si>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</si>
  <si>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</si>
  <si>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</si>
  <si>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</si>
  <si>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</si>
  <si>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</si>
  <si>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</si>
  <si>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</si>
  <si>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</si>
  <si>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</si>
  <si>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</si>
  <si>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</si>
  <si>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</si>
  <si>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</si>
  <si>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</si>
  <si>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</si>
  <si>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</si>
  <si>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</si>
  <si>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</si>
  <si>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</si>
  <si>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</si>
  <si>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</si>
  <si>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</si>
  <si>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</si>
  <si>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</si>
  <si>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</si>
  <si>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</si>
  <si>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</si>
  <si>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</si>
  <si>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</si>
  <si>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</si>
  <si>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</si>
  <si>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</si>
  <si>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</si>
  <si>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</si>
  <si>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</si>
  <si>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</si>
  <si>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</si>
  <si>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</si>
  <si>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</si>
  <si>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</si>
  <si>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</si>
  <si>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</si>
  <si>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</si>
  <si>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</si>
  <si>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</si>
  <si>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</si>
  <si>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</si>
  <si>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</si>
  <si>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</si>
  <si>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</si>
  <si>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</si>
  <si>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</si>
  <si>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</si>
  <si>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</si>
  <si>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</si>
  <si>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</si>
  <si>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</si>
  <si>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</si>
  <si>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</si>
  <si>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</si>
  <si>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</si>
  <si>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</si>
  <si>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</si>
  <si>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</si>
  <si>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</si>
  <si>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</si>
  <si>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</si>
  <si>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</si>
  <si>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</si>
  <si>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</si>
  <si>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</si>
  <si>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</si>
  <si>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</si>
  <si>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</si>
  <si>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</si>
  <si>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</si>
  <si>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</si>
  <si>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</si>
  <si>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</si>
  <si>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</si>
  <si>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</si>
  <si>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</si>
  <si>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</si>
  <si>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</si>
  <si>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</si>
  <si>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</si>
  <si>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</si>
  <si>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</si>
  <si>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</si>
  <si>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</si>
  <si>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</si>
  <si>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</si>
  <si>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</si>
  <si>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</si>
  <si>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</si>
  <si>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</si>
  <si>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</si>
  <si>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</si>
  <si>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</si>
  <si>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</si>
  <si>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</si>
  <si>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</si>
  <si>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</si>
  <si>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</si>
  <si>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</si>
  <si>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</si>
  <si>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</si>
  <si>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</si>
  <si>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</si>
  <si>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</si>
  <si>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</si>
  <si>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</si>
  <si>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</si>
  <si>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</si>
  <si>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</si>
  <si>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</si>
  <si>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</si>
  <si>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</si>
  <si>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</si>
  <si>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</si>
  <si>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</si>
  <si>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</si>
  <si>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</si>
  <si>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</si>
  <si>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</si>
  <si>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</si>
  <si>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</si>
  <si>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</si>
  <si>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</si>
  <si>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</si>
  <si>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</si>
  <si>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</si>
  <si>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</si>
  <si>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</si>
  <si>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</si>
  <si>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</si>
  <si>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</si>
  <si>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</si>
  <si>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</si>
  <si>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</si>
  <si>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</si>
  <si>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</si>
  <si>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</si>
  <si>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</si>
  <si>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</si>
  <si>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</si>
  <si>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</si>
  <si>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</si>
  <si>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</si>
  <si>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</si>
  <si>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</si>
  <si>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</si>
  <si>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</si>
  <si>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</si>
  <si>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</si>
  <si>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</si>
  <si>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</si>
  <si>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</si>
  <si>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</si>
  <si>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</si>
  <si>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</si>
  <si>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</si>
  <si>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</si>
  <si>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</si>
  <si>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</si>
  <si>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</si>
  <si>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</si>
  <si>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</si>
  <si>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</si>
  <si>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</si>
  <si>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</si>
  <si>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</si>
  <si>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</si>
  <si>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</si>
  <si>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</si>
  <si>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</si>
  <si>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</si>
  <si>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</si>
  <si>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</si>
  <si>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</si>
  <si>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</si>
  <si>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</si>
  <si>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</si>
  <si>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</si>
  <si>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</si>
  <si>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</si>
  <si>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</si>
  <si>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</si>
  <si>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</si>
  <si>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</si>
  <si>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</si>
  <si>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</si>
  <si>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</si>
  <si>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</si>
  <si>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</si>
  <si>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</si>
  <si>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</si>
  <si>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</si>
  <si>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</si>
  <si>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</si>
  <si>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</si>
  <si>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</si>
  <si>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</si>
  <si>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</si>
  <si>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</si>
  <si>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</si>
  <si>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</si>
  <si>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</si>
  <si>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</si>
  <si>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</si>
  <si>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</si>
  <si>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</si>
  <si>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</si>
  <si>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</si>
  <si>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</si>
  <si>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</si>
  <si>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</si>
  <si>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</si>
  <si>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</si>
  <si>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</si>
  <si>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</si>
  <si>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</si>
  <si>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</si>
  <si>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</si>
  <si>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</si>
  <si>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</si>
  <si>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</si>
  <si>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</si>
  <si>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</si>
  <si>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</si>
  <si>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</si>
  <si>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</si>
  <si>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</si>
  <si>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</si>
  <si>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</si>
  <si>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</si>
  <si>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</si>
  <si>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</si>
  <si>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</si>
  <si>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</si>
  <si>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</si>
  <si>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</si>
  <si>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</si>
  <si>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</si>
  <si>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</si>
  <si>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</si>
  <si>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</si>
  <si>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</si>
  <si>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</si>
  <si>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</si>
  <si>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</si>
  <si>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</si>
  <si>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</si>
  <si>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</si>
  <si>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</si>
  <si>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</si>
  <si>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</si>
  <si>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</si>
  <si>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</si>
  <si>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</si>
  <si>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</si>
  <si>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</si>
  <si>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</si>
  <si>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</si>
  <si>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</si>
  <si>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</si>
  <si>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</si>
  <si>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</si>
  <si>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</si>
  <si>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</si>
  <si>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</si>
  <si>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</si>
  <si>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</si>
  <si>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</si>
  <si>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</si>
  <si>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</si>
  <si>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</si>
  <si>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</si>
  <si>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</si>
  <si>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</si>
  <si>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</si>
  <si>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</si>
  <si>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</si>
  <si>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</si>
  <si>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</si>
  <si>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</si>
  <si>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</si>
  <si>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</si>
  <si>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</si>
  <si>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</si>
  <si>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</si>
  <si>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</si>
  <si>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</si>
  <si>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</si>
  <si>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</si>
  <si>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</si>
  <si>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</si>
  <si>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</si>
  <si>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</si>
  <si>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</si>
  <si>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</si>
  <si>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</si>
  <si>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</si>
  <si>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</si>
  <si>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</si>
  <si>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</si>
  <si>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</si>
  <si>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</si>
  <si>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</si>
  <si>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</si>
  <si>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</si>
  <si>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</si>
  <si>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</si>
  <si>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</si>
  <si>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</si>
  <si>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</si>
  <si>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</si>
  <si>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</si>
  <si>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</si>
  <si>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</si>
  <si>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</si>
  <si>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</si>
  <si>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</si>
  <si>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</si>
  <si>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</si>
  <si>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</si>
  <si>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</si>
  <si>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</si>
  <si>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</si>
  <si>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</si>
  <si>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</si>
  <si>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</si>
  <si>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</si>
  <si>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</si>
  <si>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</si>
  <si>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</si>
  <si>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</si>
  <si>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</si>
  <si>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</si>
  <si>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</si>
  <si>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</si>
  <si>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</si>
  <si>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</si>
  <si>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</si>
  <si>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</si>
  <si>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</si>
  <si>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</si>
  <si>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</si>
  <si>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</si>
  <si>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</si>
  <si>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</si>
  <si>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</si>
  <si>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</si>
  <si>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</si>
  <si>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</si>
  <si>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</si>
  <si>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</si>
  <si>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</si>
  <si>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</si>
  <si>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</si>
  <si>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</si>
  <si>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</si>
  <si>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</si>
  <si>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</si>
  <si>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</si>
  <si>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</si>
  <si>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</si>
  <si>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</si>
  <si>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</si>
  <si>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</si>
  <si>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</si>
  <si>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</si>
  <si>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</si>
  <si>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</si>
  <si>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</si>
  <si>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</si>
  <si>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</si>
  <si>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</si>
  <si>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</si>
  <si>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</si>
  <si>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</si>
  <si>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</si>
  <si>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</si>
  <si>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</si>
  <si>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</si>
  <si>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</si>
  <si>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</si>
  <si>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</si>
  <si>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</si>
  <si>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</si>
  <si>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</si>
  <si>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</si>
  <si>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</si>
  <si>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</si>
  <si>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</si>
  <si>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</si>
  <si>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</si>
  <si>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</si>
  <si>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</si>
  <si>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</si>
  <si>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</si>
  <si>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</si>
  <si>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</si>
  <si>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</si>
  <si>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</si>
  <si>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</si>
  <si>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</si>
  <si>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</si>
  <si>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</si>
  <si>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</si>
  <si>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</si>
  <si>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</si>
  <si>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</si>
  <si>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</si>
  <si>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</si>
  <si>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</si>
  <si>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</si>
  <si>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</si>
  <si>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</si>
  <si>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</si>
  <si>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</si>
  <si>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</si>
  <si>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</si>
  <si>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</si>
  <si>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</si>
  <si>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</si>
  <si>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</si>
  <si>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</si>
  <si>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</si>
  <si>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</si>
  <si>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</si>
  <si>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</si>
  <si>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</si>
  <si>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</si>
  <si>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</si>
  <si>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</si>
  <si>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</si>
  <si>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</si>
  <si>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</si>
  <si>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</si>
  <si>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</si>
  <si>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</si>
  <si>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</si>
  <si>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</si>
  <si>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</si>
  <si>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</si>
  <si>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</si>
  <si>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</si>
  <si>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</si>
  <si>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</si>
  <si>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</si>
  <si>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</si>
  <si>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</si>
  <si>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</si>
  <si>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</si>
  <si>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</si>
  <si>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</si>
  <si>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</si>
  <si>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</si>
  <si>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</si>
  <si>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</si>
  <si>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</si>
  <si>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</si>
  <si>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</si>
  <si>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</si>
  <si>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</si>
  <si>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</si>
  <si>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</si>
  <si>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</si>
  <si>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</si>
  <si>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</si>
  <si>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</si>
  <si>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</si>
  <si>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</si>
  <si>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</si>
  <si>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</si>
  <si>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</si>
  <si>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</si>
  <si>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</si>
  <si>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</si>
  <si>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</si>
  <si>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</si>
  <si>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</si>
  <si>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</si>
  <si>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</si>
  <si>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</si>
  <si>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</si>
  <si>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</si>
  <si>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</si>
  <si>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</si>
  <si>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</si>
  <si>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</si>
  <si>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</si>
  <si>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</si>
  <si>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</si>
  <si>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</si>
  <si>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</si>
  <si>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</si>
  <si>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</si>
  <si>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</si>
  <si>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</si>
  <si>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</si>
  <si>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</si>
  <si>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</si>
  <si>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</si>
  <si>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</si>
  <si>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</si>
  <si>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</si>
  <si>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</si>
  <si>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</si>
  <si>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</si>
  <si>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</si>
  <si>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</si>
  <si>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</si>
  <si>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</si>
  <si>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</si>
  <si>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</si>
  <si>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</si>
  <si>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</si>
  <si>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</si>
  <si>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</si>
  <si>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</si>
  <si>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</si>
  <si>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</si>
  <si>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</si>
  <si>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</si>
  <si>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</si>
  <si>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</si>
  <si>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</si>
  <si>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</si>
  <si>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</si>
  <si>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</si>
  <si>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</si>
  <si>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</si>
  <si>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</si>
  <si>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</si>
  <si>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</si>
  <si>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</si>
  <si>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</si>
  <si>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</si>
  <si>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</si>
  <si>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</si>
  <si>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</si>
  <si>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</si>
  <si>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</si>
  <si>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</si>
  <si>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</si>
  <si>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</si>
  <si>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</si>
  <si>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</si>
  <si>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</si>
  <si>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</si>
  <si>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</si>
  <si>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</si>
  <si>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</si>
  <si>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</si>
  <si>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</si>
  <si>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</si>
  <si>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</si>
  <si>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</si>
  <si>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</si>
  <si>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</si>
  <si>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</si>
  <si>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</si>
  <si>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</si>
  <si>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</si>
  <si>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</si>
  <si>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</si>
  <si>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</si>
  <si>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</si>
  <si>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</si>
  <si>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</si>
  <si>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</si>
  <si>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</si>
  <si>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</si>
  <si>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</si>
  <si>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</si>
  <si>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</si>
  <si>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</si>
  <si>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</si>
  <si>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</si>
  <si>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</si>
  <si>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</si>
  <si>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</si>
  <si>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</si>
  <si>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</si>
  <si>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</si>
  <si>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</si>
  <si>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</si>
  <si>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</si>
  <si>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</si>
  <si>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</si>
  <si>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</si>
  <si>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</si>
  <si>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</si>
  <si>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</si>
  <si>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</si>
  <si>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</si>
  <si>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</si>
  <si>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</si>
  <si>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</si>
  <si>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</si>
  <si>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</si>
  <si>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</si>
  <si>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</si>
  <si>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</si>
  <si>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</si>
  <si>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</si>
  <si>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</si>
  <si>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</si>
  <si>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</si>
  <si>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</si>
  <si>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</si>
  <si>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</si>
  <si>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</si>
  <si>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</si>
  <si>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</si>
  <si>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</si>
  <si>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</si>
  <si>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</si>
  <si>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</si>
  <si>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</si>
  <si>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</si>
  <si>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</si>
  <si>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</si>
  <si>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</si>
  <si>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</si>
  <si>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</si>
  <si>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</si>
  <si>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</si>
  <si>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</si>
  <si>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</si>
  <si>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</si>
  <si>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</si>
  <si>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</si>
  <si>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</si>
  <si>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</si>
  <si>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</si>
  <si>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</si>
  <si>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</si>
  <si>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</si>
  <si>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</si>
  <si>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</si>
  <si>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</si>
  <si>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</si>
  <si>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</si>
  <si>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</si>
  <si>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</si>
  <si>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</si>
  <si>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</si>
  <si>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</si>
  <si>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</si>
  <si>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</si>
  <si>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</si>
  <si>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</si>
  <si>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</si>
  <si>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</si>
  <si>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</si>
  <si>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</si>
  <si>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</si>
  <si>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</si>
  <si>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</si>
  <si>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</si>
  <si>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</si>
  <si>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</si>
  <si>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</si>
  <si>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</si>
  <si>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</si>
  <si>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</si>
  <si>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</si>
  <si>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</si>
  <si>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</si>
  <si>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</si>
  <si>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</si>
  <si>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</si>
  <si>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</si>
  <si>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</si>
  <si>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</si>
  <si>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</si>
  <si>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</si>
  <si>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</si>
  <si>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</si>
  <si>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</si>
  <si>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</si>
  <si>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</si>
  <si>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</si>
  <si>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</si>
  <si>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</si>
  <si>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</si>
  <si>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</si>
  <si>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</si>
  <si>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</si>
  <si>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</si>
  <si>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</si>
  <si>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</si>
  <si>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</si>
  <si>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</si>
  <si>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</si>
  <si>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</si>
  <si>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</si>
  <si>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</si>
  <si>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</si>
  <si>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</si>
  <si>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</si>
  <si>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</si>
  <si>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</si>
  <si>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</si>
  <si>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</si>
  <si>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</si>
  <si>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</si>
  <si>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</si>
  <si>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</si>
  <si>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</si>
  <si>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</si>
  <si>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</si>
  <si>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</si>
  <si>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</si>
  <si>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</si>
  <si>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</si>
  <si>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</si>
  <si>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</si>
  <si>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</si>
  <si>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</si>
  <si>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</si>
  <si>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</si>
  <si>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</si>
  <si>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</si>
  <si>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</si>
  <si>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</si>
  <si>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</si>
  <si>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</si>
  <si>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</si>
  <si>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</si>
  <si>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</si>
  <si>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</si>
  <si>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</si>
  <si>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</si>
  <si>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</si>
  <si>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</si>
  <si>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</si>
  <si>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</si>
  <si>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</si>
  <si>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</si>
  <si>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</si>
  <si>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</si>
  <si>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</si>
  <si>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</si>
  <si>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</si>
  <si>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</si>
  <si>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</si>
  <si>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</si>
  <si>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</si>
  <si>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</si>
  <si>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</si>
  <si>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</si>
  <si>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</si>
  <si>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</si>
  <si>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</si>
  <si>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</si>
  <si>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</si>
  <si>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</si>
  <si>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</si>
  <si>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</si>
  <si>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</si>
  <si>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</si>
  <si>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</si>
  <si>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</si>
  <si>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</si>
  <si>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</si>
  <si>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</si>
  <si>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</si>
  <si>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</si>
  <si>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</si>
  <si>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</si>
  <si>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</si>
  <si>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</si>
  <si>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</si>
  <si>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</si>
  <si>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</si>
  <si>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</si>
  <si>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</si>
  <si>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</si>
  <si>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</si>
  <si>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</si>
  <si>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</si>
  <si>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</si>
  <si>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</si>
  <si>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</si>
  <si>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</si>
  <si>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</si>
  <si>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</si>
  <si>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</si>
  <si>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</si>
  <si>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</si>
  <si>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</si>
  <si>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</si>
  <si>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</si>
  <si>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</si>
  <si>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</si>
  <si>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</si>
  <si>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</si>
  <si>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</si>
  <si>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</si>
  <si>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</si>
  <si>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</si>
  <si>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</si>
  <si>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</si>
  <si>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</si>
  <si>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</si>
  <si>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</si>
  <si>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</si>
  <si>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</si>
  <si>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</si>
  <si>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</si>
  <si>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</si>
  <si>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</si>
  <si>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</si>
  <si>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</si>
  <si>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</si>
  <si>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</si>
  <si>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</si>
  <si>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</si>
  <si>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</si>
  <si>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</si>
  <si>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</si>
  <si>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</si>
  <si>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</si>
  <si>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</si>
  <si>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</si>
  <si>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</si>
  <si>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</si>
  <si>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</si>
  <si>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</si>
  <si>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</si>
  <si>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</si>
  <si>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</si>
  <si>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</si>
  <si>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</si>
  <si>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</si>
  <si>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</si>
  <si>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</si>
  <si>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</si>
  <si>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</si>
  <si>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</si>
  <si>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</si>
  <si>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</si>
  <si>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</si>
  <si>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</si>
  <si>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</si>
  <si>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</si>
  <si>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</si>
  <si>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</si>
  <si>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</si>
  <si>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</si>
  <si>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</si>
  <si>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</si>
  <si>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</si>
  <si>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</si>
  <si>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</si>
  <si>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</si>
  <si>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</si>
  <si>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</si>
  <si>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</si>
  <si>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</si>
  <si>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</si>
  <si>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</si>
  <si>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</si>
  <si>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</si>
  <si>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</si>
  <si>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</si>
  <si>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</si>
  <si>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</si>
  <si>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</si>
  <si>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</si>
  <si>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</si>
  <si>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</si>
  <si>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</si>
  <si>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</si>
  <si>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</si>
  <si>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</si>
  <si>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</si>
  <si>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</si>
  <si>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</si>
  <si>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</si>
  <si>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</si>
  <si>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</si>
  <si>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</si>
  <si>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</si>
  <si>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</si>
  <si>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</si>
  <si>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</si>
  <si>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</si>
  <si>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</si>
  <si>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</si>
  <si>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</si>
  <si>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</si>
  <si>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</si>
  <si>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</si>
  <si>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</si>
  <si>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</si>
  <si>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</si>
  <si>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</si>
  <si>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</si>
  <si>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</si>
  <si>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</si>
  <si>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</si>
  <si>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</si>
  <si>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</si>
  <si>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</si>
  <si>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</si>
  <si>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</si>
  <si>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</si>
  <si>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</si>
  <si>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</si>
  <si>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</si>
  <si>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</si>
  <si>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</si>
  <si>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</si>
  <si>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</si>
  <si>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</si>
  <si>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</si>
  <si>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</si>
  <si>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</si>
  <si>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</si>
  <si>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</si>
  <si>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</si>
  <si>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</si>
  <si>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</si>
  <si>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</si>
  <si>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</si>
  <si>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</si>
  <si>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</si>
  <si>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</si>
  <si>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</si>
  <si>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</si>
  <si>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</si>
  <si>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</si>
  <si>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</si>
  <si>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</si>
  <si>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</si>
  <si>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</si>
  <si>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</si>
  <si>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</si>
  <si>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</si>
  <si>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</si>
  <si>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</si>
  <si>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</si>
  <si>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</si>
  <si>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</si>
  <si>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</si>
  <si>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</si>
  <si>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</si>
  <si>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</si>
  <si>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</si>
  <si>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</si>
  <si>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</si>
  <si>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</si>
  <si>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</si>
  <si>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</si>
  <si>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</si>
  <si>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</si>
  <si>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</si>
  <si>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</si>
  <si>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</si>
  <si>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</si>
  <si>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</si>
  <si>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</si>
  <si>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</si>
  <si>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</si>
  <si>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</si>
  <si>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</si>
  <si>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</si>
  <si>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</si>
  <si>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</si>
  <si>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</si>
  <si>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</si>
  <si>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</si>
  <si>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</si>
  <si>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</si>
  <si>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</si>
  <si>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</si>
  <si>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</si>
  <si>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</si>
  <si>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</si>
  <si>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</si>
  <si>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</si>
  <si>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</si>
  <si>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</si>
  <si>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</si>
  <si>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</si>
  <si>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</si>
  <si>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</si>
  <si>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</si>
  <si>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</si>
  <si>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</si>
  <si>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</si>
  <si>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</si>
  <si>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</si>
  <si>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</si>
  <si>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</si>
  <si>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</si>
  <si>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</si>
  <si>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</si>
  <si>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</si>
  <si>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</si>
  <si>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</si>
  <si>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</si>
  <si>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</si>
  <si>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</si>
  <si>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</si>
  <si>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</si>
  <si>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</si>
  <si>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</si>
  <si>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</si>
  <si>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</si>
  <si>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</si>
  <si>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</si>
  <si>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</si>
  <si>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</si>
  <si>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</si>
  <si>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</si>
  <si>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</si>
  <si>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</si>
  <si>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</si>
  <si>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</si>
  <si>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</si>
  <si>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</si>
  <si>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</si>
  <si>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</si>
  <si>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</si>
  <si>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</si>
  <si>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</si>
  <si>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</si>
  <si>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</si>
  <si>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</si>
  <si>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</si>
  <si>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</si>
  <si>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</si>
  <si>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</si>
  <si>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</si>
  <si>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</si>
  <si>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</si>
  <si>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</si>
  <si>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</si>
  <si>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</si>
  <si>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</si>
  <si>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</si>
  <si>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</si>
  <si>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</si>
  <si>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</si>
  <si>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</si>
  <si>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FUERA DE SERVICIO Gavetas Vacías + Gavetas Fallando</t>
  </si>
  <si>
    <t>Hold</t>
  </si>
  <si>
    <t>DRBR371</t>
  </si>
  <si>
    <t>3335983833</t>
  </si>
  <si>
    <t>3335983868</t>
  </si>
  <si>
    <t>3335983670 </t>
  </si>
  <si>
    <t>3335984247</t>
  </si>
  <si>
    <t>INHIBIDO</t>
  </si>
  <si>
    <t>Oficina Plaza Moderna</t>
  </si>
  <si>
    <t>ATM Oficina Plaza Moderna</t>
  </si>
  <si>
    <t>3335984808</t>
  </si>
  <si>
    <t>3335985019</t>
  </si>
  <si>
    <t>3335985007</t>
  </si>
  <si>
    <t>3335984962</t>
  </si>
  <si>
    <t>3335984824</t>
  </si>
  <si>
    <t>3335985266</t>
  </si>
  <si>
    <t>3335985265</t>
  </si>
  <si>
    <t>3335985263</t>
  </si>
  <si>
    <t>3335985261</t>
  </si>
  <si>
    <t>3335985294</t>
  </si>
  <si>
    <t>3335985293</t>
  </si>
  <si>
    <t>3335985321</t>
  </si>
  <si>
    <t>3335985473</t>
  </si>
  <si>
    <t>3335985556</t>
  </si>
  <si>
    <t>3335985804</t>
  </si>
  <si>
    <t>3335985808</t>
  </si>
  <si>
    <t>3335985811</t>
  </si>
  <si>
    <t>3335985815</t>
  </si>
  <si>
    <t>3335985828</t>
  </si>
  <si>
    <t>3335985831</t>
  </si>
  <si>
    <t>3335985864</t>
  </si>
  <si>
    <t>3335985872</t>
  </si>
  <si>
    <t>ReservaC Norte</t>
  </si>
  <si>
    <t xml:space="preserve">Brioso Luciano, Cristino </t>
  </si>
  <si>
    <t>3335986050</t>
  </si>
  <si>
    <t>3335986079</t>
  </si>
  <si>
    <t>3335986081</t>
  </si>
  <si>
    <t>3335986088</t>
  </si>
  <si>
    <t>3335986091</t>
  </si>
  <si>
    <t>3335986147</t>
  </si>
  <si>
    <t>3335986152</t>
  </si>
  <si>
    <t>3335986165</t>
  </si>
  <si>
    <t>3335986197</t>
  </si>
  <si>
    <t>3335986207</t>
  </si>
  <si>
    <t>3335986222</t>
  </si>
  <si>
    <t>3335986255</t>
  </si>
  <si>
    <t>3335986359</t>
  </si>
  <si>
    <t>3335986357</t>
  </si>
  <si>
    <t>3335986339</t>
  </si>
  <si>
    <t>3335986336</t>
  </si>
  <si>
    <t>3335986322</t>
  </si>
  <si>
    <t>3335986319</t>
  </si>
  <si>
    <t>3335986316</t>
  </si>
  <si>
    <t>3335986315</t>
  </si>
  <si>
    <t>3335986313</t>
  </si>
  <si>
    <t>3335986310</t>
  </si>
  <si>
    <t>3335986305</t>
  </si>
  <si>
    <t>Acevedo Dominguez, Victor Leonardo</t>
  </si>
  <si>
    <t>3335981941</t>
  </si>
  <si>
    <t>3335986437</t>
  </si>
  <si>
    <t>3335986436</t>
  </si>
  <si>
    <t>3335986435</t>
  </si>
  <si>
    <t>3335986429</t>
  </si>
  <si>
    <t>REINICIO FALLIDO POR LECTOR</t>
  </si>
  <si>
    <t>3335986427</t>
  </si>
  <si>
    <t>3335986418</t>
  </si>
  <si>
    <t>3335986417</t>
  </si>
  <si>
    <t>3335986409</t>
  </si>
  <si>
    <t>3335986408</t>
  </si>
  <si>
    <t>REINICIO FALLIDO</t>
  </si>
  <si>
    <t>2 Gavetas Vacías+ 1 Fallando</t>
  </si>
  <si>
    <t>3335986462</t>
  </si>
  <si>
    <t>3335986461</t>
  </si>
  <si>
    <t>3335986460</t>
  </si>
  <si>
    <t>3335986459</t>
  </si>
  <si>
    <t>3335986458</t>
  </si>
  <si>
    <t>3335986457</t>
  </si>
  <si>
    <t>3335986456</t>
  </si>
  <si>
    <t>3335986455</t>
  </si>
  <si>
    <t>3335986454</t>
  </si>
  <si>
    <t>3335986453</t>
  </si>
  <si>
    <t>3335986452</t>
  </si>
  <si>
    <t>3335986451</t>
  </si>
  <si>
    <t>3335986450</t>
  </si>
  <si>
    <t>3335986449</t>
  </si>
  <si>
    <t>3335986448</t>
  </si>
  <si>
    <t>3335986447</t>
  </si>
  <si>
    <t>3335986446</t>
  </si>
  <si>
    <t>3335986445</t>
  </si>
  <si>
    <t>3335986444</t>
  </si>
  <si>
    <t>3335986443</t>
  </si>
  <si>
    <t>3335986442</t>
  </si>
  <si>
    <t>3335986441</t>
  </si>
  <si>
    <t>3335986440</t>
  </si>
  <si>
    <t>3335986439</t>
  </si>
  <si>
    <t>12 Agosto de 2021</t>
  </si>
  <si>
    <t>3335986521</t>
  </si>
  <si>
    <t>3335986504</t>
  </si>
  <si>
    <t>3335986502</t>
  </si>
  <si>
    <t>3335986476</t>
  </si>
  <si>
    <t>3335986468</t>
  </si>
  <si>
    <t>3335986951</t>
  </si>
  <si>
    <t>3335986890</t>
  </si>
  <si>
    <t>3335986880</t>
  </si>
  <si>
    <t>3335986875</t>
  </si>
  <si>
    <t>3335986864</t>
  </si>
  <si>
    <t>3335986860</t>
  </si>
  <si>
    <t>3335986855</t>
  </si>
  <si>
    <t>3335986899</t>
  </si>
  <si>
    <t>3335986512</t>
  </si>
  <si>
    <t>Closed</t>
  </si>
  <si>
    <t>3335987039</t>
  </si>
  <si>
    <t>3335987033</t>
  </si>
  <si>
    <t>INHIBIDO - REINICIO</t>
  </si>
  <si>
    <t>Doñe Ramirez, Luis Manuel</t>
  </si>
  <si>
    <t>LECTOR - REINICIO</t>
  </si>
  <si>
    <t>ENVIO DE CARGA</t>
  </si>
  <si>
    <t>CARGA EXITOSA</t>
  </si>
  <si>
    <t>REINICIO EXITOSO</t>
  </si>
  <si>
    <t>3335987326</t>
  </si>
  <si>
    <t>3335987324</t>
  </si>
  <si>
    <t>3335987228</t>
  </si>
  <si>
    <t>3335987224</t>
  </si>
  <si>
    <t>3335987218</t>
  </si>
  <si>
    <t>3335987215</t>
  </si>
  <si>
    <t>3335987143</t>
  </si>
  <si>
    <t>3335987113</t>
  </si>
  <si>
    <t>3335987109</t>
  </si>
  <si>
    <t>3335987025</t>
  </si>
  <si>
    <t>TECLADO</t>
  </si>
  <si>
    <t>3335987137</t>
  </si>
  <si>
    <t>3335987064</t>
  </si>
  <si>
    <t>3335987062</t>
  </si>
  <si>
    <t>3335987058</t>
  </si>
  <si>
    <t>3335987053</t>
  </si>
  <si>
    <t>3335987045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</si>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</sst>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11" fillId="5" borderId="70" xfId="0" applyFont="1" applyFill="1" applyBorder="1" applyAlignment="1">
      <alignment horizontal="center"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3" borderId="52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19" fontId="3" fillId="46" borderId="0" xfId="0" applyNumberFormat="1" applyFont="1" applyFill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52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66" xfId="0" applyNumberFormat="1" applyFont="1" applyFill="1" applyBorder="1" applyAlignment="1">
      <alignment horizontal="center" vertical="center"/>
    </xf>
    <xf numFmtId="0" fontId="55" fillId="5" borderId="66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2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5"/>
      <tableStyleElement type="headerRow" dxfId="224"/>
      <tableStyleElement type="totalRow" dxfId="223"/>
      <tableStyleElement type="firstColumn" dxfId="222"/>
      <tableStyleElement type="lastColumn" dxfId="221"/>
      <tableStyleElement type="firstRowStripe" dxfId="220"/>
      <tableStyleElement type="firstColumnStripe" dxfId="21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gosto/11/Reporte%20Seguimiento%20Cajeros%20Automaticos%20Vespertino%2011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/>
      <sheetData sheetId="11"/>
      <sheetData sheetId="12"/>
      <sheetData sheetId="13"/>
      <sheetData sheetId="14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DRBR056</v>
          </cell>
          <cell r="C12" t="str">
            <v>Hotel Viva Las Terrenas</v>
          </cell>
          <cell r="D12"/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D16"/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 t="str">
            <v>Hospital San Vicente de Paul</v>
          </cell>
          <cell r="D104"/>
          <cell r="E104" t="str">
            <v>Norte</v>
          </cell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D110"/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166</v>
          </cell>
          <cell r="B122" t="str">
            <v>DRBR166</v>
          </cell>
          <cell r="C122"/>
          <cell r="D122"/>
          <cell r="E122" t="str">
            <v>NORTE</v>
          </cell>
          <cell r="F122" t="str">
            <v>N/A</v>
          </cell>
          <cell r="G122" t="str">
            <v>N/A</v>
          </cell>
          <cell r="H122" t="str">
            <v>N/A</v>
          </cell>
          <cell r="I122" t="str">
            <v>N/A</v>
          </cell>
          <cell r="J122" t="str">
            <v>N/A</v>
          </cell>
          <cell r="K122" t="str">
            <v>N/A</v>
          </cell>
          <cell r="L122" t="str">
            <v>N/A</v>
          </cell>
          <cell r="M122" t="str">
            <v>N/A</v>
          </cell>
          <cell r="N122"/>
          <cell r="O122"/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171</v>
          </cell>
          <cell r="B124" t="str">
            <v>DRBR171</v>
          </cell>
          <cell r="C124" t="str">
            <v>Ofic. Moca #1</v>
          </cell>
          <cell r="D124" t="str">
            <v>NCR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172</v>
          </cell>
          <cell r="B125" t="str">
            <v>DRBR172</v>
          </cell>
          <cell r="C125" t="str">
            <v>Ofic. Guaucí</v>
          </cell>
          <cell r="D125" t="str">
            <v>Diebold</v>
          </cell>
          <cell r="E125" t="str">
            <v>Norte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No</v>
          </cell>
          <cell r="L125" t="str">
            <v>Si</v>
          </cell>
          <cell r="M125" t="str">
            <v>No</v>
          </cell>
          <cell r="N125" t="str">
            <v>Si</v>
          </cell>
          <cell r="O125" t="str">
            <v>La Vega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181</v>
          </cell>
          <cell r="B128" t="str">
            <v>DRBR181</v>
          </cell>
          <cell r="C128" t="str">
            <v>Ofic. Sabaneta</v>
          </cell>
          <cell r="D128" t="str">
            <v>Wincor Nixdorf</v>
          </cell>
          <cell r="E128" t="str">
            <v>Norte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Oficina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D130"/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189</v>
          </cell>
          <cell r="B134" t="str">
            <v>DRBR189</v>
          </cell>
          <cell r="C134" t="str">
            <v>Comando Reg Cibao Central P.N.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Santiago 1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193</v>
          </cell>
          <cell r="B136" t="str">
            <v>DRBR193</v>
          </cell>
          <cell r="C136" t="str">
            <v>ATM Estación Texaco A &amp; C Four Wings (Santiago)</v>
          </cell>
          <cell r="D136" t="str">
            <v>NCR</v>
          </cell>
          <cell r="E136" t="str">
            <v>Norte</v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/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196</v>
          </cell>
          <cell r="B138" t="str">
            <v>DRBR196</v>
          </cell>
          <cell r="C138" t="str">
            <v>Est. Texaco Cangrejo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Puerto Plata</v>
          </cell>
        </row>
        <row r="139">
          <cell r="A139">
            <v>198</v>
          </cell>
          <cell r="B139" t="str">
            <v>DRBR198</v>
          </cell>
          <cell r="C139" t="str">
            <v>EL ENCANTO 1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NO</v>
          </cell>
          <cell r="H139" t="str">
            <v>NO</v>
          </cell>
          <cell r="I139" t="str">
            <v/>
          </cell>
          <cell r="J139" t="str">
            <v>NO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201</v>
          </cell>
          <cell r="B141" t="str">
            <v>DRBR201</v>
          </cell>
          <cell r="C141" t="str">
            <v>Ofic. Mao</v>
          </cell>
          <cell r="D141" t="str">
            <v>Diebold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Oficina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208</v>
          </cell>
          <cell r="B143" t="str">
            <v>DRBR208</v>
          </cell>
          <cell r="C143" t="str">
            <v>Oficina Tireo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Oficina</v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/>
          <cell r="J148" t="str">
            <v>SI</v>
          </cell>
          <cell r="K148"/>
          <cell r="L148"/>
          <cell r="M148"/>
          <cell r="N148"/>
          <cell r="O148"/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228</v>
          </cell>
          <cell r="B157" t="str">
            <v>DRBR228</v>
          </cell>
          <cell r="C157" t="str">
            <v>Oficina SAJOMA</v>
          </cell>
          <cell r="D157" t="str">
            <v>NCR</v>
          </cell>
          <cell r="E157" t="str">
            <v>Norte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E169"/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  <cell r="O169"/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253</v>
          </cell>
          <cell r="B174" t="str">
            <v>DRBR253</v>
          </cell>
          <cell r="C174" t="str">
            <v>CCN,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256</v>
          </cell>
          <cell r="B175" t="str">
            <v>DRBR256</v>
          </cell>
          <cell r="C175" t="str">
            <v>Ofic. Licey al Medio</v>
          </cell>
          <cell r="D175" t="str">
            <v>Diebold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Santiago 1</v>
          </cell>
        </row>
        <row r="176">
          <cell r="A176">
            <v>257</v>
          </cell>
          <cell r="B176" t="str">
            <v>DRBR257</v>
          </cell>
          <cell r="C176" t="str">
            <v>S/M Pola,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  <cell r="O177"/>
        </row>
        <row r="178">
          <cell r="A178">
            <v>261</v>
          </cell>
          <cell r="B178" t="str">
            <v>DRBR261</v>
          </cell>
          <cell r="C178" t="str">
            <v>Ofic. Aeropuerto Cibao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No</v>
          </cell>
          <cell r="L178" t="str">
            <v>Si</v>
          </cell>
          <cell r="M178" t="str">
            <v>No</v>
          </cell>
          <cell r="N178" t="str">
            <v>Si</v>
          </cell>
          <cell r="O178" t="str">
            <v>Santiago 1</v>
          </cell>
        </row>
        <row r="179">
          <cell r="A179">
            <v>262</v>
          </cell>
          <cell r="B179" t="str">
            <v>DRBR262</v>
          </cell>
          <cell r="C179" t="str">
            <v>Ofic. Obras Públicas</v>
          </cell>
          <cell r="D179" t="str">
            <v>Diebold</v>
          </cell>
          <cell r="E179" t="str">
            <v>Norte</v>
          </cell>
          <cell r="F179" t="str">
            <v>SI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No</v>
          </cell>
          <cell r="M179" t="str">
            <v>No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275</v>
          </cell>
          <cell r="B185" t="str">
            <v>DRBR275</v>
          </cell>
          <cell r="C185" t="str">
            <v>AUTOBANCO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276</v>
          </cell>
          <cell r="B186" t="str">
            <v>DRBR276</v>
          </cell>
          <cell r="C186" t="str">
            <v>OFIC. LAS GUARANAS</v>
          </cell>
          <cell r="D186" t="str">
            <v>NCR</v>
          </cell>
          <cell r="E186" t="str">
            <v>Norte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Si</v>
          </cell>
          <cell r="M186" t="str">
            <v>No</v>
          </cell>
          <cell r="N186" t="str">
            <v>Si</v>
          </cell>
          <cell r="O186" t="str">
            <v>San Francisco de Macorís</v>
          </cell>
        </row>
        <row r="187">
          <cell r="A187">
            <v>277</v>
          </cell>
          <cell r="B187" t="str">
            <v>DRBR277</v>
          </cell>
          <cell r="C187" t="str">
            <v>OFIC.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282</v>
          </cell>
          <cell r="B191" t="str">
            <v>DRBR282</v>
          </cell>
          <cell r="C191" t="str">
            <v>Autobanco Ofic. Nibaje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Si</v>
          </cell>
          <cell r="L191" t="str">
            <v>Si</v>
          </cell>
          <cell r="M191" t="str">
            <v>Si</v>
          </cell>
          <cell r="N191" t="str">
            <v>Si</v>
          </cell>
          <cell r="O191" t="str">
            <v>Santiago 2</v>
          </cell>
        </row>
        <row r="192">
          <cell r="A192">
            <v>283</v>
          </cell>
          <cell r="B192" t="str">
            <v>DRBR283</v>
          </cell>
          <cell r="C192" t="str">
            <v>OFIC. NIBAJE</v>
          </cell>
          <cell r="D192" t="str">
            <v>Wincor Nixdorf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No</v>
          </cell>
          <cell r="L192" t="str">
            <v>Si</v>
          </cell>
          <cell r="M192" t="str">
            <v>No</v>
          </cell>
          <cell r="N192" t="str">
            <v>Si</v>
          </cell>
          <cell r="O192" t="str">
            <v>Santiago 2</v>
          </cell>
        </row>
        <row r="193">
          <cell r="A193">
            <v>285</v>
          </cell>
          <cell r="B193" t="str">
            <v>DRBR285</v>
          </cell>
          <cell r="C193" t="str">
            <v>Ofic. Camino Real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Puerto Plata</v>
          </cell>
        </row>
        <row r="194">
          <cell r="A194">
            <v>288</v>
          </cell>
          <cell r="B194" t="str">
            <v>DRBR288</v>
          </cell>
          <cell r="C194" t="str">
            <v xml:space="preserve">ATM Oficina Camino Real II (Puerto Plata) </v>
          </cell>
          <cell r="D194"/>
          <cell r="E194" t="str">
            <v>NORTE</v>
          </cell>
          <cell r="F194" t="str">
            <v>N/A</v>
          </cell>
          <cell r="G194" t="str">
            <v>N/A</v>
          </cell>
          <cell r="H194" t="str">
            <v>N/A</v>
          </cell>
          <cell r="I194" t="str">
            <v>N/A</v>
          </cell>
          <cell r="J194" t="str">
            <v>N/A</v>
          </cell>
          <cell r="K194" t="str">
            <v>N/A</v>
          </cell>
          <cell r="L194" t="str">
            <v>N/A</v>
          </cell>
          <cell r="M194" t="str">
            <v>N/A</v>
          </cell>
          <cell r="N194"/>
          <cell r="O194"/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290</v>
          </cell>
          <cell r="B196" t="str">
            <v>DRBR290</v>
          </cell>
          <cell r="C196" t="str">
            <v>Ofic. San Fco Macorís II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Si</v>
          </cell>
          <cell r="L196" t="str">
            <v>Si</v>
          </cell>
          <cell r="M196" t="str">
            <v>Si</v>
          </cell>
          <cell r="N196" t="str">
            <v>Si</v>
          </cell>
          <cell r="O196" t="str">
            <v>San Francisco de Macorís</v>
          </cell>
        </row>
        <row r="197">
          <cell r="A197">
            <v>291</v>
          </cell>
          <cell r="B197" t="str">
            <v>DRBR291</v>
          </cell>
          <cell r="C197" t="str">
            <v>Jumbo Las Colinas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Si</v>
          </cell>
          <cell r="L197" t="str">
            <v>Si</v>
          </cell>
          <cell r="M197" t="str">
            <v>Si</v>
          </cell>
          <cell r="N197" t="str">
            <v>No</v>
          </cell>
          <cell r="O197" t="str">
            <v>Santiago 2</v>
          </cell>
        </row>
        <row r="198">
          <cell r="A198">
            <v>292</v>
          </cell>
          <cell r="B198" t="str">
            <v>DRBR292</v>
          </cell>
          <cell r="C198" t="str">
            <v>UNP Castañuela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Si</v>
          </cell>
          <cell r="O198" t="str">
            <v>Oficina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299</v>
          </cell>
          <cell r="B205" t="str">
            <v>DRBR299</v>
          </cell>
          <cell r="C205" t="str">
            <v>S/M Aprezio Cotui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Oficina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304</v>
          </cell>
          <cell r="B209" t="str">
            <v>DRBR304</v>
          </cell>
          <cell r="C209" t="str">
            <v>Multicentro La Sirena Estrella Sadhala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No</v>
          </cell>
          <cell r="K209" t="str">
            <v>Si</v>
          </cell>
          <cell r="L209" t="str">
            <v>Si</v>
          </cell>
          <cell r="M209" t="str">
            <v>Si</v>
          </cell>
          <cell r="N209" t="str">
            <v>No</v>
          </cell>
          <cell r="O209" t="str">
            <v>Santiago 2</v>
          </cell>
        </row>
        <row r="210">
          <cell r="A210">
            <v>306</v>
          </cell>
          <cell r="B210" t="str">
            <v>DRBR306</v>
          </cell>
          <cell r="C210" t="str">
            <v>ATM Hospital Dr. Toribio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Si</v>
          </cell>
          <cell r="O210" t="str">
            <v/>
          </cell>
        </row>
        <row r="211">
          <cell r="A211">
            <v>307</v>
          </cell>
          <cell r="B211" t="str">
            <v>DRBR307</v>
          </cell>
          <cell r="C211" t="str">
            <v>Autoservicio Oficina Nagua II</v>
          </cell>
          <cell r="D211"/>
          <cell r="E211" t="str">
            <v>Norte</v>
          </cell>
          <cell r="F211" t="str">
            <v>SI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No</v>
          </cell>
          <cell r="L211" t="str">
            <v>No</v>
          </cell>
          <cell r="M211" t="str">
            <v>No</v>
          </cell>
          <cell r="N211" t="str">
            <v>Si</v>
          </cell>
          <cell r="O211" t="str">
            <v>Nagua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I212"/>
          <cell r="J212" t="str">
            <v>Si</v>
          </cell>
          <cell r="K212"/>
          <cell r="L212"/>
          <cell r="M212"/>
          <cell r="N212"/>
          <cell r="O212"/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310</v>
          </cell>
          <cell r="B214" t="str">
            <v>DRBR310</v>
          </cell>
          <cell r="C214" t="str">
            <v>FARMACIA SAN JUDAS TADEO</v>
          </cell>
          <cell r="D214" t="str">
            <v>Diebold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>Oficina</v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  <cell r="O215"/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315</v>
          </cell>
          <cell r="B218" t="str">
            <v>DRBR315</v>
          </cell>
          <cell r="C218" t="str">
            <v>Ofic. Estrella Sadhala</v>
          </cell>
          <cell r="D218" t="str">
            <v>NCR</v>
          </cell>
          <cell r="E218" t="str">
            <v>Norte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Si</v>
          </cell>
          <cell r="M218" t="str">
            <v>No</v>
          </cell>
          <cell r="N218" t="str">
            <v>Si</v>
          </cell>
          <cell r="O218" t="str">
            <v>Santiago 1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334</v>
          </cell>
          <cell r="B231" t="str">
            <v>DRBR334</v>
          </cell>
          <cell r="C231" t="str">
            <v>Of. Salcedo #2</v>
          </cell>
          <cell r="D231" t="str">
            <v/>
          </cell>
          <cell r="E231" t="str">
            <v>Norte</v>
          </cell>
          <cell r="F231" t="str">
            <v>SI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  <cell r="O233"/>
        </row>
        <row r="234">
          <cell r="A234">
            <v>337</v>
          </cell>
          <cell r="B234" t="str">
            <v>DRBR337</v>
          </cell>
          <cell r="C234" t="str">
            <v>ATM S/M Cooperativa Moca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Si</v>
          </cell>
          <cell r="L234" t="str">
            <v>Si</v>
          </cell>
          <cell r="M234" t="str">
            <v>Si</v>
          </cell>
          <cell r="N234" t="str">
            <v>No</v>
          </cell>
          <cell r="O234" t="str">
            <v/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  <cell r="O237"/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D238"/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  <cell r="O238"/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F239"/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D240"/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  <cell r="N240"/>
          <cell r="O240"/>
        </row>
        <row r="241">
          <cell r="A241">
            <v>348</v>
          </cell>
          <cell r="B241" t="str">
            <v>DRBR348</v>
          </cell>
          <cell r="C241" t="str">
            <v>Oficina Las Terrenas</v>
          </cell>
          <cell r="D241" t="str">
            <v>NCR</v>
          </cell>
          <cell r="E241" t="str">
            <v>Norte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/>
          <cell r="O241"/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  <cell r="O242"/>
        </row>
        <row r="243">
          <cell r="A243">
            <v>350</v>
          </cell>
          <cell r="B243" t="str">
            <v>DRBR350</v>
          </cell>
          <cell r="C243" t="str">
            <v>Ofic. Villa Tapia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Oficina</v>
          </cell>
        </row>
        <row r="244">
          <cell r="A244">
            <v>351</v>
          </cell>
          <cell r="B244" t="str">
            <v>DRBR351</v>
          </cell>
          <cell r="C244" t="str">
            <v>S/M Jose Luis Pto. Plata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Puerto Plata</v>
          </cell>
        </row>
        <row r="245">
          <cell r="A245">
            <v>352</v>
          </cell>
          <cell r="B245" t="str">
            <v>DRBR352</v>
          </cell>
          <cell r="C245" t="str">
            <v>Estacion Shell Square One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Si</v>
          </cell>
          <cell r="O245" t="str">
            <v>Santiago 2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357</v>
          </cell>
          <cell r="B250" t="str">
            <v>DRBR357</v>
          </cell>
          <cell r="C250" t="str">
            <v>Universidad Nacional Evangelica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Santiago 1</v>
          </cell>
        </row>
        <row r="251">
          <cell r="A251">
            <v>358</v>
          </cell>
          <cell r="B251" t="str">
            <v>DRBR358</v>
          </cell>
          <cell r="C251" t="str">
            <v>ATM Ayuntamiento Cevico</v>
          </cell>
          <cell r="D251"/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No</v>
          </cell>
          <cell r="L251" t="str">
            <v>Si</v>
          </cell>
          <cell r="M251" t="str">
            <v>No</v>
          </cell>
          <cell r="N251" t="str">
            <v>Si</v>
          </cell>
          <cell r="O251"/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361</v>
          </cell>
          <cell r="B254" t="str">
            <v>DRBR361</v>
          </cell>
          <cell r="C254"/>
          <cell r="D254"/>
          <cell r="E254" t="str">
            <v>NORTE</v>
          </cell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D255"/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  <cell r="O255"/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E256"/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D257"/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  <cell r="O257"/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D258"/>
          <cell r="E258"/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  <cell r="N258"/>
          <cell r="O258"/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D259"/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  <cell r="O259"/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D260"/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  <cell r="O260"/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D261"/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  <cell r="O261"/>
        </row>
        <row r="262">
          <cell r="A262">
            <v>370</v>
          </cell>
          <cell r="B262" t="str">
            <v>DRBR370</v>
          </cell>
          <cell r="C262" t="str">
            <v>ATM Oficina Cruce de Imbert II (puerto Plata)</v>
          </cell>
          <cell r="D262" t="str">
            <v>Diebold</v>
          </cell>
          <cell r="E262" t="str">
            <v>Norte</v>
          </cell>
          <cell r="F262" t="str">
            <v>N/A</v>
          </cell>
          <cell r="G262" t="str">
            <v>N/A</v>
          </cell>
          <cell r="H262" t="str">
            <v>N/A</v>
          </cell>
          <cell r="I262" t="str">
            <v>N/A</v>
          </cell>
          <cell r="J262" t="str">
            <v>N/A</v>
          </cell>
          <cell r="K262" t="str">
            <v>N/A</v>
          </cell>
          <cell r="L262" t="str">
            <v>N/A</v>
          </cell>
          <cell r="M262" t="str">
            <v>N/A</v>
          </cell>
          <cell r="N262"/>
          <cell r="O262" t="str">
            <v>Puerto Plata</v>
          </cell>
        </row>
        <row r="263">
          <cell r="A263">
            <v>371</v>
          </cell>
          <cell r="B263" t="str">
            <v>DRBR371</v>
          </cell>
          <cell r="C263" t="str">
            <v>ATM AYUNTAMIENTO JIMA LA VEGA</v>
          </cell>
          <cell r="D263" t="str">
            <v>NCR</v>
          </cell>
          <cell r="E263" t="str">
            <v>NORTE</v>
          </cell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</row>
        <row r="264">
          <cell r="A264">
            <v>372</v>
          </cell>
          <cell r="B264" t="str">
            <v>DRBR372</v>
          </cell>
          <cell r="C264" t="str">
            <v>Oficina Sánchez II</v>
          </cell>
          <cell r="D264"/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N264"/>
          <cell r="O264"/>
        </row>
        <row r="265">
          <cell r="A265">
            <v>373</v>
          </cell>
          <cell r="B265" t="str">
            <v>DRBR373</v>
          </cell>
          <cell r="C265" t="str">
            <v>S/M Tangui Nagua</v>
          </cell>
          <cell r="D265"/>
          <cell r="E265" t="str">
            <v>Norte</v>
          </cell>
          <cell r="F265" t="str">
            <v>N/A</v>
          </cell>
          <cell r="G265" t="str">
            <v>N/A</v>
          </cell>
          <cell r="H265" t="str">
            <v>N/A</v>
          </cell>
          <cell r="I265" t="str">
            <v>N/A</v>
          </cell>
          <cell r="J265" t="str">
            <v>N/A</v>
          </cell>
          <cell r="K265" t="str">
            <v>N/A</v>
          </cell>
          <cell r="L265" t="str">
            <v>N/A</v>
          </cell>
          <cell r="M265" t="str">
            <v>N/A</v>
          </cell>
          <cell r="N265"/>
          <cell r="O265"/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I266"/>
          <cell r="J266" t="str">
            <v>Si</v>
          </cell>
          <cell r="K266"/>
          <cell r="L266"/>
          <cell r="M266"/>
          <cell r="N266"/>
          <cell r="O266"/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D267"/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  <cell r="O267"/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I268"/>
          <cell r="J268" t="str">
            <v>Si</v>
          </cell>
          <cell r="K268"/>
          <cell r="L268"/>
          <cell r="M268"/>
          <cell r="N268"/>
          <cell r="O268"/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D270"/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  <cell r="N270"/>
          <cell r="O270"/>
        </row>
        <row r="271">
          <cell r="A271">
            <v>380</v>
          </cell>
          <cell r="B271" t="str">
            <v>DRBR380</v>
          </cell>
          <cell r="C271" t="str">
            <v>Ofic. Navarrete</v>
          </cell>
          <cell r="D271" t="str">
            <v>NCR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No</v>
          </cell>
          <cell r="L271" t="str">
            <v>Si</v>
          </cell>
          <cell r="M271" t="str">
            <v>No</v>
          </cell>
          <cell r="N271" t="str">
            <v>Si</v>
          </cell>
          <cell r="O271" t="str">
            <v>Oficina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D272"/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  <cell r="N272"/>
          <cell r="O272"/>
        </row>
        <row r="273">
          <cell r="A273">
            <v>383</v>
          </cell>
          <cell r="B273" t="str">
            <v>DRBR383</v>
          </cell>
          <cell r="C273" t="str">
            <v>S/M Daniel Dajabón</v>
          </cell>
          <cell r="D273"/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/>
          <cell r="O273"/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D274"/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  <cell r="O274"/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388</v>
          </cell>
          <cell r="B278" t="str">
            <v>DRBR388</v>
          </cell>
          <cell r="C278" t="str">
            <v>LA SIRENA PUERTO PLATA</v>
          </cell>
          <cell r="D278" t="str">
            <v>Wincor Nixdorf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No</v>
          </cell>
          <cell r="O278" t="str">
            <v>Puerto Plata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395</v>
          </cell>
          <cell r="B284" t="str">
            <v>DRBR395</v>
          </cell>
          <cell r="C284" t="str">
            <v>Ofic. Sabana Iglesia</v>
          </cell>
          <cell r="D284" t="str">
            <v>NCR</v>
          </cell>
          <cell r="E284" t="str">
            <v>Norte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No</v>
          </cell>
          <cell r="L284" t="str">
            <v>Si</v>
          </cell>
          <cell r="M284" t="str">
            <v>No</v>
          </cell>
          <cell r="N284" t="str">
            <v>Si</v>
          </cell>
          <cell r="O284" t="str">
            <v>Oficina</v>
          </cell>
        </row>
        <row r="285">
          <cell r="A285">
            <v>396</v>
          </cell>
          <cell r="B285" t="str">
            <v>DRBR396</v>
          </cell>
          <cell r="C285" t="str">
            <v>OFIC. PLAZA ULLOA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No</v>
          </cell>
          <cell r="L285" t="str">
            <v>No</v>
          </cell>
          <cell r="M285" t="str">
            <v>No</v>
          </cell>
          <cell r="N285" t="str">
            <v>Si</v>
          </cell>
          <cell r="O285" t="str">
            <v>Santiago 2</v>
          </cell>
        </row>
        <row r="286">
          <cell r="A286">
            <v>397</v>
          </cell>
          <cell r="B286" t="str">
            <v>DRBR397</v>
          </cell>
          <cell r="C286" t="str">
            <v>AUTOBANCO SAN FCO. MACORIS</v>
          </cell>
          <cell r="D286" t="str">
            <v>Diebold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San Francisco de Macorís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I287"/>
          <cell r="J287" t="str">
            <v>Si</v>
          </cell>
          <cell r="K287"/>
          <cell r="L287"/>
          <cell r="M287"/>
          <cell r="N287"/>
          <cell r="O287"/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402</v>
          </cell>
          <cell r="B289" t="str">
            <v>DRBR402</v>
          </cell>
          <cell r="C289" t="str">
            <v>LA SIRENA LA VEGA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Si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La Vega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405</v>
          </cell>
          <cell r="B291" t="str">
            <v>DRBR405</v>
          </cell>
          <cell r="C291" t="str">
            <v>SBD Loma de Cabrera</v>
          </cell>
          <cell r="D291" t="str">
            <v>NCR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No</v>
          </cell>
          <cell r="L291" t="str">
            <v>Si</v>
          </cell>
          <cell r="M291" t="str">
            <v>No</v>
          </cell>
          <cell r="N291" t="str">
            <v>Si</v>
          </cell>
          <cell r="O291" t="str">
            <v>Oficina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411</v>
          </cell>
          <cell r="B297" t="str">
            <v>DRBR411</v>
          </cell>
          <cell r="C297" t="str">
            <v>UNP Piedra Blanca</v>
          </cell>
          <cell r="D297" t="str">
            <v>Diebold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/>
          <cell r="J298" t="str">
            <v>Si</v>
          </cell>
          <cell r="K298"/>
          <cell r="L298"/>
          <cell r="M298"/>
          <cell r="N298"/>
          <cell r="O298"/>
        </row>
        <row r="299">
          <cell r="A299">
            <v>413</v>
          </cell>
          <cell r="B299" t="str">
            <v>DRBR413</v>
          </cell>
          <cell r="C299" t="str">
            <v>OFIC. LAS GALERAS</v>
          </cell>
          <cell r="D299" t="str">
            <v>Wincor Nixdorf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I312"/>
          <cell r="J312" t="str">
            <v>SI</v>
          </cell>
          <cell r="K312"/>
          <cell r="L312"/>
          <cell r="M312"/>
          <cell r="N312"/>
          <cell r="O312"/>
        </row>
        <row r="313">
          <cell r="A313">
            <v>431</v>
          </cell>
          <cell r="B313" t="str">
            <v>DRBR583</v>
          </cell>
          <cell r="C313" t="str">
            <v>Autoservicio Sol Santiago</v>
          </cell>
          <cell r="D313" t="str">
            <v>NCR</v>
          </cell>
          <cell r="E313" t="str">
            <v>Norte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Santiago 2</v>
          </cell>
        </row>
        <row r="314">
          <cell r="A314">
            <v>432</v>
          </cell>
          <cell r="B314" t="str">
            <v>DRBR432</v>
          </cell>
          <cell r="C314" t="str">
            <v>Ofic. Puerto Plata #2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Si</v>
          </cell>
          <cell r="J314" t="str">
            <v>Si</v>
          </cell>
          <cell r="K314" t="str">
            <v>No</v>
          </cell>
          <cell r="L314" t="str">
            <v>Si</v>
          </cell>
          <cell r="M314" t="str">
            <v>No</v>
          </cell>
          <cell r="N314" t="str">
            <v>Si</v>
          </cell>
          <cell r="O314" t="str">
            <v>Puerto Plata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444</v>
          </cell>
          <cell r="B323" t="str">
            <v>DRBR444</v>
          </cell>
          <cell r="C323" t="str">
            <v>HOSPITAL HOMS</v>
          </cell>
          <cell r="D323" t="str">
            <v>Wincor Nixdorf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Si</v>
          </cell>
          <cell r="O323" t="str">
            <v>Santiago 1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I331"/>
          <cell r="J331" t="str">
            <v>Si</v>
          </cell>
          <cell r="K331"/>
          <cell r="L331"/>
          <cell r="M331"/>
          <cell r="N331"/>
          <cell r="O331"/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463</v>
          </cell>
          <cell r="B336" t="str">
            <v>DRBR463</v>
          </cell>
          <cell r="C336" t="str">
            <v>LA SIRENA EL EMBRUJO, STGO.</v>
          </cell>
          <cell r="D336" t="str">
            <v>Diebold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464</v>
          </cell>
          <cell r="B339" t="str">
            <v>DRBR0A4</v>
          </cell>
          <cell r="C339" t="str">
            <v>Supermercado Chito Samaná</v>
          </cell>
          <cell r="D339" t="str">
            <v>NCR</v>
          </cell>
          <cell r="E339" t="str">
            <v>Norte</v>
          </cell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  <cell r="N340"/>
          <cell r="O340"/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I345"/>
          <cell r="J345" t="str">
            <v>Si</v>
          </cell>
          <cell r="K345"/>
          <cell r="L345"/>
          <cell r="M345"/>
          <cell r="N345"/>
          <cell r="O345"/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467</v>
          </cell>
          <cell r="B347" t="str">
            <v>DRBR467</v>
          </cell>
          <cell r="C347" t="str">
            <v>Estacion Rilix Pontezuela (puerto Plata)</v>
          </cell>
          <cell r="D347" t="str">
            <v>NCR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No</v>
          </cell>
          <cell r="O347" t="str">
            <v/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D348"/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479</v>
          </cell>
          <cell r="B349" t="str">
            <v>DRBR479</v>
          </cell>
          <cell r="C349" t="str">
            <v>Estación Next Yapur Dumit</v>
          </cell>
          <cell r="D349" t="str">
            <v>NCR</v>
          </cell>
          <cell r="E349" t="str">
            <v>Norte</v>
          </cell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</row>
        <row r="350">
          <cell r="A350">
            <v>482</v>
          </cell>
          <cell r="B350" t="str">
            <v>DRBR482</v>
          </cell>
          <cell r="C350" t="str">
            <v>PLAZA LAMA SANTIAGO</v>
          </cell>
          <cell r="D350" t="str">
            <v>Diebold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No</v>
          </cell>
          <cell r="O350" t="str">
            <v>Santiago 2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483</v>
          </cell>
          <cell r="B355" t="str">
            <v>DRBR483</v>
          </cell>
          <cell r="C355" t="str">
            <v>S/M KARLA, DAJABON</v>
          </cell>
          <cell r="D355" t="str">
            <v>Wincor Nixdorf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No</v>
          </cell>
          <cell r="N355" t="str">
            <v>Si</v>
          </cell>
          <cell r="O355" t="str">
            <v>Oficina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489</v>
          </cell>
          <cell r="B358" t="str">
            <v>DRBR489</v>
          </cell>
          <cell r="C358" t="str">
            <v>AEROPUERTO EL CATEY</v>
          </cell>
          <cell r="D358" t="str">
            <v>Diebold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Si</v>
          </cell>
          <cell r="O358" t="str">
            <v>Nagua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492</v>
          </cell>
          <cell r="B362" t="str">
            <v>DRBR492</v>
          </cell>
          <cell r="C362" t="str">
            <v xml:space="preserve"> S/M Nacional El Dorado Santiago</v>
          </cell>
          <cell r="D362"/>
          <cell r="E362" t="str">
            <v>Norte</v>
          </cell>
          <cell r="F362" t="str">
            <v>N/A</v>
          </cell>
          <cell r="G362" t="str">
            <v>N/A</v>
          </cell>
          <cell r="H362" t="str">
            <v>N/A</v>
          </cell>
          <cell r="I362" t="str">
            <v>N/A</v>
          </cell>
          <cell r="J362" t="str">
            <v>N/A</v>
          </cell>
          <cell r="K362" t="str">
            <v>N/A</v>
          </cell>
          <cell r="L362" t="str">
            <v>N/A</v>
          </cell>
          <cell r="M362" t="str">
            <v>N/A</v>
          </cell>
          <cell r="N362" t="str">
            <v>N/A</v>
          </cell>
          <cell r="O362"/>
        </row>
        <row r="363">
          <cell r="A363">
            <v>496</v>
          </cell>
          <cell r="B363" t="str">
            <v>DRBR496</v>
          </cell>
          <cell r="C363" t="str">
            <v>La Sirena Bonao</v>
          </cell>
          <cell r="D363" t="str">
            <v>Diebold</v>
          </cell>
          <cell r="E363" t="str">
            <v>Norte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Si</v>
          </cell>
          <cell r="L363" t="str">
            <v>Si</v>
          </cell>
          <cell r="M363" t="str">
            <v>Si</v>
          </cell>
          <cell r="N363" t="str">
            <v>No</v>
          </cell>
          <cell r="O363" t="str">
            <v>La Vega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497</v>
          </cell>
          <cell r="B366" t="str">
            <v>DRBR497</v>
          </cell>
          <cell r="C366" t="str">
            <v>OFICINA EL PORTAL II</v>
          </cell>
          <cell r="D366" t="str">
            <v>NCR</v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Santiago 2</v>
          </cell>
        </row>
        <row r="367">
          <cell r="A367">
            <v>500</v>
          </cell>
          <cell r="B367" t="str">
            <v>DRBR500</v>
          </cell>
          <cell r="C367" t="str">
            <v>OFICINA CUTUPU</v>
          </cell>
          <cell r="D367" t="str">
            <v>Wincor Nixdorf</v>
          </cell>
          <cell r="E367" t="str">
            <v>Norte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La Vega</v>
          </cell>
        </row>
        <row r="368">
          <cell r="A368">
            <v>501</v>
          </cell>
          <cell r="B368" t="str">
            <v>DRBR501</v>
          </cell>
          <cell r="C368" t="str">
            <v>OFICINA LAS CANELAS</v>
          </cell>
          <cell r="D368" t="str">
            <v>NCR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Oficina</v>
          </cell>
        </row>
        <row r="369">
          <cell r="A369">
            <v>502</v>
          </cell>
          <cell r="B369" t="str">
            <v>DRBR502</v>
          </cell>
          <cell r="C369" t="str">
            <v>CENTRO M. MATERNO INFANTIL</v>
          </cell>
          <cell r="D369" t="str">
            <v>Diebold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Si</v>
          </cell>
          <cell r="O369" t="str">
            <v>Santiago 1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504</v>
          </cell>
          <cell r="B371" t="str">
            <v>DRBR504</v>
          </cell>
          <cell r="C371" t="str">
            <v>Oficina Plaza Moderna</v>
          </cell>
          <cell r="D371" t="str">
            <v>NCR</v>
          </cell>
          <cell r="E371" t="str">
            <v>Distrito Nacional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No</v>
          </cell>
          <cell r="L371" t="str">
            <v>Si</v>
          </cell>
          <cell r="M371" t="str">
            <v>Si</v>
          </cell>
          <cell r="N371" t="str">
            <v>No</v>
          </cell>
          <cell r="O371"/>
        </row>
        <row r="372">
          <cell r="A372">
            <v>510</v>
          </cell>
          <cell r="B372" t="str">
            <v>DRBR510</v>
          </cell>
          <cell r="C372" t="str">
            <v>FERRETERIA BELLON</v>
          </cell>
          <cell r="D372" t="str">
            <v>Diebold</v>
          </cell>
          <cell r="E372" t="str">
            <v>Norte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Santiago 1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D373"/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  <cell r="N373"/>
          <cell r="O373"/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511</v>
          </cell>
          <cell r="B379" t="str">
            <v>DRBR511</v>
          </cell>
          <cell r="C379" t="str">
            <v>OFICINA RIO SAN JUAN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Nagua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518</v>
          </cell>
          <cell r="B381" t="str">
            <v>DRBR518</v>
          </cell>
          <cell r="C381" t="str">
            <v>OFIC LOS ALAMOS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Si</v>
          </cell>
          <cell r="O381" t="str">
            <v>Santiago 2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520</v>
          </cell>
          <cell r="B387" t="str">
            <v>DRBR520</v>
          </cell>
          <cell r="C387" t="str">
            <v>COOPERATIVA NAVARRETE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No</v>
          </cell>
          <cell r="L387" t="str">
            <v>Si</v>
          </cell>
          <cell r="M387" t="str">
            <v>No</v>
          </cell>
          <cell r="N387" t="str">
            <v>Si</v>
          </cell>
          <cell r="O387" t="str">
            <v>Oficina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528</v>
          </cell>
          <cell r="B390" t="str">
            <v>DRBR284</v>
          </cell>
          <cell r="C390" t="str">
            <v>FERRETERIA OCHOA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Santiago 2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D438"/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  <cell r="O438"/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532</v>
          </cell>
          <cell r="B450" t="str">
            <v>DRBR532</v>
          </cell>
          <cell r="C450" t="str">
            <v>OFIC. GUANABANO</v>
          </cell>
          <cell r="D450" t="str">
            <v>Wincor Nixdorf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No</v>
          </cell>
          <cell r="N450" t="str">
            <v>Si</v>
          </cell>
          <cell r="O450" t="str">
            <v>La Vega</v>
          </cell>
        </row>
        <row r="451">
          <cell r="A451">
            <v>594</v>
          </cell>
          <cell r="B451" t="str">
            <v>DRBR594</v>
          </cell>
          <cell r="C451" t="str">
            <v>PLAZA VENEZUELA, SANTIAGO</v>
          </cell>
          <cell r="D451" t="str">
            <v>NCR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Santiago 1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595</v>
          </cell>
          <cell r="B453" t="str">
            <v>DRBR595</v>
          </cell>
          <cell r="C453" t="str">
            <v>SUPERMERCADO CENTRAL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597</v>
          </cell>
          <cell r="B454" t="str">
            <v>DRBR316</v>
          </cell>
          <cell r="C454" t="str">
            <v>CTBS SANTIAGO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E455"/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  <cell r="N455"/>
          <cell r="O455"/>
        </row>
        <row r="456">
          <cell r="A456">
            <v>599</v>
          </cell>
          <cell r="B456" t="str">
            <v>DRBR258</v>
          </cell>
          <cell r="C456" t="str">
            <v>Ofic. Plaza Internacional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No</v>
          </cell>
          <cell r="O456" t="str">
            <v>Santiago 1</v>
          </cell>
        </row>
        <row r="457">
          <cell r="A457">
            <v>601</v>
          </cell>
          <cell r="B457" t="str">
            <v>DRBR255</v>
          </cell>
          <cell r="C457" t="str">
            <v>Plaza Haché, Santiago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602</v>
          </cell>
          <cell r="B458" t="str">
            <v>DRBR122</v>
          </cell>
          <cell r="C458" t="str">
            <v>Zona Franca #1,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No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2</v>
          </cell>
        </row>
        <row r="459">
          <cell r="A459">
            <v>603</v>
          </cell>
          <cell r="B459" t="str">
            <v>DRBR126</v>
          </cell>
          <cell r="C459" t="str">
            <v>Zona Franca #2,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604</v>
          </cell>
          <cell r="B460" t="str">
            <v>DRBR401</v>
          </cell>
          <cell r="C460" t="str">
            <v>Ofic. Estancia Nueva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Si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La Vega</v>
          </cell>
        </row>
        <row r="461">
          <cell r="A461">
            <v>605</v>
          </cell>
          <cell r="B461" t="str">
            <v>DRBR141</v>
          </cell>
          <cell r="C461" t="str">
            <v>Ofic. Bonao</v>
          </cell>
          <cell r="D461" t="str">
            <v>NCR</v>
          </cell>
          <cell r="E461" t="str">
            <v>Norte</v>
          </cell>
          <cell r="F461" t="str">
            <v>SI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606</v>
          </cell>
          <cell r="B469" t="str">
            <v>DRBR704</v>
          </cell>
          <cell r="C469" t="str">
            <v>Ofic. Manolo Tavarez Justo</v>
          </cell>
          <cell r="D469" t="str">
            <v>NCR</v>
          </cell>
          <cell r="E469" t="str">
            <v>Norte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No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>Puerto Plata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614</v>
          </cell>
          <cell r="B487" t="str">
            <v>DRBR614</v>
          </cell>
          <cell r="C487" t="str">
            <v>ATM S/M Bravo Pontezuela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NO</v>
          </cell>
          <cell r="I487" t="str">
            <v>NO</v>
          </cell>
          <cell r="J487" t="str">
            <v xml:space="preserve">SI </v>
          </cell>
          <cell r="K487" t="str">
            <v>SI</v>
          </cell>
          <cell r="L487" t="str">
            <v>SI</v>
          </cell>
          <cell r="M487" t="str">
            <v>NO</v>
          </cell>
          <cell r="N487" t="str">
            <v>NO</v>
          </cell>
          <cell r="O487" t="str">
            <v>Santiago 1</v>
          </cell>
        </row>
        <row r="488">
          <cell r="A488">
            <v>632</v>
          </cell>
          <cell r="B488" t="str">
            <v>DRBR263</v>
          </cell>
          <cell r="C488" t="str">
            <v>Autobanco Gurabo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633</v>
          </cell>
          <cell r="B490" t="str">
            <v>DRBR260</v>
          </cell>
          <cell r="C490" t="str">
            <v>Autobanco Las Colinas</v>
          </cell>
          <cell r="D490" t="str">
            <v>NCR</v>
          </cell>
          <cell r="E490" t="str">
            <v>Norte</v>
          </cell>
          <cell r="F490" t="str">
            <v>SI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2</v>
          </cell>
        </row>
        <row r="491">
          <cell r="A491">
            <v>635</v>
          </cell>
          <cell r="B491" t="str">
            <v>DRBR12J</v>
          </cell>
          <cell r="C491" t="str">
            <v>Zona Franca Tamboril</v>
          </cell>
          <cell r="D491" t="str">
            <v>NCR</v>
          </cell>
          <cell r="E491" t="str">
            <v>Norte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No</v>
          </cell>
          <cell r="O491" t="str">
            <v>Santiago 1</v>
          </cell>
        </row>
        <row r="492">
          <cell r="A492">
            <v>636</v>
          </cell>
          <cell r="B492" t="str">
            <v>DRBR110</v>
          </cell>
          <cell r="C492" t="str">
            <v>Oficina Tamboril</v>
          </cell>
          <cell r="D492" t="str">
            <v>NCR</v>
          </cell>
          <cell r="E492" t="str">
            <v>Norte</v>
          </cell>
          <cell r="F492" t="str">
            <v>SI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>Santiago 1</v>
          </cell>
        </row>
        <row r="493">
          <cell r="A493">
            <v>637</v>
          </cell>
          <cell r="B493" t="str">
            <v>DRBR637</v>
          </cell>
          <cell r="C493" t="str">
            <v>OFICINA MONCION</v>
          </cell>
          <cell r="D493" t="str">
            <v>NCR</v>
          </cell>
          <cell r="E493" t="str">
            <v>Norte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Oficina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638</v>
          </cell>
          <cell r="B498" t="str">
            <v>DRBR638</v>
          </cell>
          <cell r="C498" t="str">
            <v>OFIC. S/M YOMA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No</v>
          </cell>
          <cell r="O498" t="str">
            <v>San Francisco de Macorís</v>
          </cell>
        </row>
        <row r="499">
          <cell r="A499">
            <v>643</v>
          </cell>
          <cell r="B499" t="str">
            <v>DRBR127</v>
          </cell>
          <cell r="C499" t="str">
            <v>Ofic. Valerio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No</v>
          </cell>
          <cell r="I499" t="str">
            <v>Si</v>
          </cell>
          <cell r="J499" t="str">
            <v>No</v>
          </cell>
          <cell r="K499" t="str">
            <v>No</v>
          </cell>
          <cell r="L499" t="str">
            <v>Si</v>
          </cell>
          <cell r="M499" t="str">
            <v>No</v>
          </cell>
          <cell r="N499" t="str">
            <v>No</v>
          </cell>
          <cell r="O499" t="str">
            <v>Santiago 2</v>
          </cell>
        </row>
        <row r="500">
          <cell r="A500">
            <v>644</v>
          </cell>
          <cell r="B500" t="str">
            <v>DRBR12I</v>
          </cell>
          <cell r="C500" t="str">
            <v>Zona Franca Grupo M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No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No</v>
          </cell>
          <cell r="O500" t="str">
            <v>Santiago 2</v>
          </cell>
        </row>
        <row r="501">
          <cell r="A501">
            <v>645</v>
          </cell>
          <cell r="B501" t="str">
            <v>DRBR329</v>
          </cell>
          <cell r="C501" t="str">
            <v>SBD CABRERA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No</v>
          </cell>
          <cell r="L501" t="str">
            <v>Si</v>
          </cell>
          <cell r="M501" t="str">
            <v>No</v>
          </cell>
          <cell r="N501" t="str">
            <v>Si</v>
          </cell>
          <cell r="O501" t="str">
            <v>Nagua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647</v>
          </cell>
          <cell r="B503" t="str">
            <v>DRBR254</v>
          </cell>
          <cell r="C503" t="str">
            <v>Corasaan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Si</v>
          </cell>
          <cell r="O503" t="str">
            <v>Santiago 2</v>
          </cell>
        </row>
        <row r="504">
          <cell r="A504">
            <v>649</v>
          </cell>
          <cell r="B504" t="str">
            <v>DRBR649</v>
          </cell>
          <cell r="C504" t="str">
            <v>OFIC. GALERIA 56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 Francisco de Macorís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D510"/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  <cell r="N510"/>
          <cell r="O510"/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D511"/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  <cell r="N511"/>
          <cell r="O511"/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N512"/>
          <cell r="O512" t="str">
            <v>San Pedro de Macoris</v>
          </cell>
        </row>
        <row r="513">
          <cell r="A513">
            <v>650</v>
          </cell>
          <cell r="B513" t="str">
            <v>DRBR650</v>
          </cell>
          <cell r="C513" t="str">
            <v>Edif. 911 Santiago</v>
          </cell>
          <cell r="D513" t="str">
            <v/>
          </cell>
          <cell r="E513" t="str">
            <v>Norte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No</v>
          </cell>
          <cell r="M513" t="str">
            <v>No</v>
          </cell>
          <cell r="N513" t="str">
            <v>No</v>
          </cell>
          <cell r="O513" t="str">
            <v/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D514"/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  <cell r="O514"/>
        </row>
        <row r="515">
          <cell r="A515">
            <v>662</v>
          </cell>
          <cell r="B515" t="str">
            <v>DRBR662</v>
          </cell>
          <cell r="C515" t="str">
            <v>ATM UTESA (Santiago)</v>
          </cell>
          <cell r="D515" t="str">
            <v>NCR</v>
          </cell>
          <cell r="E515" t="str">
            <v>NORTE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/>
          <cell r="O515"/>
        </row>
        <row r="516">
          <cell r="A516">
            <v>664</v>
          </cell>
          <cell r="B516" t="str">
            <v>DRBR664</v>
          </cell>
          <cell r="C516" t="str">
            <v>ATM Supermercado Aster (Constanza)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  <cell r="N516"/>
          <cell r="O516" t="str">
            <v>Constanza</v>
          </cell>
        </row>
        <row r="517">
          <cell r="A517">
            <v>665</v>
          </cell>
          <cell r="B517" t="str">
            <v>DRBR665</v>
          </cell>
          <cell r="C517" t="str">
            <v>ATM Huacal (Santiago)</v>
          </cell>
          <cell r="D517"/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N517"/>
          <cell r="O517"/>
        </row>
        <row r="518">
          <cell r="A518">
            <v>666</v>
          </cell>
          <cell r="B518" t="str">
            <v>DRBR666</v>
          </cell>
          <cell r="C518" t="str">
            <v>ATM Supermercado El Porvernir Libert</v>
          </cell>
          <cell r="D518" t="str">
            <v>Diebold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667</v>
          </cell>
          <cell r="B519" t="str">
            <v>DRBR667</v>
          </cell>
          <cell r="C519" t="str">
            <v>ATM Zona Franca Emimar Santiago</v>
          </cell>
          <cell r="D519" t="str">
            <v>NCR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  <cell r="N519"/>
          <cell r="O519"/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668</v>
          </cell>
          <cell r="B532" t="str">
            <v>DRBR668</v>
          </cell>
          <cell r="C532" t="str">
            <v>ATM Hospital HEMMI (Santiago)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  <cell r="N532"/>
          <cell r="O532"/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683</v>
          </cell>
          <cell r="B536" t="str">
            <v>DRBR683</v>
          </cell>
          <cell r="C536" t="str">
            <v>INCARNA</v>
          </cell>
          <cell r="D536" t="str">
            <v/>
          </cell>
          <cell r="E536" t="str">
            <v>Norte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No</v>
          </cell>
          <cell r="L536" t="str">
            <v>No</v>
          </cell>
          <cell r="M536" t="str">
            <v>No</v>
          </cell>
          <cell r="N536" t="str">
            <v>No</v>
          </cell>
          <cell r="O536" t="str">
            <v>La Vega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687</v>
          </cell>
          <cell r="B538" t="str">
            <v>DRBR687</v>
          </cell>
          <cell r="C538" t="str">
            <v>OFIC. MONTERICO II</v>
          </cell>
          <cell r="D538" t="str">
            <v>NCR</v>
          </cell>
          <cell r="E538" t="str">
            <v>Norte</v>
          </cell>
          <cell r="F538" t="str">
            <v>SI</v>
          </cell>
          <cell r="G538" t="str">
            <v>NO</v>
          </cell>
          <cell r="H538" t="str">
            <v>NO</v>
          </cell>
          <cell r="I538" t="str">
            <v/>
          </cell>
          <cell r="J538" t="str">
            <v>NO</v>
          </cell>
          <cell r="K538" t="str">
            <v/>
          </cell>
          <cell r="L538" t="str">
            <v/>
          </cell>
          <cell r="M538" t="str">
            <v/>
          </cell>
          <cell r="N538" t="str">
            <v/>
          </cell>
          <cell r="O538" t="str">
            <v/>
          </cell>
        </row>
        <row r="539">
          <cell r="A539">
            <v>689</v>
          </cell>
          <cell r="B539" t="str">
            <v>DRBR689</v>
          </cell>
          <cell r="C539" t="str">
            <v>ECO PETROLEO VILLA GONZ</v>
          </cell>
          <cell r="D539" t="str">
            <v>NCR</v>
          </cell>
          <cell r="E539" t="str">
            <v>Norte</v>
          </cell>
          <cell r="F539" t="str">
            <v>NO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690</v>
          </cell>
          <cell r="B548" t="str">
            <v>DRBR690</v>
          </cell>
          <cell r="C548" t="str">
            <v>ATM Eco Petroleo Esperanza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No</v>
          </cell>
          <cell r="K548" t="str">
            <v>No</v>
          </cell>
          <cell r="L548" t="str">
            <v>No</v>
          </cell>
          <cell r="M548" t="str">
            <v>No</v>
          </cell>
          <cell r="N548" t="str">
            <v>No</v>
          </cell>
          <cell r="O548" t="str">
            <v/>
          </cell>
        </row>
        <row r="549">
          <cell r="A549">
            <v>701</v>
          </cell>
          <cell r="B549" t="str">
            <v>DRBR701</v>
          </cell>
          <cell r="C549" t="str">
            <v>Autoservicios Los Alcarrizos</v>
          </cell>
          <cell r="D549" t="str">
            <v/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703</v>
          </cell>
          <cell r="B550" t="str">
            <v>DRBR703</v>
          </cell>
          <cell r="C550" t="str">
            <v>Ofic. Los Hidalgos</v>
          </cell>
          <cell r="D550" t="str">
            <v>NCR</v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Oficina</v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705</v>
          </cell>
          <cell r="B556" t="str">
            <v>DRBR705</v>
          </cell>
          <cell r="C556" t="str">
            <v>ISFODOSU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Santiago 1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712</v>
          </cell>
          <cell r="B560" t="str">
            <v>DRBR128</v>
          </cell>
          <cell r="C560" t="str">
            <v>Oficina Imbert</v>
          </cell>
          <cell r="D560" t="str">
            <v>NCR</v>
          </cell>
          <cell r="E560" t="str">
            <v>Norte</v>
          </cell>
          <cell r="F560" t="str">
            <v>SI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No</v>
          </cell>
          <cell r="L560" t="str">
            <v>Si</v>
          </cell>
          <cell r="M560" t="str">
            <v>No</v>
          </cell>
          <cell r="N560" t="str">
            <v>Si</v>
          </cell>
          <cell r="O560" t="str">
            <v>Santiago 2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716</v>
          </cell>
          <cell r="B564" t="str">
            <v>DRBR340</v>
          </cell>
          <cell r="C564" t="str">
            <v>Ofic. Zona Fca. Santiago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720</v>
          </cell>
          <cell r="B567" t="str">
            <v>DRBR12E</v>
          </cell>
          <cell r="C567" t="str">
            <v>OMSA Santiago</v>
          </cell>
          <cell r="D567" t="str">
            <v>NCR</v>
          </cell>
          <cell r="E567" t="str">
            <v>Norte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Si</v>
          </cell>
          <cell r="L567" t="str">
            <v>Si</v>
          </cell>
          <cell r="M567" t="str">
            <v>Si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723</v>
          </cell>
          <cell r="B571" t="str">
            <v>DRBR723</v>
          </cell>
          <cell r="C571" t="str">
            <v xml:space="preserve">ATM Farmacia COOPINFA </v>
          </cell>
          <cell r="D571"/>
          <cell r="E571" t="str">
            <v>NORTE</v>
          </cell>
          <cell r="F571" t="str">
            <v>N/A</v>
          </cell>
          <cell r="G571" t="str">
            <v>N/A</v>
          </cell>
          <cell r="H571" t="str">
            <v>N/A</v>
          </cell>
          <cell r="I571" t="str">
            <v>N/A</v>
          </cell>
          <cell r="J571" t="str">
            <v>N/A</v>
          </cell>
          <cell r="K571" t="str">
            <v>N/A</v>
          </cell>
          <cell r="L571" t="str">
            <v>N/A</v>
          </cell>
          <cell r="M571" t="str">
            <v>N/A</v>
          </cell>
          <cell r="N571"/>
          <cell r="O571"/>
        </row>
        <row r="572">
          <cell r="A572">
            <v>727</v>
          </cell>
          <cell r="B572" t="str">
            <v>DRBR286</v>
          </cell>
          <cell r="C572" t="str">
            <v>ZF Pisano #1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728</v>
          </cell>
          <cell r="B573" t="str">
            <v>DRBR051</v>
          </cell>
          <cell r="C573" t="str">
            <v>Ofic. La Vega</v>
          </cell>
          <cell r="D573" t="str">
            <v>NCR</v>
          </cell>
          <cell r="E573" t="str">
            <v>Norte</v>
          </cell>
          <cell r="F573" t="str">
            <v>SI</v>
          </cell>
          <cell r="G573" t="str">
            <v>Si</v>
          </cell>
          <cell r="H573" t="str">
            <v>Si</v>
          </cell>
          <cell r="I573" t="str">
            <v>Si</v>
          </cell>
          <cell r="J573" t="str">
            <v>Si</v>
          </cell>
          <cell r="K573" t="str">
            <v>No</v>
          </cell>
          <cell r="L573" t="str">
            <v>Si</v>
          </cell>
          <cell r="M573" t="str">
            <v>No</v>
          </cell>
          <cell r="N573" t="str">
            <v>Si</v>
          </cell>
          <cell r="O573" t="str">
            <v>La Vega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729</v>
          </cell>
          <cell r="B575" t="str">
            <v>DRBR055</v>
          </cell>
          <cell r="C575" t="str">
            <v>Zona Franca La Vega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No</v>
          </cell>
          <cell r="O575" t="str">
            <v>La Vega</v>
          </cell>
        </row>
        <row r="576">
          <cell r="A576">
            <v>731</v>
          </cell>
          <cell r="B576" t="str">
            <v>DRBR311</v>
          </cell>
          <cell r="C576" t="str">
            <v>OFICINA VILLA GONZALEZ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No</v>
          </cell>
          <cell r="L576" t="str">
            <v>Si</v>
          </cell>
          <cell r="M576" t="str">
            <v>No</v>
          </cell>
          <cell r="N576" t="str">
            <v>Si</v>
          </cell>
          <cell r="O576" t="str">
            <v>Oficina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732</v>
          </cell>
          <cell r="B580" t="str">
            <v>DRBR12H</v>
          </cell>
          <cell r="C580" t="str">
            <v>Molino Valle del Cibao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Santiago 1</v>
          </cell>
        </row>
        <row r="581">
          <cell r="A581">
            <v>736</v>
          </cell>
          <cell r="B581" t="str">
            <v>DRBR071</v>
          </cell>
          <cell r="C581" t="str">
            <v>Ofic. Puerto Plata</v>
          </cell>
          <cell r="D581" t="str">
            <v>NCR</v>
          </cell>
          <cell r="E581" t="str">
            <v>Norte</v>
          </cell>
          <cell r="F581" t="str">
            <v>SI</v>
          </cell>
          <cell r="G581" t="str">
            <v>Si</v>
          </cell>
          <cell r="H581" t="str">
            <v>Si</v>
          </cell>
          <cell r="I581" t="str">
            <v>Si</v>
          </cell>
          <cell r="J581" t="str">
            <v>Si</v>
          </cell>
          <cell r="K581" t="str">
            <v>No</v>
          </cell>
          <cell r="L581" t="str">
            <v>Si</v>
          </cell>
          <cell r="M581" t="str">
            <v>No</v>
          </cell>
          <cell r="N581" t="str">
            <v>Si</v>
          </cell>
          <cell r="O581" t="str">
            <v>Puerto Plata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737</v>
          </cell>
          <cell r="B584" t="str">
            <v>DRBR281</v>
          </cell>
          <cell r="C584" t="str">
            <v>OFIC. CABARETE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740</v>
          </cell>
          <cell r="B585" t="str">
            <v>DRBR109</v>
          </cell>
          <cell r="C585" t="str">
            <v>EDENORTE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No</v>
          </cell>
          <cell r="O585" t="str">
            <v>Santiago 1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741</v>
          </cell>
          <cell r="B590" t="str">
            <v>DRBR460</v>
          </cell>
          <cell r="C590" t="str">
            <v>CURNE-UASD, SAN FCO. MACORIS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San Francisco de Macorís</v>
          </cell>
        </row>
        <row r="591">
          <cell r="A591">
            <v>746</v>
          </cell>
          <cell r="B591" t="str">
            <v>DRBR156</v>
          </cell>
          <cell r="C591" t="str">
            <v>Ofic. Las Terrenas</v>
          </cell>
          <cell r="D591" t="str">
            <v>NCR</v>
          </cell>
          <cell r="E591" t="str">
            <v>Norte</v>
          </cell>
          <cell r="F591" t="str">
            <v>SI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Nagua</v>
          </cell>
        </row>
        <row r="592">
          <cell r="A592">
            <v>747</v>
          </cell>
          <cell r="B592" t="str">
            <v>DRBR200</v>
          </cell>
          <cell r="C592" t="str">
            <v>Club BRRD Santiago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Si</v>
          </cell>
          <cell r="L592" t="str">
            <v>Si</v>
          </cell>
          <cell r="M592" t="str">
            <v>Si</v>
          </cell>
          <cell r="N592" t="str">
            <v>Si</v>
          </cell>
          <cell r="O592" t="str">
            <v>Santiago 2</v>
          </cell>
        </row>
        <row r="593">
          <cell r="A593">
            <v>748</v>
          </cell>
          <cell r="B593" t="str">
            <v>DRBR150</v>
          </cell>
          <cell r="C593" t="str">
            <v>Banca Corporativa [Antiguo Centro de Caja Yaque]</v>
          </cell>
          <cell r="D593" t="str">
            <v>NCR</v>
          </cell>
          <cell r="E593" t="str">
            <v>Norte</v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No</v>
          </cell>
          <cell r="M593" t="str">
            <v>No</v>
          </cell>
          <cell r="N593" t="str">
            <v>No</v>
          </cell>
          <cell r="O593" t="str">
            <v>Santiago 1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D595"/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  <cell r="N595"/>
          <cell r="O595"/>
        </row>
        <row r="596">
          <cell r="A596">
            <v>749</v>
          </cell>
          <cell r="B596" t="str">
            <v>DRBR251</v>
          </cell>
          <cell r="C596" t="str">
            <v>Ofic. Yaque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752</v>
          </cell>
          <cell r="B598" t="str">
            <v>DRBR280</v>
          </cell>
          <cell r="C598" t="str">
            <v>Ofic. Las Carolinas</v>
          </cell>
          <cell r="D598" t="str">
            <v>NCR</v>
          </cell>
          <cell r="E598" t="str">
            <v>Norte</v>
          </cell>
          <cell r="F598" t="str">
            <v>SI</v>
          </cell>
          <cell r="G598" t="str">
            <v>Si</v>
          </cell>
          <cell r="H598" t="str">
            <v>Si</v>
          </cell>
          <cell r="I598" t="str">
            <v>Si</v>
          </cell>
          <cell r="J598" t="str">
            <v>Si</v>
          </cell>
          <cell r="K598" t="str">
            <v>No</v>
          </cell>
          <cell r="L598" t="str">
            <v>Si</v>
          </cell>
          <cell r="M598" t="str">
            <v>No</v>
          </cell>
          <cell r="N598" t="str">
            <v>Si</v>
          </cell>
          <cell r="O598" t="str">
            <v>La Vega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754</v>
          </cell>
          <cell r="B600" t="str">
            <v>DRBR754</v>
          </cell>
          <cell r="C600" t="str">
            <v>AUTOBANCO OFIC. LICEY</v>
          </cell>
          <cell r="D600" t="str">
            <v>NCR</v>
          </cell>
          <cell r="E600" t="str">
            <v>Norte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Si</v>
          </cell>
          <cell r="L600" t="str">
            <v>Si</v>
          </cell>
          <cell r="M600" t="str">
            <v>Si</v>
          </cell>
          <cell r="N600" t="str">
            <v>Si</v>
          </cell>
          <cell r="O600" t="str">
            <v>Santiago 1</v>
          </cell>
        </row>
        <row r="601">
          <cell r="A601">
            <v>756</v>
          </cell>
          <cell r="B601" t="str">
            <v>DRBR756</v>
          </cell>
          <cell r="C601" t="str">
            <v>OFIC. VILLA LA MATA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Oficina</v>
          </cell>
        </row>
        <row r="602">
          <cell r="A602">
            <v>757</v>
          </cell>
          <cell r="B602" t="str">
            <v>DRBR757</v>
          </cell>
          <cell r="C602" t="str">
            <v>OFIC. PLAZA PASEO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No</v>
          </cell>
          <cell r="O602" t="str">
            <v>Santiago 2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758</v>
          </cell>
          <cell r="B604" t="str">
            <v>DRBR758</v>
          </cell>
          <cell r="C604" t="str">
            <v>ATM S/M Nacional El Embrujo</v>
          </cell>
          <cell r="D604"/>
          <cell r="E604" t="str">
            <v>NORTE</v>
          </cell>
          <cell r="F604" t="str">
            <v>N/A</v>
          </cell>
          <cell r="G604" t="str">
            <v>N/A</v>
          </cell>
          <cell r="H604" t="str">
            <v>N/A</v>
          </cell>
          <cell r="I604" t="str">
            <v>N/A</v>
          </cell>
          <cell r="J604" t="str">
            <v>N/A</v>
          </cell>
          <cell r="K604" t="str">
            <v>N/A</v>
          </cell>
          <cell r="L604" t="str">
            <v>N/A</v>
          </cell>
          <cell r="M604" t="str">
            <v>N/A</v>
          </cell>
          <cell r="N604"/>
          <cell r="O604"/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760</v>
          </cell>
          <cell r="B606" t="str">
            <v>DRBR760</v>
          </cell>
          <cell r="C606" t="str">
            <v>OFIC. CRUCE GUAYACANES</v>
          </cell>
          <cell r="D606" t="str">
            <v>NCR</v>
          </cell>
          <cell r="E606" t="str">
            <v>Norte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Si</v>
          </cell>
          <cell r="N606" t="str">
            <v>Si</v>
          </cell>
          <cell r="O606" t="str">
            <v>Oficina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  <cell r="O611"/>
        </row>
        <row r="612">
          <cell r="A612">
            <v>763</v>
          </cell>
          <cell r="B612" t="str">
            <v>DRBR439</v>
          </cell>
          <cell r="C612" t="str">
            <v>OFICINA MONTELLANO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No</v>
          </cell>
          <cell r="N612" t="str">
            <v>Si</v>
          </cell>
          <cell r="O612" t="str">
            <v>Puerto Plata</v>
          </cell>
        </row>
        <row r="613">
          <cell r="A613">
            <v>770</v>
          </cell>
          <cell r="B613" t="str">
            <v>DRBR770</v>
          </cell>
          <cell r="C613" t="str">
            <v>ESTACION ECO LOS HAITISES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>Nagua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771</v>
          </cell>
          <cell r="B616" t="str">
            <v>DRBR771</v>
          </cell>
          <cell r="C616" t="str">
            <v>UASD - MAO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No</v>
          </cell>
          <cell r="N616" t="str">
            <v>No</v>
          </cell>
          <cell r="O616" t="str">
            <v>Oficina</v>
          </cell>
        </row>
        <row r="617">
          <cell r="A617">
            <v>774</v>
          </cell>
          <cell r="B617" t="str">
            <v>DRBR061</v>
          </cell>
          <cell r="C617" t="str">
            <v>Ofic. Montecristi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Si</v>
          </cell>
          <cell r="J617" t="str">
            <v>Si</v>
          </cell>
          <cell r="K617" t="str">
            <v>No</v>
          </cell>
          <cell r="L617" t="str">
            <v>Si</v>
          </cell>
          <cell r="M617" t="str">
            <v>No</v>
          </cell>
          <cell r="N617" t="str">
            <v>Si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775</v>
          </cell>
          <cell r="B620" t="str">
            <v>DRBR450</v>
          </cell>
          <cell r="C620" t="str">
            <v>SUPERMERCADO LILO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Oficina</v>
          </cell>
        </row>
        <row r="621">
          <cell r="A621">
            <v>778</v>
          </cell>
          <cell r="B621" t="str">
            <v>DRBR202</v>
          </cell>
          <cell r="C621" t="str">
            <v>Ofic. Esperanza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Si</v>
          </cell>
          <cell r="J621" t="str">
            <v>Si</v>
          </cell>
          <cell r="K621" t="str">
            <v>No</v>
          </cell>
          <cell r="L621" t="str">
            <v>Si</v>
          </cell>
          <cell r="M621" t="str">
            <v>No</v>
          </cell>
          <cell r="N621" t="str">
            <v>Si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779</v>
          </cell>
          <cell r="B624" t="str">
            <v>DRBR206</v>
          </cell>
          <cell r="C624" t="str">
            <v>Zona Franca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/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  <cell r="O634"/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  <cell r="O635"/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782</v>
          </cell>
          <cell r="B638" t="str">
            <v>DRBR197</v>
          </cell>
          <cell r="C638" t="str">
            <v>Bco. Agrícola Constanza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D639"/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  <cell r="O639"/>
        </row>
        <row r="640">
          <cell r="A640">
            <v>796</v>
          </cell>
          <cell r="B640" t="str">
            <v>DRBR155</v>
          </cell>
          <cell r="C640" t="str">
            <v>Autobanco Plaza Ventura</v>
          </cell>
          <cell r="D640" t="str">
            <v>NCR</v>
          </cell>
          <cell r="E640" t="str">
            <v>Norte</v>
          </cell>
          <cell r="F640" t="str">
            <v>SI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798</v>
          </cell>
          <cell r="B641" t="str">
            <v>DRBR798</v>
          </cell>
          <cell r="C641" t="str">
            <v>Hotel Grand Paradise Samaná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799</v>
          </cell>
          <cell r="B647" t="str">
            <v>DRBR799</v>
          </cell>
          <cell r="C647" t="str">
            <v>Clínica Corominas Santiago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Santiago 2</v>
          </cell>
        </row>
        <row r="648">
          <cell r="A648">
            <v>805</v>
          </cell>
          <cell r="B648" t="str">
            <v>DRBR805</v>
          </cell>
          <cell r="C648" t="str">
            <v>Hotel Be Live Grand Marien, Puerto Plata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Puerto Plata</v>
          </cell>
        </row>
        <row r="649">
          <cell r="A649">
            <v>806</v>
          </cell>
          <cell r="B649" t="str">
            <v>DRBR806</v>
          </cell>
          <cell r="C649" t="str">
            <v>SEWNS Products ZF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807</v>
          </cell>
          <cell r="B650" t="str">
            <v>DRBR207</v>
          </cell>
          <cell r="C650" t="str">
            <v>S/M Morel</v>
          </cell>
          <cell r="D650" t="str">
            <v>NCR</v>
          </cell>
          <cell r="E650" t="str">
            <v>Norte</v>
          </cell>
          <cell r="F650" t="str">
            <v>SI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Si</v>
          </cell>
          <cell r="L650" t="str">
            <v>Si</v>
          </cell>
          <cell r="M650" t="str">
            <v>Si</v>
          </cell>
          <cell r="N650" t="str">
            <v>No</v>
          </cell>
          <cell r="O650" t="str">
            <v>Oficina</v>
          </cell>
        </row>
        <row r="651">
          <cell r="A651">
            <v>808</v>
          </cell>
          <cell r="B651" t="str">
            <v>DRBR808</v>
          </cell>
          <cell r="C651" t="str">
            <v>Oficina Castillo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No</v>
          </cell>
          <cell r="L651" t="str">
            <v>Si</v>
          </cell>
          <cell r="M651" t="str">
            <v>No</v>
          </cell>
          <cell r="N651" t="str">
            <v>Si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  <cell r="O655"/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809</v>
          </cell>
          <cell r="B660" t="str">
            <v>DRBR809</v>
          </cell>
          <cell r="C660" t="str">
            <v>ATM UNP Yoma (Cotui)</v>
          </cell>
          <cell r="D660"/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Si</v>
          </cell>
          <cell r="O660"/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819</v>
          </cell>
          <cell r="B671" t="str">
            <v>DRBR819</v>
          </cell>
          <cell r="C671" t="str">
            <v>Jurisdicción Inmobiliaria Santiago</v>
          </cell>
          <cell r="D671" t="str">
            <v>NCR</v>
          </cell>
          <cell r="E671" t="str">
            <v>Norte</v>
          </cell>
          <cell r="F671" t="str">
            <v>NO</v>
          </cell>
          <cell r="G671" t="str">
            <v>No</v>
          </cell>
          <cell r="H671" t="str">
            <v>No</v>
          </cell>
          <cell r="I671" t="str">
            <v>No</v>
          </cell>
          <cell r="J671" t="str">
            <v>No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No</v>
          </cell>
          <cell r="O671" t="str">
            <v>Santiago 2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832</v>
          </cell>
          <cell r="B676" t="str">
            <v>DRBR832</v>
          </cell>
          <cell r="C676" t="str">
            <v>Hospital Traumatológico y Quirúrgico Profesor Juan Bosh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La Vega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837</v>
          </cell>
          <cell r="B679" t="str">
            <v>DRBR837</v>
          </cell>
          <cell r="C679" t="str">
            <v>Estación Next Canabacoa</v>
          </cell>
          <cell r="D679"/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No</v>
          </cell>
          <cell r="L679" t="str">
            <v>No</v>
          </cell>
          <cell r="M679" t="str">
            <v>No</v>
          </cell>
          <cell r="N679" t="str">
            <v>Si</v>
          </cell>
          <cell r="O679"/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840</v>
          </cell>
          <cell r="B687" t="str">
            <v>DRBR840</v>
          </cell>
          <cell r="C687" t="str">
            <v>PUCMM Santiago</v>
          </cell>
          <cell r="D687" t="str">
            <v>NCR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No</v>
          </cell>
          <cell r="K687" t="str">
            <v>No</v>
          </cell>
          <cell r="L687" t="str">
            <v>Si</v>
          </cell>
          <cell r="M687" t="str">
            <v>No</v>
          </cell>
          <cell r="N687" t="str">
            <v>No</v>
          </cell>
          <cell r="O687" t="str">
            <v>Santiago 2</v>
          </cell>
        </row>
        <row r="688">
          <cell r="A688">
            <v>852</v>
          </cell>
          <cell r="B688" t="str">
            <v>DRBR852</v>
          </cell>
          <cell r="C688" t="str">
            <v>Estación Texaco Franco Bido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No</v>
          </cell>
          <cell r="O688" t="str">
            <v>Santiago 2</v>
          </cell>
        </row>
        <row r="689">
          <cell r="A689">
            <v>853</v>
          </cell>
          <cell r="B689" t="str">
            <v>DRBR853</v>
          </cell>
          <cell r="C689" t="str">
            <v>Estación Shell Canabacoa [Inversiones JF Group]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1</v>
          </cell>
        </row>
        <row r="690">
          <cell r="A690">
            <v>854</v>
          </cell>
          <cell r="B690" t="str">
            <v>DRBR854</v>
          </cell>
          <cell r="C690" t="str">
            <v>Centro Comercial Blanco Batista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Si</v>
          </cell>
          <cell r="O690" t="str">
            <v>Santiago 1</v>
          </cell>
        </row>
        <row r="691">
          <cell r="A691">
            <v>855</v>
          </cell>
          <cell r="B691" t="str">
            <v>DRBR855</v>
          </cell>
          <cell r="C691" t="str">
            <v>Palacio de Justicia La Vega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No</v>
          </cell>
          <cell r="L691" t="str">
            <v>No</v>
          </cell>
          <cell r="M691" t="str">
            <v>No</v>
          </cell>
          <cell r="N691" t="str">
            <v>No</v>
          </cell>
          <cell r="O691" t="str">
            <v>La Vega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857</v>
          </cell>
          <cell r="B696" t="str">
            <v>DRBR857</v>
          </cell>
          <cell r="C696" t="str">
            <v>Los Alamos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Santiago 2</v>
          </cell>
        </row>
        <row r="697">
          <cell r="A697">
            <v>862</v>
          </cell>
          <cell r="B697" t="str">
            <v>DRBR862</v>
          </cell>
          <cell r="C697" t="str">
            <v>Supermercado Doble A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Oficina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864</v>
          </cell>
          <cell r="B702" t="str">
            <v>DRBR864</v>
          </cell>
          <cell r="C702" t="str">
            <v>Palmares Mall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San Francisco de Macorís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  <cell r="N704"/>
          <cell r="O704"/>
        </row>
        <row r="705">
          <cell r="A705">
            <v>869</v>
          </cell>
          <cell r="B705" t="str">
            <v>DRBR869</v>
          </cell>
          <cell r="C705" t="str">
            <v>Est. Isla La Cueva Cotui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Oficina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872</v>
          </cell>
          <cell r="B707" t="str">
            <v>DRBR872</v>
          </cell>
          <cell r="C707" t="str">
            <v>ZF Pisano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Santiago 2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874</v>
          </cell>
          <cell r="B710" t="str">
            <v>DRBR874</v>
          </cell>
          <cell r="C710" t="str">
            <v>ZF Esperanza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Si</v>
          </cell>
          <cell r="O710" t="str">
            <v>Oficina</v>
          </cell>
        </row>
        <row r="711">
          <cell r="A711">
            <v>877</v>
          </cell>
          <cell r="B711" t="str">
            <v>DRBR877</v>
          </cell>
          <cell r="C711" t="str">
            <v>Est. Los Samanes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No</v>
          </cell>
          <cell r="O711" t="str">
            <v>San Francisco de Macorís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878</v>
          </cell>
          <cell r="B715" t="str">
            <v>DRBR878</v>
          </cell>
          <cell r="C715" t="str">
            <v>PBG Hospital José María Cabral</v>
          </cell>
          <cell r="D715"/>
          <cell r="E715" t="str">
            <v>Norte</v>
          </cell>
          <cell r="F715" t="str">
            <v>N/A</v>
          </cell>
          <cell r="G715" t="str">
            <v>N/A</v>
          </cell>
          <cell r="H715" t="str">
            <v>N/A</v>
          </cell>
          <cell r="I715" t="str">
            <v>N/A</v>
          </cell>
          <cell r="J715" t="str">
            <v>N/A</v>
          </cell>
          <cell r="K715" t="str">
            <v>N/A</v>
          </cell>
          <cell r="L715" t="str">
            <v>N/A</v>
          </cell>
          <cell r="M715" t="str">
            <v>N/A</v>
          </cell>
          <cell r="N715"/>
          <cell r="O715"/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882</v>
          </cell>
          <cell r="B719" t="str">
            <v>DRBR882</v>
          </cell>
          <cell r="C719" t="str">
            <v>Ofic. Moca #2</v>
          </cell>
          <cell r="D719" t="str">
            <v>NCR</v>
          </cell>
          <cell r="E719" t="str">
            <v>Norte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No</v>
          </cell>
          <cell r="L719" t="str">
            <v>Si</v>
          </cell>
          <cell r="M719" t="str">
            <v>No</v>
          </cell>
          <cell r="N719" t="str">
            <v>Si</v>
          </cell>
          <cell r="O719" t="str">
            <v>La Vega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  <cell r="N720"/>
          <cell r="O720"/>
        </row>
        <row r="721">
          <cell r="A721">
            <v>886</v>
          </cell>
          <cell r="B721" t="str">
            <v>DRBR886</v>
          </cell>
          <cell r="C721" t="str">
            <v>Ofic. Guayubin</v>
          </cell>
          <cell r="D721" t="str">
            <v>NCR</v>
          </cell>
          <cell r="E721" t="str">
            <v>Norte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Oficina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888</v>
          </cell>
          <cell r="B727" t="str">
            <v>DRBR888</v>
          </cell>
          <cell r="C727" t="str">
            <v>ATM oficina galeria 56 II (SFM)</v>
          </cell>
          <cell r="D727" t="str">
            <v>NCR</v>
          </cell>
          <cell r="E727" t="str">
            <v>Norte</v>
          </cell>
          <cell r="F727" t="str">
            <v>SI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San Francisco de Macorís</v>
          </cell>
        </row>
        <row r="728">
          <cell r="A728">
            <v>894</v>
          </cell>
          <cell r="B728" t="str">
            <v>DRBR894</v>
          </cell>
          <cell r="C728" t="str">
            <v>ATM Eco Petroleo Estero Hondo</v>
          </cell>
          <cell r="D728"/>
          <cell r="E728" t="str">
            <v>Norte</v>
          </cell>
          <cell r="F728" t="str">
            <v>NO</v>
          </cell>
          <cell r="G728" t="str">
            <v>NO</v>
          </cell>
          <cell r="H728" t="str">
            <v>NO</v>
          </cell>
          <cell r="I728" t="str">
            <v/>
          </cell>
          <cell r="J728" t="str">
            <v>NO</v>
          </cell>
          <cell r="K728" t="str">
            <v/>
          </cell>
          <cell r="L728" t="str">
            <v/>
          </cell>
          <cell r="M728" t="str">
            <v/>
          </cell>
          <cell r="N728" t="str">
            <v/>
          </cell>
          <cell r="O728" t="str">
            <v/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895</v>
          </cell>
          <cell r="B735" t="str">
            <v>DRBR895</v>
          </cell>
          <cell r="C735" t="str">
            <v>S/M Bravo Santiago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No</v>
          </cell>
          <cell r="N735" t="str">
            <v>No</v>
          </cell>
          <cell r="O735" t="str">
            <v>Santiago 1</v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903</v>
          </cell>
          <cell r="B737" t="str">
            <v>DRBR903</v>
          </cell>
          <cell r="C737" t="str">
            <v>Ofic. La Vega Real #1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Si</v>
          </cell>
          <cell r="O737" t="str">
            <v>La Vega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905</v>
          </cell>
          <cell r="B741" t="str">
            <v>DRBR905</v>
          </cell>
          <cell r="C741" t="str">
            <v>Ofic. La Vega Real #2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910</v>
          </cell>
          <cell r="B750" t="str">
            <v>DRBR12A</v>
          </cell>
          <cell r="C750" t="str">
            <v>Ofic. Sol II</v>
          </cell>
          <cell r="D750" t="str">
            <v>Wincor Nixdorf</v>
          </cell>
          <cell r="E750" t="str">
            <v>Norte</v>
          </cell>
          <cell r="F750" t="str">
            <v>SI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Santiago 2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926</v>
          </cell>
          <cell r="B756" t="str">
            <v>DRBR926</v>
          </cell>
          <cell r="C756" t="str">
            <v xml:space="preserve"> S/M Juan Cepin Moca</v>
          </cell>
          <cell r="D756"/>
          <cell r="E756" t="str">
            <v>Norte</v>
          </cell>
          <cell r="F756" t="str">
            <v>N/A</v>
          </cell>
          <cell r="G756" t="str">
            <v>N/A</v>
          </cell>
          <cell r="H756" t="str">
            <v>N/A</v>
          </cell>
          <cell r="I756" t="str">
            <v>N/A</v>
          </cell>
          <cell r="J756" t="str">
            <v>N/A</v>
          </cell>
          <cell r="K756" t="str">
            <v>N/A</v>
          </cell>
          <cell r="L756" t="str">
            <v>N/A</v>
          </cell>
          <cell r="M756" t="str">
            <v>N/A</v>
          </cell>
          <cell r="N756"/>
          <cell r="O756"/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928</v>
          </cell>
          <cell r="B764" t="str">
            <v>DRBR928</v>
          </cell>
          <cell r="C764" t="str">
            <v>Estación Texaco Hispanoamericana</v>
          </cell>
          <cell r="D764" t="str">
            <v>NCR</v>
          </cell>
          <cell r="E764" t="str">
            <v>Norte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No</v>
          </cell>
          <cell r="O764" t="str">
            <v/>
          </cell>
        </row>
        <row r="765">
          <cell r="A765">
            <v>936</v>
          </cell>
          <cell r="B765" t="str">
            <v>DRBR936</v>
          </cell>
          <cell r="C765" t="str">
            <v>Autobanco La Vega Real #1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Si</v>
          </cell>
          <cell r="O765" t="str">
            <v>La Vega</v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937</v>
          </cell>
          <cell r="B768" t="str">
            <v>DRBR937</v>
          </cell>
          <cell r="C768" t="str">
            <v>Autobanco La Vega Real #2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940</v>
          </cell>
          <cell r="B769" t="str">
            <v>DRBR12C</v>
          </cell>
          <cell r="C769" t="str">
            <v>Ofic. El Portal</v>
          </cell>
          <cell r="D769" t="str">
            <v>Diebold</v>
          </cell>
          <cell r="E769" t="str">
            <v>Norte</v>
          </cell>
          <cell r="F769" t="str">
            <v>SI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No</v>
          </cell>
          <cell r="L769" t="str">
            <v>Si</v>
          </cell>
          <cell r="M769" t="str">
            <v>No</v>
          </cell>
          <cell r="N769" t="str">
            <v>Si</v>
          </cell>
          <cell r="O769" t="str">
            <v>Santiago 2</v>
          </cell>
        </row>
        <row r="770">
          <cell r="A770">
            <v>941</v>
          </cell>
          <cell r="B770" t="str">
            <v>DRBR941</v>
          </cell>
          <cell r="C770" t="str">
            <v>Estacion NEXT Puerto Plata</v>
          </cell>
          <cell r="D770" t="str">
            <v>NCR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No</v>
          </cell>
          <cell r="O770" t="str">
            <v>Puerto Plata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942</v>
          </cell>
          <cell r="B772" t="str">
            <v>DRBR942</v>
          </cell>
          <cell r="C772" t="str">
            <v>Estacion Texaco La Vega-Jarabacoa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La Vega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944</v>
          </cell>
          <cell r="B776" t="str">
            <v>DRBR944</v>
          </cell>
          <cell r="C776" t="str">
            <v>UNP Mao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948</v>
          </cell>
          <cell r="B778" t="str">
            <v>DRBR948</v>
          </cell>
          <cell r="C778" t="str">
            <v>Autobanco Ofic. El Jaya</v>
          </cell>
          <cell r="D778" t="str">
            <v>Diebold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San Francisco de Macorís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950</v>
          </cell>
          <cell r="B782" t="str">
            <v>DRBR12G</v>
          </cell>
          <cell r="C782" t="str">
            <v>Ofic. Monterico</v>
          </cell>
          <cell r="D782" t="str">
            <v>Diebold</v>
          </cell>
          <cell r="E782" t="str">
            <v>Norte</v>
          </cell>
          <cell r="F782" t="str">
            <v>SI</v>
          </cell>
          <cell r="G782" t="str">
            <v>Si</v>
          </cell>
          <cell r="H782" t="str">
            <v>Si</v>
          </cell>
          <cell r="I782" t="str">
            <v>Si</v>
          </cell>
          <cell r="J782" t="str">
            <v>Si</v>
          </cell>
          <cell r="K782" t="str">
            <v>No</v>
          </cell>
          <cell r="L782" t="str">
            <v>Si</v>
          </cell>
          <cell r="M782" t="str">
            <v>No</v>
          </cell>
          <cell r="N782" t="str">
            <v>Si</v>
          </cell>
          <cell r="O782" t="str">
            <v>Santiago 2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954</v>
          </cell>
          <cell r="B784" t="str">
            <v>DRBR954</v>
          </cell>
          <cell r="C784" t="str">
            <v>LAESA Ltd</v>
          </cell>
          <cell r="D784" t="str">
            <v>NCR</v>
          </cell>
          <cell r="E784" t="str">
            <v>Norte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Si</v>
          </cell>
          <cell r="O784" t="str">
            <v>San Francisco de Macorís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/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956</v>
          </cell>
          <cell r="B792" t="str">
            <v>DRBR956</v>
          </cell>
          <cell r="C792" t="str">
            <v>Ofic. El Jaya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Si</v>
          </cell>
          <cell r="M792" t="str">
            <v>No</v>
          </cell>
          <cell r="N792" t="str">
            <v>Si</v>
          </cell>
          <cell r="O792" t="str">
            <v>San Francisco de Macorís</v>
          </cell>
        </row>
        <row r="793">
          <cell r="A793">
            <v>964</v>
          </cell>
          <cell r="B793" t="str">
            <v>DRBR964</v>
          </cell>
          <cell r="C793" t="str">
            <v>Hotel Sunscape Puerto Plata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Si</v>
          </cell>
          <cell r="L793" t="str">
            <v>Si</v>
          </cell>
          <cell r="M793" t="str">
            <v>Si</v>
          </cell>
          <cell r="N793" t="str">
            <v>Si</v>
          </cell>
          <cell r="O793" t="str">
            <v>Puerto Plata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  <cell r="O794"/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965</v>
          </cell>
          <cell r="B797" t="str">
            <v>DRBR965</v>
          </cell>
          <cell r="C797" t="str">
            <v>Hiper Mercado La Fuente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No</v>
          </cell>
          <cell r="O797" t="str">
            <v>Santiago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969</v>
          </cell>
          <cell r="B811" t="str">
            <v>DRBR12F</v>
          </cell>
          <cell r="C811" t="str">
            <v>Ofic. El Sol I</v>
          </cell>
          <cell r="D811" t="str">
            <v>NCR</v>
          </cell>
          <cell r="E811" t="str">
            <v>Norte</v>
          </cell>
          <cell r="F811" t="str">
            <v>SI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Si</v>
          </cell>
          <cell r="O811" t="str">
            <v>Santiago 2</v>
          </cell>
        </row>
        <row r="812">
          <cell r="A812">
            <v>985</v>
          </cell>
          <cell r="B812" t="str">
            <v>DRBR985</v>
          </cell>
          <cell r="C812" t="str">
            <v>Ofic. Dajabon #2</v>
          </cell>
          <cell r="D812" t="str">
            <v>NCR</v>
          </cell>
          <cell r="E812" t="str">
            <v>Norte</v>
          </cell>
          <cell r="F812" t="str">
            <v>NO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No</v>
          </cell>
          <cell r="L812" t="str">
            <v>Si</v>
          </cell>
          <cell r="M812" t="str">
            <v>No</v>
          </cell>
          <cell r="N812" t="str">
            <v>Si</v>
          </cell>
          <cell r="O812" t="str">
            <v>Oficina</v>
          </cell>
        </row>
        <row r="813">
          <cell r="A813">
            <v>986</v>
          </cell>
          <cell r="B813" t="str">
            <v>DRBR986</v>
          </cell>
          <cell r="C813" t="str">
            <v>Jumbo La Vega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Si</v>
          </cell>
          <cell r="L813" t="str">
            <v>Si</v>
          </cell>
          <cell r="M813" t="str">
            <v>Si</v>
          </cell>
          <cell r="N813" t="str">
            <v>No</v>
          </cell>
          <cell r="O813" t="str">
            <v>La Vega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987</v>
          </cell>
          <cell r="B816" t="str">
            <v>DRBR987</v>
          </cell>
          <cell r="C816" t="str">
            <v>Jumbo Moca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990</v>
          </cell>
          <cell r="B817" t="str">
            <v>DRBR742</v>
          </cell>
          <cell r="C817" t="str">
            <v>Ofic. Bonao #2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Si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991</v>
          </cell>
          <cell r="B822" t="str">
            <v>DRBR991</v>
          </cell>
          <cell r="C822" t="str">
            <v>UNP Matas de Santa Cruz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No</v>
          </cell>
          <cell r="L822" t="str">
            <v>No</v>
          </cell>
          <cell r="M822" t="str">
            <v>No</v>
          </cell>
          <cell r="N822" t="str">
            <v>Si</v>
          </cell>
          <cell r="O822" t="str">
            <v>Oficina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166</v>
          </cell>
          <cell r="B123" t="str">
            <v>ATM Estación Texaco Las Lavas</v>
          </cell>
          <cell r="C123" t="str">
            <v>NORTE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214</v>
          </cell>
          <cell r="B150" t="str">
            <v>ATM S/M Ole Bavaro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308</v>
          </cell>
          <cell r="B217" t="str">
            <v>Ofic. Dual Blue Mall #1</v>
          </cell>
          <cell r="C217" t="str">
            <v>DISTRITO NACIONAL</v>
          </cell>
        </row>
        <row r="218">
          <cell r="A218">
            <v>309</v>
          </cell>
          <cell r="B218" t="str">
            <v xml:space="preserve">ATM Secrets Cap Cana I </v>
          </cell>
          <cell r="C218" t="str">
            <v>ESTE</v>
          </cell>
        </row>
        <row r="219">
          <cell r="A219">
            <v>310</v>
          </cell>
          <cell r="B219" t="str">
            <v xml:space="preserve">ATM Farmacia San Judas Tadeo Jarabacoa </v>
          </cell>
          <cell r="C219" t="str">
            <v>NORTE</v>
          </cell>
        </row>
        <row r="220">
          <cell r="A220">
            <v>311</v>
          </cell>
          <cell r="B220" t="str">
            <v>ATM Plaza Eroski</v>
          </cell>
          <cell r="C220" t="str">
            <v>SUR</v>
          </cell>
        </row>
        <row r="221">
          <cell r="A221">
            <v>312</v>
          </cell>
          <cell r="B221" t="str">
            <v xml:space="preserve">ATM Oficina Tiradentes II (Naco) </v>
          </cell>
          <cell r="C221" t="str">
            <v>DISTRITO NACIONAL</v>
          </cell>
        </row>
        <row r="222">
          <cell r="A222">
            <v>313</v>
          </cell>
          <cell r="B222" t="str">
            <v xml:space="preserve">ATM S/M El Encanto (Santiago) </v>
          </cell>
          <cell r="C222" t="str">
            <v>NORTE</v>
          </cell>
        </row>
        <row r="223">
          <cell r="A223">
            <v>314</v>
          </cell>
          <cell r="B223" t="str">
            <v xml:space="preserve">ATM UNP Cambita Garabito (San Cristóbal) </v>
          </cell>
          <cell r="C223" t="str">
            <v>DISTRITO NACIONAL</v>
          </cell>
        </row>
        <row r="224">
          <cell r="A224">
            <v>315</v>
          </cell>
          <cell r="B224" t="str">
            <v xml:space="preserve">ATM Oficina Estrella Sadalá </v>
          </cell>
          <cell r="C224" t="str">
            <v>NORTE</v>
          </cell>
        </row>
        <row r="225">
          <cell r="A225">
            <v>317</v>
          </cell>
          <cell r="B225" t="str">
            <v>ATM Ofic. Lope de Vega I</v>
          </cell>
          <cell r="C225" t="str">
            <v>NORTE</v>
          </cell>
        </row>
        <row r="226">
          <cell r="A226">
            <v>318</v>
          </cell>
          <cell r="B226" t="str">
            <v>ATM Autoservicio Lope de Vega</v>
          </cell>
          <cell r="C226" t="str">
            <v>DISTRITO NACIONAL</v>
          </cell>
        </row>
        <row r="227">
          <cell r="A227">
            <v>319</v>
          </cell>
          <cell r="B227" t="str">
            <v>ATM Autobanco Lopez de Vega</v>
          </cell>
          <cell r="C227" t="str">
            <v>DISTRITO NACIONAL</v>
          </cell>
        </row>
        <row r="228">
          <cell r="A228">
            <v>320</v>
          </cell>
          <cell r="B228" t="str">
            <v>ATM Hotel Dreams Ubero Alto</v>
          </cell>
          <cell r="C228" t="str">
            <v>ESTE</v>
          </cell>
        </row>
        <row r="229">
          <cell r="A229">
            <v>321</v>
          </cell>
          <cell r="B229" t="str">
            <v xml:space="preserve">ATM Oficina Jiménez Moya I </v>
          </cell>
          <cell r="C229" t="str">
            <v>DISTRITO NACIONAL</v>
          </cell>
        </row>
        <row r="230">
          <cell r="A230">
            <v>325</v>
          </cell>
          <cell r="B230" t="str">
            <v>ATM Casa Edwin</v>
          </cell>
          <cell r="C230" t="str">
            <v>DISTRITO NACIONAL</v>
          </cell>
        </row>
        <row r="231">
          <cell r="A231">
            <v>326</v>
          </cell>
          <cell r="B231" t="str">
            <v>ATM Autoservicio Jiménez Moya II</v>
          </cell>
          <cell r="C231" t="str">
            <v>DISTRITO NACIONAL</v>
          </cell>
        </row>
        <row r="232">
          <cell r="A232">
            <v>327</v>
          </cell>
          <cell r="B232" t="str">
            <v xml:space="preserve">ATM UNP CCN (Nacional 27 de Febrero) </v>
          </cell>
          <cell r="C232" t="str">
            <v>DISTRITO NACIONAL</v>
          </cell>
        </row>
        <row r="233">
          <cell r="A233">
            <v>330</v>
          </cell>
          <cell r="B233" t="str">
            <v xml:space="preserve">ATM Oficina Boulevard (Higuey) </v>
          </cell>
          <cell r="C233" t="str">
            <v>ESTE</v>
          </cell>
        </row>
        <row r="234">
          <cell r="A234">
            <v>331</v>
          </cell>
          <cell r="B234" t="str">
            <v>ATM Ayuntamiento Sto. Dgo. Este</v>
          </cell>
          <cell r="C234" t="str">
            <v>DISTRITO NACIONAL</v>
          </cell>
        </row>
        <row r="235">
          <cell r="A235">
            <v>332</v>
          </cell>
          <cell r="B235" t="str">
            <v>ATM Estación Sigma (Cotuí)</v>
          </cell>
          <cell r="C235" t="str">
            <v>NORTE</v>
          </cell>
        </row>
        <row r="236">
          <cell r="A236">
            <v>333</v>
          </cell>
          <cell r="B236" t="str">
            <v>ATM Oficina Turey Maimón</v>
          </cell>
          <cell r="C236" t="str">
            <v>NORTE</v>
          </cell>
        </row>
        <row r="237">
          <cell r="A237">
            <v>334</v>
          </cell>
          <cell r="B237" t="str">
            <v>ATM Oficina Salcedo II</v>
          </cell>
          <cell r="C237" t="str">
            <v>NORTE</v>
          </cell>
        </row>
        <row r="238">
          <cell r="A238">
            <v>335</v>
          </cell>
          <cell r="B238" t="str">
            <v>ATM Edificio Aster</v>
          </cell>
          <cell r="C238" t="str">
            <v>DISTRITO NACIONAL</v>
          </cell>
        </row>
        <row r="239">
          <cell r="A239">
            <v>336</v>
          </cell>
          <cell r="B239" t="str">
            <v>ATM Instituto Nacional de Cancer (incart)</v>
          </cell>
          <cell r="C239" t="str">
            <v>DISTRITO NACIONAL</v>
          </cell>
        </row>
        <row r="240">
          <cell r="A240">
            <v>337</v>
          </cell>
          <cell r="B240" t="str">
            <v>ATM S/M Cooperativa Moca</v>
          </cell>
          <cell r="C240" t="str">
            <v>NORTE</v>
          </cell>
        </row>
        <row r="241">
          <cell r="A241">
            <v>338</v>
          </cell>
          <cell r="B241" t="str">
            <v>ATM S/M Aprezio Pantoja</v>
          </cell>
          <cell r="C241" t="str">
            <v>DISTRITO NACIONAL</v>
          </cell>
        </row>
        <row r="242">
          <cell r="A242">
            <v>339</v>
          </cell>
          <cell r="B242" t="str">
            <v>ATM S/M Aprezio Bayona</v>
          </cell>
          <cell r="C242" t="str">
            <v>DISTRITO NACIONAL</v>
          </cell>
        </row>
        <row r="243">
          <cell r="A243">
            <v>342</v>
          </cell>
          <cell r="B243" t="str">
            <v>ATM Oficina Obras Públicas Azua</v>
          </cell>
          <cell r="C243" t="str">
            <v>SUR</v>
          </cell>
        </row>
        <row r="244">
          <cell r="A244">
            <v>345</v>
          </cell>
          <cell r="B244" t="str">
            <v>ATM Oficina Yamasá  II</v>
          </cell>
          <cell r="C244" t="str">
            <v>ESTE</v>
          </cell>
        </row>
        <row r="245">
          <cell r="A245">
            <v>346</v>
          </cell>
          <cell r="B245" t="str">
            <v>ATM Ministerio de Industria y Comercio</v>
          </cell>
          <cell r="C245" t="str">
            <v>DISTRITO NACIONAL</v>
          </cell>
        </row>
        <row r="246">
          <cell r="A246">
            <v>347</v>
          </cell>
          <cell r="B246" t="str">
            <v>ATM Patio de Colombia</v>
          </cell>
          <cell r="C246" t="str">
            <v>DISTRITO NACIONAL</v>
          </cell>
        </row>
        <row r="247">
          <cell r="A247">
            <v>348</v>
          </cell>
          <cell r="B247" t="str">
            <v xml:space="preserve">ATM Oficina Las Terrenas </v>
          </cell>
          <cell r="C247" t="str">
            <v>NORTE</v>
          </cell>
        </row>
        <row r="248">
          <cell r="A248">
            <v>349</v>
          </cell>
          <cell r="B248" t="str">
            <v>ATM SENASA</v>
          </cell>
          <cell r="C248" t="str">
            <v>DISTRITO NACIONAL</v>
          </cell>
        </row>
        <row r="249">
          <cell r="A249">
            <v>350</v>
          </cell>
          <cell r="B249" t="str">
            <v xml:space="preserve">ATM Oficina Villa Tapia </v>
          </cell>
          <cell r="C249" t="str">
            <v>NORTE</v>
          </cell>
        </row>
        <row r="250">
          <cell r="A250">
            <v>351</v>
          </cell>
          <cell r="B250" t="str">
            <v xml:space="preserve">ATM S/M José Luís (Puerto Plata) </v>
          </cell>
          <cell r="C250" t="str">
            <v>NORTE</v>
          </cell>
        </row>
        <row r="251">
          <cell r="A251">
            <v>352</v>
          </cell>
          <cell r="B251" t="str">
            <v xml:space="preserve">ATM Estación Shell Square One (Santiago) </v>
          </cell>
          <cell r="C251" t="str">
            <v>NORTE</v>
          </cell>
        </row>
        <row r="252">
          <cell r="A252">
            <v>353</v>
          </cell>
          <cell r="B252" t="str">
            <v xml:space="preserve">ATM Estación Boulevard Juan Dolio </v>
          </cell>
          <cell r="C252" t="str">
            <v>ESTE</v>
          </cell>
        </row>
        <row r="253">
          <cell r="A253">
            <v>354</v>
          </cell>
          <cell r="B253" t="str">
            <v xml:space="preserve">ATM Oficina Núñez de Cáceres II </v>
          </cell>
          <cell r="C253" t="str">
            <v>DISTRITO NACIONAL</v>
          </cell>
        </row>
        <row r="254">
          <cell r="A254">
            <v>355</v>
          </cell>
          <cell r="B254" t="str">
            <v xml:space="preserve">ATM UNP Metro II </v>
          </cell>
          <cell r="C254" t="str">
            <v>DISTRITO NACIONAL</v>
          </cell>
        </row>
        <row r="255">
          <cell r="A255">
            <v>356</v>
          </cell>
          <cell r="B255" t="str">
            <v xml:space="preserve">ATM Estación Sigma (San Cristóbal) </v>
          </cell>
          <cell r="C255" t="str">
            <v>SUR</v>
          </cell>
        </row>
        <row r="256">
          <cell r="A256">
            <v>357</v>
          </cell>
          <cell r="B256" t="str">
            <v xml:space="preserve">ATM Universidad Nacional Evangélica (Santiago) </v>
          </cell>
          <cell r="C256" t="str">
            <v>NORTE</v>
          </cell>
        </row>
        <row r="257">
          <cell r="A257">
            <v>358</v>
          </cell>
          <cell r="B257" t="str">
            <v>ATM Ayuntamiento Cevico</v>
          </cell>
          <cell r="C257" t="str">
            <v>NORTE</v>
          </cell>
        </row>
        <row r="258">
          <cell r="A258">
            <v>359</v>
          </cell>
          <cell r="B258" t="str">
            <v>ATM S/M Bravo Ozama</v>
          </cell>
          <cell r="C258" t="str">
            <v>DISTRITO NACIONAL</v>
          </cell>
        </row>
        <row r="259">
          <cell r="A259">
            <v>360</v>
          </cell>
          <cell r="B259" t="str">
            <v>ATM Ayuntamiento Guayabal</v>
          </cell>
          <cell r="C259" t="str">
            <v>SUR</v>
          </cell>
        </row>
        <row r="260">
          <cell r="A260">
            <v>361</v>
          </cell>
          <cell r="B260" t="str">
            <v xml:space="preserve">ATM estacion Next Cumbre </v>
          </cell>
          <cell r="C260" t="str">
            <v>NORTE</v>
          </cell>
        </row>
        <row r="261">
          <cell r="A261">
            <v>363</v>
          </cell>
          <cell r="B261" t="str">
            <v>ATM Sirena Villa Mella</v>
          </cell>
          <cell r="C261" t="str">
            <v>DISTRITO NACIONAL</v>
          </cell>
        </row>
        <row r="262">
          <cell r="A262">
            <v>364</v>
          </cell>
          <cell r="B262" t="str">
            <v>ATM Tabadom Holding Santiago</v>
          </cell>
          <cell r="C262" t="str">
            <v>NORTE</v>
          </cell>
        </row>
        <row r="263">
          <cell r="A263">
            <v>365</v>
          </cell>
          <cell r="B263" t="str">
            <v>ATM CEMDOE</v>
          </cell>
          <cell r="C263" t="str">
            <v>DISTRITO NACIONAL</v>
          </cell>
        </row>
        <row r="264">
          <cell r="A264">
            <v>366</v>
          </cell>
          <cell r="B264" t="str">
            <v>ATM Oficina Boulevard (Higuey) II</v>
          </cell>
          <cell r="C264" t="str">
            <v>ESTE</v>
          </cell>
        </row>
        <row r="265">
          <cell r="A265">
            <v>367</v>
          </cell>
          <cell r="B265" t="str">
            <v>ATM Ayuntamiento El Puerto</v>
          </cell>
          <cell r="C265" t="str">
            <v>ESTE</v>
          </cell>
        </row>
        <row r="266">
          <cell r="A266">
            <v>368</v>
          </cell>
          <cell r="B266" t="str">
            <v>ATM Ayuntamiento Peralvillo</v>
          </cell>
          <cell r="C266" t="str">
            <v>ESTE</v>
          </cell>
        </row>
        <row r="267">
          <cell r="A267">
            <v>369</v>
          </cell>
          <cell r="B267" t="str">
            <v>ATM Plaza Lama Aut. Duarte</v>
          </cell>
          <cell r="C267" t="str">
            <v>DISTRITO NACIONAL</v>
          </cell>
        </row>
        <row r="268">
          <cell r="A268">
            <v>370</v>
          </cell>
          <cell r="B268" t="str">
            <v>ATM Oficina Cruce de Imbert II (puerto Plata)</v>
          </cell>
          <cell r="C268" t="str">
            <v>NORTE</v>
          </cell>
        </row>
        <row r="269">
          <cell r="A269">
            <v>371</v>
          </cell>
          <cell r="B269" t="str">
            <v>ATM AYUNTAMIENTO JIMA LA VEGA</v>
          </cell>
          <cell r="C269" t="str">
            <v>NORTE</v>
          </cell>
        </row>
        <row r="270">
          <cell r="A270">
            <v>372</v>
          </cell>
          <cell r="B270" t="str">
            <v>ATM Oficina Sánchez II</v>
          </cell>
          <cell r="C270" t="str">
            <v>NORTE</v>
          </cell>
        </row>
        <row r="271">
          <cell r="A271">
            <v>373</v>
          </cell>
          <cell r="B271" t="str">
            <v>S/M Tangui Nagua</v>
          </cell>
          <cell r="C271" t="str">
            <v>NORTE</v>
          </cell>
        </row>
        <row r="272">
          <cell r="A272">
            <v>374</v>
          </cell>
          <cell r="B272" t="str">
            <v>Ofic. Dual Blue Mall #2</v>
          </cell>
          <cell r="C272" t="str">
            <v>DISTRITO NACIONAL</v>
          </cell>
        </row>
        <row r="273">
          <cell r="A273">
            <v>375</v>
          </cell>
          <cell r="B273" t="str">
            <v>ATM Base Naval Las Caletas</v>
          </cell>
          <cell r="C273" t="str">
            <v>DISTRITO NACIONAL</v>
          </cell>
        </row>
        <row r="274">
          <cell r="A274">
            <v>376</v>
          </cell>
          <cell r="B274" t="str">
            <v>Ofic. Dual Blue Mall #3</v>
          </cell>
          <cell r="C274" t="str">
            <v>DISTRITO NACIONAL</v>
          </cell>
        </row>
        <row r="275">
          <cell r="A275">
            <v>377</v>
          </cell>
          <cell r="B275" t="str">
            <v>ATM Estación del Metro Eduardo Brito</v>
          </cell>
          <cell r="C275" t="str">
            <v>DISTRITO NACIONAL</v>
          </cell>
        </row>
        <row r="276">
          <cell r="A276">
            <v>378</v>
          </cell>
          <cell r="B276" t="str">
            <v>ATM UNP Villa Flores</v>
          </cell>
          <cell r="C276" t="str">
            <v>DISTRITO NACIONAL</v>
          </cell>
        </row>
        <row r="277">
          <cell r="A277">
            <v>380</v>
          </cell>
          <cell r="B277" t="str">
            <v xml:space="preserve">ATM Oficina Navarrete </v>
          </cell>
          <cell r="C277" t="str">
            <v>NORTE</v>
          </cell>
        </row>
        <row r="278">
          <cell r="A278">
            <v>382</v>
          </cell>
          <cell r="B278" t="str">
            <v>ATM Estacion Del Metro Maria Montes</v>
          </cell>
          <cell r="C278" t="str">
            <v>DISTRITO NACIONAL</v>
          </cell>
        </row>
        <row r="279">
          <cell r="A279">
            <v>383</v>
          </cell>
          <cell r="B279" t="str">
            <v>ATM S/M Daniel (Dajabón)</v>
          </cell>
          <cell r="C279" t="str">
            <v>NORTE</v>
          </cell>
        </row>
        <row r="280">
          <cell r="A280">
            <v>384</v>
          </cell>
          <cell r="B280" t="str">
            <v>ATM Sotano Torre Banreservas</v>
          </cell>
          <cell r="C280" t="str">
            <v>DISTRITO NACIONAL</v>
          </cell>
        </row>
        <row r="281">
          <cell r="A281">
            <v>385</v>
          </cell>
          <cell r="B281" t="str">
            <v xml:space="preserve">ATM Plaza Verón I </v>
          </cell>
          <cell r="C281" t="str">
            <v>ESTE</v>
          </cell>
        </row>
        <row r="282">
          <cell r="A282">
            <v>386</v>
          </cell>
          <cell r="B282" t="str">
            <v xml:space="preserve">ATM Plaza Verón II </v>
          </cell>
          <cell r="C282" t="str">
            <v>ESTE</v>
          </cell>
        </row>
        <row r="283">
          <cell r="A283">
            <v>387</v>
          </cell>
          <cell r="B283" t="str">
            <v xml:space="preserve">ATM S/M La Cadena San Vicente de Paul </v>
          </cell>
          <cell r="C283" t="str">
            <v>DISTRITO NACIONAL</v>
          </cell>
        </row>
        <row r="284">
          <cell r="A284">
            <v>388</v>
          </cell>
          <cell r="B284" t="str">
            <v xml:space="preserve">ATM Multicentro La Sirena Puerto Plata </v>
          </cell>
          <cell r="C284" t="str">
            <v>NORTE</v>
          </cell>
        </row>
        <row r="285">
          <cell r="A285">
            <v>389</v>
          </cell>
          <cell r="B285" t="str">
            <v xml:space="preserve">ATM Casino Hotel Princess </v>
          </cell>
          <cell r="C285" t="str">
            <v>DISTRITO NACIONAL</v>
          </cell>
        </row>
        <row r="286">
          <cell r="A286">
            <v>390</v>
          </cell>
          <cell r="B286" t="str">
            <v xml:space="preserve">ATM Oficina Boca Chica II </v>
          </cell>
          <cell r="C286" t="str">
            <v>DISTRITO NACIONAL</v>
          </cell>
        </row>
        <row r="287">
          <cell r="A287">
            <v>391</v>
          </cell>
          <cell r="B287" t="str">
            <v xml:space="preserve">ATM S/M Jumbo Luperón </v>
          </cell>
          <cell r="C287" t="str">
            <v>DISTRITO NACIONAL</v>
          </cell>
        </row>
        <row r="288">
          <cell r="A288">
            <v>392</v>
          </cell>
          <cell r="B288" t="str">
            <v xml:space="preserve">ATM Oficina San Juan de la Maguana II </v>
          </cell>
          <cell r="C288" t="str">
            <v>SUR</v>
          </cell>
        </row>
        <row r="289">
          <cell r="A289">
            <v>394</v>
          </cell>
          <cell r="B289" t="str">
            <v xml:space="preserve">ATM Multicentro La Sirena Luperón </v>
          </cell>
          <cell r="C289" t="str">
            <v>DISTRITO NACIONAL</v>
          </cell>
        </row>
        <row r="290">
          <cell r="A290">
            <v>395</v>
          </cell>
          <cell r="B290" t="str">
            <v xml:space="preserve">ATM UNP Sabana Iglesia </v>
          </cell>
          <cell r="C290" t="str">
            <v>NORTE</v>
          </cell>
        </row>
        <row r="291">
          <cell r="A291">
            <v>396</v>
          </cell>
          <cell r="B291" t="str">
            <v xml:space="preserve">ATM Oficina Plaza Ulloa (La Fuente) </v>
          </cell>
          <cell r="C291" t="str">
            <v>NORTE</v>
          </cell>
        </row>
        <row r="292">
          <cell r="A292">
            <v>397</v>
          </cell>
          <cell r="B292" t="str">
            <v xml:space="preserve">ATM Autobanco San Francisco de Macoris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 xml:space="preserve">ATM Autobanco Oficina Filadelfia Plaza 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F17" sqref="F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9" t="str">
        <f ca="1">CONCATENATE(TODAY()-C3," días")</f>
        <v>94.8324421296275 días</v>
      </c>
      <c r="B3" s="95" t="s">
        <v>2536</v>
      </c>
      <c r="C3" s="97">
        <v>44325.167557870373</v>
      </c>
      <c r="D3" s="97" t="s">
        <v>2175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VLOOKUP(E3,VIP!$A$2:$O4516,6,0)</f>
        <v>NO</v>
      </c>
      <c r="H3" s="98" t="str">
        <f>VLOOKUP(E3,VIP!$A$2:$O4548,7,FALSE)</f>
        <v>Si</v>
      </c>
      <c r="I3" s="98" t="str">
        <f>VLOOKUP(E3,VIP!$A$2:$O4425,8,FALSE)</f>
        <v>Si</v>
      </c>
      <c r="J3" s="98" t="str">
        <f>VLOOKUP(E3,VIP!$A$2:$O4354,8,FALSE)</f>
        <v>Si</v>
      </c>
      <c r="K3" s="94" t="s">
        <v>2214</v>
      </c>
    </row>
    <row r="4" spans="1:11" ht="18" x14ac:dyDescent="0.25">
      <c r="A4" s="109" t="str">
        <f t="shared" ref="A4:A10" ca="1" si="0">CONCATENATE(TODAY()-C4," días")</f>
        <v>57.4985879629603 días</v>
      </c>
      <c r="B4" s="104">
        <v>3335920777</v>
      </c>
      <c r="C4" s="97">
        <v>44362.50141203704</v>
      </c>
      <c r="D4" s="97" t="s">
        <v>2175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VLOOKUP(E4,VIP!$A$2:$O4518,6,0)</f>
        <v>SI</v>
      </c>
      <c r="H4" s="98" t="str">
        <f>VLOOKUP(E4,VIP!$A$2:$O4550,7,FALSE)</f>
        <v>Si</v>
      </c>
      <c r="I4" s="98" t="str">
        <f>VLOOKUP(E4,VIP!$A$2:$O4427,8,FALSE)</f>
        <v>Si</v>
      </c>
      <c r="J4" s="98" t="str">
        <f>VLOOKUP(E4,VIP!$A$2:$O4356,8,FALSE)</f>
        <v>Si</v>
      </c>
      <c r="K4" s="105" t="s">
        <v>2240</v>
      </c>
    </row>
    <row r="5" spans="1:11" ht="18" x14ac:dyDescent="0.25">
      <c r="A5" s="109" t="str">
        <f ca="1">CONCATENATE(TODAY()-C5," días")</f>
        <v>47.4985879629603 días</v>
      </c>
      <c r="B5" s="107">
        <v>3335933212</v>
      </c>
      <c r="C5" s="97">
        <v>44372.50141203704</v>
      </c>
      <c r="D5" s="97" t="s">
        <v>2175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VLOOKUP(E5,VIP!$A$2:$O4519,6,0)</f>
        <v>SI</v>
      </c>
      <c r="H5" s="98" t="str">
        <f>VLOOKUP(E5,VIP!$A$2:$O4551,7,FALSE)</f>
        <v>Si</v>
      </c>
      <c r="I5" s="98" t="str">
        <f>VLOOKUP(E5,VIP!$A$2:$O4428,8,FALSE)</f>
        <v>Si</v>
      </c>
      <c r="J5" s="98" t="str">
        <f>VLOOKUP(E5,VIP!$A$2:$O4357,8,FALSE)</f>
        <v>Si</v>
      </c>
      <c r="K5" s="105" t="s">
        <v>2240</v>
      </c>
    </row>
    <row r="6" spans="1:11" ht="18" x14ac:dyDescent="0.25">
      <c r="A6" s="109" t="str">
        <f t="shared" ca="1" si="0"/>
        <v>47.5651273148178 días</v>
      </c>
      <c r="B6" s="107">
        <v>3335932386</v>
      </c>
      <c r="C6" s="97">
        <v>44372.434872685182</v>
      </c>
      <c r="D6" s="97" t="s">
        <v>2175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VLOOKUP(E6,VIP!$A$2:$O4520,6,0)</f>
        <v>NO</v>
      </c>
      <c r="H6" s="98" t="str">
        <f>VLOOKUP(E6,VIP!$A$2:$O4552,7,FALSE)</f>
        <v>Si</v>
      </c>
      <c r="I6" s="98" t="str">
        <f>VLOOKUP(E6,VIP!$A$2:$O4429,8,FALSE)</f>
        <v>Si</v>
      </c>
      <c r="J6" s="98" t="str">
        <f>VLOOKUP(E6,VIP!$A$2:$O4358,8,FALSE)</f>
        <v>Si</v>
      </c>
      <c r="K6" s="108" t="s">
        <v>2214</v>
      </c>
    </row>
    <row r="7" spans="1:11" ht="18" x14ac:dyDescent="0.25">
      <c r="A7" s="109" t="str">
        <f t="shared" ca="1" si="0"/>
        <v>41.5685532407442 días</v>
      </c>
      <c r="B7" s="107">
        <v>3335938443</v>
      </c>
      <c r="C7" s="97">
        <v>44378.431446759256</v>
      </c>
      <c r="D7" s="97" t="s">
        <v>2175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VLOOKUP(E7,VIP!$A$2:$O4524,6,0)</f>
        <v>SI</v>
      </c>
      <c r="H7" s="98" t="str">
        <f>VLOOKUP(E7,VIP!$A$2:$O4556,7,FALSE)</f>
        <v>Si</v>
      </c>
      <c r="I7" s="98" t="str">
        <f>VLOOKUP(E7,VIP!$A$2:$O4433,8,FALSE)</f>
        <v>Si</v>
      </c>
      <c r="J7" s="98" t="str">
        <f>VLOOKUP(E7,VIP!$A$2:$O4362,8,FALSE)</f>
        <v>Si</v>
      </c>
      <c r="K7" s="108" t="s">
        <v>2240</v>
      </c>
    </row>
    <row r="8" spans="1:11" ht="18" x14ac:dyDescent="0.25">
      <c r="A8" s="109" t="str">
        <f t="shared" ca="1" si="0"/>
        <v>23.6993055555577 días</v>
      </c>
      <c r="B8" s="112">
        <v>3335958090</v>
      </c>
      <c r="C8" s="97">
        <v>44396.300694444442</v>
      </c>
      <c r="D8" s="97" t="s">
        <v>2175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VLOOKUP(E8,VIP!$A$2:$O4526,6,0)</f>
        <v>NO</v>
      </c>
      <c r="H8" s="98" t="str">
        <f>VLOOKUP(E8,VIP!$A$2:$O4558,7,FALSE)</f>
        <v>Si</v>
      </c>
      <c r="I8" s="98" t="str">
        <f>VLOOKUP(E8,VIP!$A$2:$O4435,8,FALSE)</f>
        <v>Si</v>
      </c>
      <c r="J8" s="98" t="str">
        <f>VLOOKUP(E8,VIP!$A$2:$O4364,8,FALSE)</f>
        <v>Si</v>
      </c>
      <c r="K8" s="114" t="s">
        <v>2240</v>
      </c>
    </row>
    <row r="9" spans="1:11" ht="18" x14ac:dyDescent="0.25">
      <c r="A9" s="109" t="str">
        <f t="shared" ca="1" si="0"/>
        <v>18.0556018518546 días</v>
      </c>
      <c r="B9" s="112">
        <v>3335965969</v>
      </c>
      <c r="C9" s="97">
        <v>44401.944398148145</v>
      </c>
      <c r="D9" s="97" t="s">
        <v>2175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VLOOKUP(E9,VIP!$A$2:$O4527,6,0)</f>
        <v>SI</v>
      </c>
      <c r="H9" s="98" t="str">
        <f>VLOOKUP(E9,VIP!$A$2:$O4559,7,FALSE)</f>
        <v>Si</v>
      </c>
      <c r="I9" s="98" t="str">
        <f>VLOOKUP(E9,VIP!$A$2:$O4436,8,FALSE)</f>
        <v>Si</v>
      </c>
      <c r="J9" s="98" t="str">
        <f>VLOOKUP(E9,VIP!$A$2:$O4365,8,FALSE)</f>
        <v>Si</v>
      </c>
      <c r="K9" s="120" t="s">
        <v>2589</v>
      </c>
    </row>
    <row r="10" spans="1:11" ht="18" x14ac:dyDescent="0.25">
      <c r="A10" s="109" t="str">
        <f t="shared" ca="1" si="0"/>
        <v>12.4964583333349 días</v>
      </c>
      <c r="B10" s="112">
        <v>3335972458</v>
      </c>
      <c r="C10" s="97">
        <v>44407.503541666665</v>
      </c>
      <c r="D10" s="97" t="s">
        <v>2175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VLOOKUP(E10,VIP!$A$2:$O4528,6,0)</f>
        <v>NO</v>
      </c>
      <c r="H10" s="98" t="str">
        <f>VLOOKUP(E10,VIP!$A$2:$O4560,7,FALSE)</f>
        <v>Si</v>
      </c>
      <c r="I10" s="98" t="str">
        <f>VLOOKUP(E10,VIP!$A$2:$O4437,8,FALSE)</f>
        <v>Si</v>
      </c>
      <c r="J10" s="98" t="str">
        <f>VLOOKUP(E10,VIP!$A$2:$O4366,8,FALSE)</f>
        <v>Si</v>
      </c>
      <c r="K10" s="126" t="s">
        <v>2611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91" priority="99391"/>
  </conditionalFormatting>
  <conditionalFormatting sqref="E3">
    <cfRule type="duplicateValues" dxfId="190" priority="121754"/>
  </conditionalFormatting>
  <conditionalFormatting sqref="E3">
    <cfRule type="duplicateValues" dxfId="189" priority="121755"/>
    <cfRule type="duplicateValues" dxfId="188" priority="121756"/>
  </conditionalFormatting>
  <conditionalFormatting sqref="E3">
    <cfRule type="duplicateValues" dxfId="187" priority="121757"/>
    <cfRule type="duplicateValues" dxfId="186" priority="121758"/>
    <cfRule type="duplicateValues" dxfId="185" priority="121759"/>
    <cfRule type="duplicateValues" dxfId="184" priority="121760"/>
  </conditionalFormatting>
  <conditionalFormatting sqref="B3">
    <cfRule type="duplicateValues" dxfId="183" priority="121761"/>
  </conditionalFormatting>
  <conditionalFormatting sqref="E4">
    <cfRule type="duplicateValues" dxfId="182" priority="106"/>
  </conditionalFormatting>
  <conditionalFormatting sqref="E4">
    <cfRule type="duplicateValues" dxfId="181" priority="103"/>
    <cfRule type="duplicateValues" dxfId="180" priority="104"/>
    <cfRule type="duplicateValues" dxfId="179" priority="105"/>
  </conditionalFormatting>
  <conditionalFormatting sqref="E4">
    <cfRule type="duplicateValues" dxfId="178" priority="102"/>
  </conditionalFormatting>
  <conditionalFormatting sqref="E4">
    <cfRule type="duplicateValues" dxfId="177" priority="99"/>
    <cfRule type="duplicateValues" dxfId="176" priority="100"/>
    <cfRule type="duplicateValues" dxfId="175" priority="101"/>
  </conditionalFormatting>
  <conditionalFormatting sqref="B4">
    <cfRule type="duplicateValues" dxfId="174" priority="98"/>
  </conditionalFormatting>
  <conditionalFormatting sqref="E4">
    <cfRule type="duplicateValues" dxfId="173" priority="97"/>
  </conditionalFormatting>
  <conditionalFormatting sqref="B5">
    <cfRule type="duplicateValues" dxfId="172" priority="81"/>
  </conditionalFormatting>
  <conditionalFormatting sqref="E5">
    <cfRule type="duplicateValues" dxfId="171" priority="80"/>
  </conditionalFormatting>
  <conditionalFormatting sqref="E5">
    <cfRule type="duplicateValues" dxfId="170" priority="77"/>
    <cfRule type="duplicateValues" dxfId="169" priority="78"/>
    <cfRule type="duplicateValues" dxfId="168" priority="79"/>
  </conditionalFormatting>
  <conditionalFormatting sqref="E5">
    <cfRule type="duplicateValues" dxfId="167" priority="76"/>
  </conditionalFormatting>
  <conditionalFormatting sqref="E5">
    <cfRule type="duplicateValues" dxfId="166" priority="73"/>
    <cfRule type="duplicateValues" dxfId="165" priority="74"/>
    <cfRule type="duplicateValues" dxfId="164" priority="75"/>
  </conditionalFormatting>
  <conditionalFormatting sqref="E5">
    <cfRule type="duplicateValues" dxfId="163" priority="72"/>
  </conditionalFormatting>
  <conditionalFormatting sqref="E8">
    <cfRule type="duplicateValues" dxfId="162" priority="55"/>
    <cfRule type="duplicateValues" dxfId="161" priority="56"/>
  </conditionalFormatting>
  <conditionalFormatting sqref="E8">
    <cfRule type="duplicateValues" dxfId="160" priority="54"/>
  </conditionalFormatting>
  <conditionalFormatting sqref="B8">
    <cfRule type="duplicateValues" dxfId="159" priority="53"/>
  </conditionalFormatting>
  <conditionalFormatting sqref="B8">
    <cfRule type="duplicateValues" dxfId="158" priority="52"/>
  </conditionalFormatting>
  <conditionalFormatting sqref="B8">
    <cfRule type="duplicateValues" dxfId="157" priority="50"/>
    <cfRule type="duplicateValues" dxfId="156" priority="51"/>
  </conditionalFormatting>
  <conditionalFormatting sqref="B8">
    <cfRule type="duplicateValues" dxfId="155" priority="49"/>
  </conditionalFormatting>
  <conditionalFormatting sqref="E8">
    <cfRule type="duplicateValues" dxfId="154" priority="48"/>
  </conditionalFormatting>
  <conditionalFormatting sqref="E8">
    <cfRule type="duplicateValues" dxfId="153" priority="46"/>
    <cfRule type="duplicateValues" dxfId="152" priority="47"/>
  </conditionalFormatting>
  <conditionalFormatting sqref="E8">
    <cfRule type="duplicateValues" dxfId="151" priority="45"/>
  </conditionalFormatting>
  <conditionalFormatting sqref="B8">
    <cfRule type="duplicateValues" dxfId="150" priority="44"/>
  </conditionalFormatting>
  <conditionalFormatting sqref="B8">
    <cfRule type="duplicateValues" dxfId="149" priority="43"/>
  </conditionalFormatting>
  <conditionalFormatting sqref="B8">
    <cfRule type="duplicateValues" dxfId="148" priority="42"/>
  </conditionalFormatting>
  <conditionalFormatting sqref="B8">
    <cfRule type="duplicateValues" dxfId="147" priority="40"/>
    <cfRule type="duplicateValues" dxfId="146" priority="41"/>
  </conditionalFormatting>
  <conditionalFormatting sqref="B8">
    <cfRule type="duplicateValues" dxfId="145" priority="39"/>
  </conditionalFormatting>
  <conditionalFormatting sqref="B8">
    <cfRule type="duplicateValues" dxfId="144" priority="37"/>
    <cfRule type="duplicateValues" dxfId="143" priority="38"/>
  </conditionalFormatting>
  <conditionalFormatting sqref="E8">
    <cfRule type="duplicateValues" dxfId="142" priority="36"/>
  </conditionalFormatting>
  <conditionalFormatting sqref="E8">
    <cfRule type="duplicateValues" dxfId="141" priority="35"/>
  </conditionalFormatting>
  <conditionalFormatting sqref="B8">
    <cfRule type="duplicateValues" dxfId="140" priority="34"/>
  </conditionalFormatting>
  <conditionalFormatting sqref="E8">
    <cfRule type="duplicateValues" dxfId="139" priority="33"/>
  </conditionalFormatting>
  <conditionalFormatting sqref="E8">
    <cfRule type="duplicateValues" dxfId="138" priority="31"/>
    <cfRule type="duplicateValues" dxfId="137" priority="32"/>
  </conditionalFormatting>
  <conditionalFormatting sqref="B8">
    <cfRule type="duplicateValues" dxfId="136" priority="30"/>
  </conditionalFormatting>
  <conditionalFormatting sqref="E8">
    <cfRule type="duplicateValues" dxfId="135" priority="29"/>
  </conditionalFormatting>
  <conditionalFormatting sqref="E8">
    <cfRule type="duplicateValues" dxfId="134" priority="28"/>
  </conditionalFormatting>
  <conditionalFormatting sqref="E8">
    <cfRule type="duplicateValues" dxfId="133" priority="27"/>
  </conditionalFormatting>
  <conditionalFormatting sqref="B8">
    <cfRule type="duplicateValues" dxfId="132" priority="26"/>
  </conditionalFormatting>
  <conditionalFormatting sqref="E6:E7">
    <cfRule type="duplicateValues" dxfId="131" priority="129604"/>
  </conditionalFormatting>
  <conditionalFormatting sqref="B6:B7">
    <cfRule type="duplicateValues" dxfId="130" priority="129606"/>
  </conditionalFormatting>
  <conditionalFormatting sqref="B6:B7">
    <cfRule type="duplicateValues" dxfId="129" priority="129608"/>
    <cfRule type="duplicateValues" dxfId="128" priority="129609"/>
    <cfRule type="duplicateValues" dxfId="127" priority="129610"/>
  </conditionalFormatting>
  <conditionalFormatting sqref="E6:E7">
    <cfRule type="duplicateValues" dxfId="126" priority="129614"/>
    <cfRule type="duplicateValues" dxfId="125" priority="129615"/>
  </conditionalFormatting>
  <conditionalFormatting sqref="E6:E7">
    <cfRule type="duplicateValues" dxfId="124" priority="129618"/>
    <cfRule type="duplicateValues" dxfId="123" priority="129619"/>
    <cfRule type="duplicateValues" dxfId="122" priority="129620"/>
  </conditionalFormatting>
  <conditionalFormatting sqref="E6:E7">
    <cfRule type="duplicateValues" dxfId="121" priority="129624"/>
    <cfRule type="duplicateValues" dxfId="120" priority="129625"/>
    <cfRule type="duplicateValues" dxfId="119" priority="129626"/>
    <cfRule type="duplicateValues" dxfId="118" priority="129627"/>
  </conditionalFormatting>
  <conditionalFormatting sqref="E9">
    <cfRule type="duplicateValues" dxfId="117" priority="25"/>
  </conditionalFormatting>
  <conditionalFormatting sqref="E9">
    <cfRule type="duplicateValues" dxfId="116" priority="23"/>
    <cfRule type="duplicateValues" dxfId="115" priority="24"/>
  </conditionalFormatting>
  <conditionalFormatting sqref="E9">
    <cfRule type="duplicateValues" dxfId="114" priority="20"/>
    <cfRule type="duplicateValues" dxfId="113" priority="21"/>
    <cfRule type="duplicateValues" dxfId="112" priority="22"/>
  </conditionalFormatting>
  <conditionalFormatting sqref="E9">
    <cfRule type="duplicateValues" dxfId="111" priority="16"/>
    <cfRule type="duplicateValues" dxfId="110" priority="17"/>
    <cfRule type="duplicateValues" dxfId="109" priority="18"/>
    <cfRule type="duplicateValues" dxfId="108" priority="19"/>
  </conditionalFormatting>
  <conditionalFormatting sqref="B9">
    <cfRule type="duplicateValues" dxfId="107" priority="15"/>
  </conditionalFormatting>
  <conditionalFormatting sqref="B9">
    <cfRule type="duplicateValues" dxfId="106" priority="13"/>
    <cfRule type="duplicateValues" dxfId="105" priority="14"/>
  </conditionalFormatting>
  <conditionalFormatting sqref="E10">
    <cfRule type="duplicateValues" dxfId="104" priority="12"/>
  </conditionalFormatting>
  <conditionalFormatting sqref="E10">
    <cfRule type="duplicateValues" dxfId="103" priority="11"/>
  </conditionalFormatting>
  <conditionalFormatting sqref="B10">
    <cfRule type="duplicateValues" dxfId="102" priority="10"/>
  </conditionalFormatting>
  <conditionalFormatting sqref="E10">
    <cfRule type="duplicateValues" dxfId="101" priority="9"/>
  </conditionalFormatting>
  <conditionalFormatting sqref="B10">
    <cfRule type="duplicateValues" dxfId="100" priority="8"/>
  </conditionalFormatting>
  <conditionalFormatting sqref="E10">
    <cfRule type="duplicateValues" dxfId="99" priority="7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2"/>
  <sheetViews>
    <sheetView zoomScaleNormal="100" workbookViewId="0">
      <pane ySplit="1" topLeftCell="A350" activePane="bottomLeft" state="frozen"/>
      <selection activeCell="D1" sqref="D1"/>
      <selection pane="bottomLeft" activeCell="A371" sqref="A371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2121</v>
      </c>
    </row>
    <row r="2" spans="1:15" ht="15.75" hidden="1" x14ac:dyDescent="0.25">
      <c r="A2" s="31">
        <v>1</v>
      </c>
      <c r="B2" s="32" t="s">
        <v>2013</v>
      </c>
      <c r="C2" s="32" t="s">
        <v>2014</v>
      </c>
      <c r="D2" s="32" t="s">
        <v>72</v>
      </c>
      <c r="E2" s="32" t="s">
        <v>82</v>
      </c>
      <c r="F2" s="32" t="s">
        <v>2026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2015</v>
      </c>
      <c r="O2" s="32" t="s">
        <v>2015</v>
      </c>
    </row>
    <row r="3" spans="1:15" ht="15.75" hidden="1" x14ac:dyDescent="0.25">
      <c r="A3" s="31">
        <v>2</v>
      </c>
      <c r="B3" s="32" t="s">
        <v>2016</v>
      </c>
      <c r="C3" s="32" t="s">
        <v>2017</v>
      </c>
      <c r="D3" s="32" t="s">
        <v>72</v>
      </c>
      <c r="E3" s="32" t="s">
        <v>73</v>
      </c>
      <c r="F3" s="32" t="s">
        <v>2026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2015</v>
      </c>
      <c r="O3" s="32" t="s">
        <v>2015</v>
      </c>
    </row>
    <row r="4" spans="1:15" ht="15.75" x14ac:dyDescent="0.25">
      <c r="A4" s="31">
        <v>3</v>
      </c>
      <c r="B4" s="32" t="s">
        <v>2018</v>
      </c>
      <c r="C4" s="32" t="s">
        <v>2019</v>
      </c>
      <c r="D4" s="32" t="s">
        <v>2015</v>
      </c>
      <c r="E4" s="32" t="s">
        <v>105</v>
      </c>
      <c r="F4" s="32" t="s">
        <v>2026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2015</v>
      </c>
      <c r="O4" s="32" t="s">
        <v>2015</v>
      </c>
    </row>
    <row r="5" spans="1:15" ht="15.75" x14ac:dyDescent="0.25">
      <c r="A5" s="31">
        <v>4</v>
      </c>
      <c r="B5" s="32" t="s">
        <v>2162</v>
      </c>
      <c r="C5" s="29" t="s">
        <v>2163</v>
      </c>
      <c r="D5" s="29" t="s">
        <v>72</v>
      </c>
      <c r="E5" s="29" t="s">
        <v>105</v>
      </c>
      <c r="F5" s="32" t="s">
        <v>2026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hidden="1" x14ac:dyDescent="0.25">
      <c r="A6" s="31">
        <v>5</v>
      </c>
      <c r="B6" s="32" t="s">
        <v>2020</v>
      </c>
      <c r="C6" s="32" t="s">
        <v>2021</v>
      </c>
      <c r="D6" s="32" t="s">
        <v>72</v>
      </c>
      <c r="E6" s="32" t="s">
        <v>90</v>
      </c>
      <c r="F6" s="32" t="s">
        <v>2026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2015</v>
      </c>
    </row>
    <row r="7" spans="1:15" ht="15.75" hidden="1" x14ac:dyDescent="0.25">
      <c r="A7" s="31">
        <v>6</v>
      </c>
      <c r="B7" s="32" t="s">
        <v>2022</v>
      </c>
      <c r="C7" s="32" t="s">
        <v>2023</v>
      </c>
      <c r="D7" s="32" t="s">
        <v>72</v>
      </c>
      <c r="E7" s="32" t="s">
        <v>90</v>
      </c>
      <c r="F7" s="32" t="s">
        <v>2015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2015</v>
      </c>
    </row>
    <row r="8" spans="1:15" ht="15.75" hidden="1" x14ac:dyDescent="0.25">
      <c r="A8" s="88">
        <v>7</v>
      </c>
      <c r="B8" s="89" t="s">
        <v>2024</v>
      </c>
      <c r="C8" s="89" t="s">
        <v>2526</v>
      </c>
      <c r="D8" s="32" t="s">
        <v>72</v>
      </c>
      <c r="E8" s="32" t="s">
        <v>90</v>
      </c>
      <c r="F8" s="32" t="s">
        <v>2015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8</v>
      </c>
      <c r="B9" s="32" t="s">
        <v>2025</v>
      </c>
      <c r="C9" s="32" t="s">
        <v>2004</v>
      </c>
      <c r="D9" s="32" t="s">
        <v>2015</v>
      </c>
      <c r="E9" s="32" t="s">
        <v>105</v>
      </c>
      <c r="F9" s="32" t="s">
        <v>2026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2015</v>
      </c>
    </row>
    <row r="10" spans="1:15" ht="15.75" x14ac:dyDescent="0.25">
      <c r="A10" s="31">
        <v>9</v>
      </c>
      <c r="B10" s="32" t="s">
        <v>2007</v>
      </c>
      <c r="C10" s="32" t="s">
        <v>2027</v>
      </c>
      <c r="D10" s="32" t="s">
        <v>2015</v>
      </c>
      <c r="E10" s="32" t="s">
        <v>105</v>
      </c>
      <c r="F10" s="32" t="s">
        <v>2026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2015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2026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11</v>
      </c>
      <c r="B12" s="32" t="s">
        <v>2520</v>
      </c>
      <c r="C12" s="29" t="s">
        <v>2476</v>
      </c>
      <c r="D12" s="29"/>
      <c r="E12" s="29" t="s">
        <v>105</v>
      </c>
      <c r="F12" s="32" t="s">
        <v>2026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2026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2026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2026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2521</v>
      </c>
      <c r="C16" s="29" t="s">
        <v>2477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2522</v>
      </c>
      <c r="C17" s="29" t="s">
        <v>2133</v>
      </c>
      <c r="D17" s="29"/>
      <c r="E17" s="29"/>
      <c r="F17" s="32" t="s">
        <v>2026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2135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2026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2028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2149</v>
      </c>
      <c r="C20" s="32" t="s">
        <v>2147</v>
      </c>
      <c r="D20" s="32" t="s">
        <v>72</v>
      </c>
      <c r="E20" s="32" t="s">
        <v>73</v>
      </c>
      <c r="F20" s="32" t="s">
        <v>2026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2026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22</v>
      </c>
      <c r="B22" s="32" t="s">
        <v>2154</v>
      </c>
      <c r="C22" s="29" t="s">
        <v>2138</v>
      </c>
      <c r="D22" s="29" t="s">
        <v>72</v>
      </c>
      <c r="E22" s="29" t="s">
        <v>105</v>
      </c>
      <c r="F22" s="32" t="s">
        <v>2026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2026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2026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2404</v>
      </c>
      <c r="C25" s="29" t="s">
        <v>2136</v>
      </c>
      <c r="D25" s="29" t="s">
        <v>72</v>
      </c>
      <c r="E25" s="29" t="s">
        <v>82</v>
      </c>
      <c r="F25" s="32" t="s">
        <v>2026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2523</v>
      </c>
      <c r="C26" s="29" t="s">
        <v>2141</v>
      </c>
      <c r="D26" s="29" t="s">
        <v>72</v>
      </c>
      <c r="E26" s="29" t="s">
        <v>82</v>
      </c>
      <c r="F26" s="32" t="s">
        <v>2026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2201</v>
      </c>
      <c r="C27" s="29" t="s">
        <v>2202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2026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31.5" x14ac:dyDescent="0.25">
      <c r="A29" s="31">
        <v>30</v>
      </c>
      <c r="B29" s="32" t="s">
        <v>1287</v>
      </c>
      <c r="C29" s="32" t="s">
        <v>1288</v>
      </c>
      <c r="D29" s="32" t="s">
        <v>72</v>
      </c>
      <c r="E29" s="32" t="s">
        <v>105</v>
      </c>
      <c r="F29" s="32" t="s">
        <v>2026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1207</v>
      </c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2026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2026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2026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2026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2026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2028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2028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2026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40</v>
      </c>
      <c r="B38" s="32" t="s">
        <v>1243</v>
      </c>
      <c r="C38" s="32" t="s">
        <v>1244</v>
      </c>
      <c r="D38" s="32" t="s">
        <v>72</v>
      </c>
      <c r="E38" s="32" t="s">
        <v>105</v>
      </c>
      <c r="F38" s="32" t="s">
        <v>2026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1202</v>
      </c>
    </row>
    <row r="39" spans="1:15" ht="15.75" x14ac:dyDescent="0.25">
      <c r="A39" s="31">
        <v>42</v>
      </c>
      <c r="B39" s="32" t="s">
        <v>1245</v>
      </c>
      <c r="C39" s="32" t="s">
        <v>1246</v>
      </c>
      <c r="D39" s="32" t="s">
        <v>72</v>
      </c>
      <c r="E39" s="32" t="s">
        <v>105</v>
      </c>
      <c r="F39" s="32" t="s">
        <v>2026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1203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2026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2028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2028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2026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2028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2026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2026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1177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2026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1177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2026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2026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2026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2026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2028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1177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2026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31.5" x14ac:dyDescent="0.25">
      <c r="A54" s="31">
        <v>64</v>
      </c>
      <c r="B54" s="32" t="s">
        <v>1241</v>
      </c>
      <c r="C54" s="32" t="s">
        <v>1242</v>
      </c>
      <c r="D54" s="32" t="s">
        <v>72</v>
      </c>
      <c r="E54" s="32" t="s">
        <v>105</v>
      </c>
      <c r="F54" s="32" t="s">
        <v>2026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2026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2026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2026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2026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1203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2026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1203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2026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1203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2026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1177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2026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1203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2028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2015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2026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1177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2028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2026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2026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88</v>
      </c>
      <c r="B69" s="32" t="s">
        <v>1281</v>
      </c>
      <c r="C69" s="32" t="s">
        <v>1279</v>
      </c>
      <c r="D69" s="32" t="s">
        <v>72</v>
      </c>
      <c r="E69" s="32" t="s">
        <v>105</v>
      </c>
      <c r="F69" s="32" t="s">
        <v>2026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1282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2026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2026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91</v>
      </c>
      <c r="B72" s="32" t="s">
        <v>1283</v>
      </c>
      <c r="C72" s="32" t="s">
        <v>1280</v>
      </c>
      <c r="D72" s="32" t="s">
        <v>72</v>
      </c>
      <c r="E72" s="32" t="s">
        <v>105</v>
      </c>
      <c r="F72" s="32" t="s">
        <v>2026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2028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1177</v>
      </c>
    </row>
    <row r="74" spans="1:15" ht="15.75" x14ac:dyDescent="0.25">
      <c r="A74" s="29">
        <v>93</v>
      </c>
      <c r="B74" s="29" t="s">
        <v>159</v>
      </c>
      <c r="C74" s="29" t="s">
        <v>1268</v>
      </c>
      <c r="D74" s="32" t="s">
        <v>87</v>
      </c>
      <c r="E74" s="32" t="s">
        <v>105</v>
      </c>
      <c r="F74" s="32" t="s">
        <v>2028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1177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2026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1207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2028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1177</v>
      </c>
    </row>
    <row r="77" spans="1:15" ht="15.75" hidden="1" x14ac:dyDescent="0.25">
      <c r="A77" s="31">
        <v>96</v>
      </c>
      <c r="B77" s="32" t="s">
        <v>1895</v>
      </c>
      <c r="C77" s="32" t="s">
        <v>1886</v>
      </c>
      <c r="D77" s="32" t="s">
        <v>72</v>
      </c>
      <c r="E77" s="32" t="s">
        <v>73</v>
      </c>
      <c r="F77" s="32" t="s">
        <v>2026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2015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2026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1177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2026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1207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2026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2028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2026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2026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1877</v>
      </c>
      <c r="C84" s="32" t="s">
        <v>1284</v>
      </c>
      <c r="D84" s="32" t="s">
        <v>72</v>
      </c>
      <c r="E84" s="32" t="s">
        <v>82</v>
      </c>
      <c r="F84" s="32" t="s">
        <v>2026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2026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1206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2026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1201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2028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1892</v>
      </c>
      <c r="C88" s="32" t="s">
        <v>2029</v>
      </c>
      <c r="D88" s="32" t="s">
        <v>2015</v>
      </c>
      <c r="E88" s="32" t="s">
        <v>2015</v>
      </c>
      <c r="F88" s="32" t="s">
        <v>2026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2015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2026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2028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2028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2211</v>
      </c>
      <c r="C92" s="29" t="s">
        <v>2212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2219</v>
      </c>
      <c r="C93" s="29" t="s">
        <v>2218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2030</v>
      </c>
      <c r="C94" s="29" t="s">
        <v>2031</v>
      </c>
      <c r="D94" s="29" t="s">
        <v>72</v>
      </c>
      <c r="E94" s="32" t="s">
        <v>82</v>
      </c>
      <c r="F94" s="32" t="s">
        <v>2028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2015</v>
      </c>
    </row>
    <row r="95" spans="1:15" ht="15.75" hidden="1" x14ac:dyDescent="0.25">
      <c r="A95" s="31">
        <v>125</v>
      </c>
      <c r="B95" s="32" t="s">
        <v>2032</v>
      </c>
      <c r="C95" s="32" t="s">
        <v>2033</v>
      </c>
      <c r="D95" s="32" t="s">
        <v>2015</v>
      </c>
      <c r="E95" s="32" t="s">
        <v>2015</v>
      </c>
      <c r="F95" s="32" t="s">
        <v>2026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2028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1201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2026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2028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2028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2009</v>
      </c>
      <c r="C100" s="32" t="s">
        <v>2034</v>
      </c>
      <c r="D100" s="32" t="s">
        <v>2015</v>
      </c>
      <c r="E100" s="32" t="s">
        <v>2015</v>
      </c>
      <c r="F100" s="32" t="s">
        <v>2026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2026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2026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1177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2026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140</v>
      </c>
      <c r="B104" s="32" t="s">
        <v>2207</v>
      </c>
      <c r="C104" s="29" t="s">
        <v>2478</v>
      </c>
      <c r="D104" s="29"/>
      <c r="E104" s="29" t="s">
        <v>105</v>
      </c>
      <c r="F104" s="32" t="s">
        <v>1298</v>
      </c>
      <c r="G104" s="32" t="s">
        <v>1298</v>
      </c>
      <c r="H104" s="32" t="s">
        <v>1298</v>
      </c>
      <c r="I104" s="32" t="s">
        <v>1298</v>
      </c>
      <c r="J104" s="32" t="s">
        <v>1298</v>
      </c>
      <c r="K104" s="32" t="s">
        <v>1298</v>
      </c>
      <c r="L104" s="32" t="s">
        <v>1298</v>
      </c>
      <c r="M104" s="32" t="s">
        <v>1298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2028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1206</v>
      </c>
    </row>
    <row r="106" spans="1:15" ht="15.75" hidden="1" x14ac:dyDescent="0.25">
      <c r="A106" s="31">
        <v>143</v>
      </c>
      <c r="B106" s="32" t="s">
        <v>2413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2028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1177</v>
      </c>
    </row>
    <row r="108" spans="1:15" ht="15.75" hidden="1" x14ac:dyDescent="0.25">
      <c r="A108" s="31">
        <v>146</v>
      </c>
      <c r="B108" s="32" t="s">
        <v>2035</v>
      </c>
      <c r="C108" s="32" t="s">
        <v>2036</v>
      </c>
      <c r="D108" s="32" t="s">
        <v>72</v>
      </c>
      <c r="E108" s="32" t="s">
        <v>73</v>
      </c>
      <c r="F108" s="32" t="s">
        <v>2026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2015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2026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2230</v>
      </c>
      <c r="C110" s="29" t="s">
        <v>2479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2028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1205</v>
      </c>
    </row>
    <row r="112" spans="1:15" ht="15.75" hidden="1" x14ac:dyDescent="0.25">
      <c r="A112" s="31">
        <v>152</v>
      </c>
      <c r="B112" s="32" t="s">
        <v>2037</v>
      </c>
      <c r="C112" s="32" t="s">
        <v>1878</v>
      </c>
      <c r="D112" s="32" t="s">
        <v>72</v>
      </c>
      <c r="E112" s="32" t="s">
        <v>73</v>
      </c>
      <c r="F112" s="32" t="s">
        <v>2026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2038</v>
      </c>
      <c r="D113" s="32" t="s">
        <v>1296</v>
      </c>
      <c r="E113" s="32" t="s">
        <v>73</v>
      </c>
      <c r="F113" s="32" t="s">
        <v>2026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2015</v>
      </c>
      <c r="L113" s="32" t="s">
        <v>2015</v>
      </c>
      <c r="M113" s="32" t="s">
        <v>2015</v>
      </c>
      <c r="N113" s="32" t="s">
        <v>2015</v>
      </c>
      <c r="O113" s="32" t="s">
        <v>2015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2028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1205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2028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2028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1938</v>
      </c>
      <c r="C117" s="32" t="s">
        <v>2039</v>
      </c>
      <c r="D117" s="32" t="s">
        <v>2015</v>
      </c>
      <c r="E117" s="32" t="s">
        <v>2015</v>
      </c>
      <c r="F117" s="32" t="s">
        <v>2026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2015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2026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1955</v>
      </c>
      <c r="C119" s="32" t="s">
        <v>2040</v>
      </c>
      <c r="D119" s="32" t="s">
        <v>72</v>
      </c>
      <c r="E119" s="32" t="s">
        <v>82</v>
      </c>
      <c r="F119" s="32" t="s">
        <v>2026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2026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1925</v>
      </c>
      <c r="C121" s="32" t="s">
        <v>2041</v>
      </c>
      <c r="D121" s="32" t="s">
        <v>2015</v>
      </c>
      <c r="E121" s="32" t="s">
        <v>2015</v>
      </c>
      <c r="F121" s="32" t="s">
        <v>2028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2015</v>
      </c>
    </row>
    <row r="122" spans="1:15" ht="15.75" x14ac:dyDescent="0.25">
      <c r="A122" s="31">
        <v>166</v>
      </c>
      <c r="B122" s="32" t="s">
        <v>2535</v>
      </c>
      <c r="C122" s="29"/>
      <c r="D122" s="29"/>
      <c r="E122" s="29" t="s">
        <v>1273</v>
      </c>
      <c r="F122" s="32" t="s">
        <v>1298</v>
      </c>
      <c r="G122" s="32" t="s">
        <v>1298</v>
      </c>
      <c r="H122" s="32" t="s">
        <v>1298</v>
      </c>
      <c r="I122" s="32" t="s">
        <v>1298</v>
      </c>
      <c r="J122" s="32" t="s">
        <v>1298</v>
      </c>
      <c r="K122" s="32" t="s">
        <v>1298</v>
      </c>
      <c r="L122" s="32" t="s">
        <v>1298</v>
      </c>
      <c r="M122" s="32" t="s">
        <v>1298</v>
      </c>
      <c r="N122" s="32"/>
      <c r="O122" s="32"/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2026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2026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1206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2026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2026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2028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2028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1177</v>
      </c>
    </row>
    <row r="129" spans="1:15" ht="15.75" hidden="1" x14ac:dyDescent="0.25">
      <c r="A129" s="31">
        <v>182</v>
      </c>
      <c r="B129" s="32" t="s">
        <v>1885</v>
      </c>
      <c r="C129" s="32" t="s">
        <v>2042</v>
      </c>
      <c r="D129" s="32" t="s">
        <v>72</v>
      </c>
      <c r="E129" s="32" t="s">
        <v>2131</v>
      </c>
      <c r="F129" s="32" t="s">
        <v>2026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2015</v>
      </c>
    </row>
    <row r="130" spans="1:15" ht="15.75" hidden="1" x14ac:dyDescent="0.25">
      <c r="A130" s="31">
        <v>183</v>
      </c>
      <c r="B130" s="32" t="s">
        <v>2209</v>
      </c>
      <c r="C130" s="29" t="s">
        <v>2480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2028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2026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2026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2026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1202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2026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15.75" x14ac:dyDescent="0.25">
      <c r="A136" s="31">
        <v>193</v>
      </c>
      <c r="B136" s="32" t="s">
        <v>1937</v>
      </c>
      <c r="C136" s="32" t="s">
        <v>2043</v>
      </c>
      <c r="D136" s="32" t="s">
        <v>72</v>
      </c>
      <c r="E136" s="32" t="s">
        <v>105</v>
      </c>
      <c r="F136" s="32" t="s">
        <v>2026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2015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2026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2026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1203</v>
      </c>
    </row>
    <row r="139" spans="1:15" ht="15.75" x14ac:dyDescent="0.25">
      <c r="A139" s="31">
        <v>198</v>
      </c>
      <c r="B139" s="32" t="s">
        <v>2044</v>
      </c>
      <c r="C139" s="32" t="s">
        <v>2045</v>
      </c>
      <c r="D139" s="32" t="s">
        <v>72</v>
      </c>
      <c r="E139" s="32" t="s">
        <v>105</v>
      </c>
      <c r="F139" s="32" t="s">
        <v>2026</v>
      </c>
      <c r="G139" s="32" t="s">
        <v>2026</v>
      </c>
      <c r="H139" s="32" t="s">
        <v>2026</v>
      </c>
      <c r="I139" s="32" t="s">
        <v>2015</v>
      </c>
      <c r="J139" s="32" t="s">
        <v>2026</v>
      </c>
      <c r="K139" s="32" t="s">
        <v>2015</v>
      </c>
      <c r="L139" s="32" t="s">
        <v>2015</v>
      </c>
      <c r="M139" s="32" t="s">
        <v>2015</v>
      </c>
      <c r="N139" s="32" t="s">
        <v>2015</v>
      </c>
      <c r="O139" s="32" t="s">
        <v>2015</v>
      </c>
    </row>
    <row r="140" spans="1:15" ht="15.75" hidden="1" x14ac:dyDescent="0.25">
      <c r="A140" s="31">
        <v>199</v>
      </c>
      <c r="B140" s="32" t="s">
        <v>1879</v>
      </c>
      <c r="C140" s="32" t="s">
        <v>1880</v>
      </c>
      <c r="D140" s="32" t="s">
        <v>72</v>
      </c>
      <c r="E140" s="32" t="s">
        <v>73</v>
      </c>
      <c r="F140" s="32" t="s">
        <v>2026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2015</v>
      </c>
      <c r="L140" s="32" t="s">
        <v>2015</v>
      </c>
      <c r="M140" s="32" t="s">
        <v>2015</v>
      </c>
      <c r="N140" s="32" t="s">
        <v>2015</v>
      </c>
      <c r="O140" s="32" t="s">
        <v>2015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2028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1177</v>
      </c>
    </row>
    <row r="142" spans="1:15" ht="15.75" hidden="1" x14ac:dyDescent="0.25">
      <c r="A142" s="31">
        <v>204</v>
      </c>
      <c r="B142" s="32" t="s">
        <v>1890</v>
      </c>
      <c r="C142" s="32" t="s">
        <v>2046</v>
      </c>
      <c r="D142" s="32" t="s">
        <v>2015</v>
      </c>
      <c r="E142" s="32" t="s">
        <v>82</v>
      </c>
      <c r="F142" s="32" t="s">
        <v>2026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2026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1177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2026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2026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1881</v>
      </c>
      <c r="C146" s="32" t="s">
        <v>1882</v>
      </c>
      <c r="D146" s="32" t="s">
        <v>72</v>
      </c>
      <c r="E146" s="32" t="s">
        <v>73</v>
      </c>
      <c r="F146" s="32" t="s">
        <v>2026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2015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2026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10" customFormat="1" ht="15.75" hidden="1" x14ac:dyDescent="0.25">
      <c r="A148" s="116">
        <v>214</v>
      </c>
      <c r="B148" s="117" t="s">
        <v>2579</v>
      </c>
      <c r="C148" s="117" t="s">
        <v>2580</v>
      </c>
      <c r="D148" s="117" t="s">
        <v>72</v>
      </c>
      <c r="E148" s="117" t="s">
        <v>82</v>
      </c>
      <c r="F148" s="117" t="s">
        <v>2026</v>
      </c>
      <c r="G148" s="117" t="s">
        <v>2028</v>
      </c>
      <c r="H148" s="117" t="s">
        <v>2028</v>
      </c>
      <c r="I148" s="117"/>
      <c r="J148" s="117" t="s">
        <v>2028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2026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1896</v>
      </c>
      <c r="C150" s="32" t="s">
        <v>2047</v>
      </c>
      <c r="D150" s="32" t="s">
        <v>72</v>
      </c>
      <c r="E150" s="32" t="s">
        <v>82</v>
      </c>
      <c r="F150" s="32" t="s">
        <v>2026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2015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2026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2026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2026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2028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2026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2026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2026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2028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2028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2026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2028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2028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2122</v>
      </c>
      <c r="C163" s="32" t="s">
        <v>2123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2028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2028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2026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2028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2026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2173</v>
      </c>
      <c r="C169" s="29" t="s">
        <v>2137</v>
      </c>
      <c r="D169" s="29" t="s">
        <v>72</v>
      </c>
      <c r="E169" s="29"/>
      <c r="F169" s="32" t="s">
        <v>2026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2028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2026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2026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2026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2026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1202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2026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1202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2026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2159</v>
      </c>
      <c r="C177" s="29" t="s">
        <v>2160</v>
      </c>
      <c r="D177" s="29" t="s">
        <v>72</v>
      </c>
      <c r="E177" s="29" t="s">
        <v>73</v>
      </c>
      <c r="F177" s="32" t="s">
        <v>2026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2026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1202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2028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2028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2026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2026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2026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2026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2026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1202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2026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1207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2026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2026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2026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2026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2026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1201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2026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1201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2026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1203</v>
      </c>
    </row>
    <row r="194" spans="1:15" ht="15.75" x14ac:dyDescent="0.25">
      <c r="A194" s="31">
        <v>288</v>
      </c>
      <c r="B194" s="32" t="s">
        <v>2293</v>
      </c>
      <c r="C194" s="29" t="str">
        <f>VLOOKUP(A194,'LISTADO ATM'!$A$2:$B$824,2,0)</f>
        <v xml:space="preserve">ATM Oficina Camino Real II (Puerto Plata) </v>
      </c>
      <c r="D194" s="29"/>
      <c r="E194" s="29" t="s">
        <v>1273</v>
      </c>
      <c r="F194" s="32" t="s">
        <v>1298</v>
      </c>
      <c r="G194" s="32" t="s">
        <v>1298</v>
      </c>
      <c r="H194" s="32" t="s">
        <v>1298</v>
      </c>
      <c r="I194" s="32" t="s">
        <v>1298</v>
      </c>
      <c r="J194" s="32" t="s">
        <v>1298</v>
      </c>
      <c r="K194" s="32" t="s">
        <v>1298</v>
      </c>
      <c r="L194" s="32" t="s">
        <v>1298</v>
      </c>
      <c r="M194" s="32" t="s">
        <v>1298</v>
      </c>
      <c r="N194" s="32"/>
      <c r="O194" s="32"/>
    </row>
    <row r="195" spans="1:15" ht="15.75" hidden="1" x14ac:dyDescent="0.25">
      <c r="A195" s="31">
        <v>289</v>
      </c>
      <c r="B195" s="32" t="s">
        <v>2225</v>
      </c>
      <c r="C195" s="29" t="s">
        <v>2226</v>
      </c>
      <c r="D195" s="29" t="s">
        <v>87</v>
      </c>
      <c r="E195" s="29" t="s">
        <v>82</v>
      </c>
      <c r="F195" s="32" t="s">
        <v>2026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2015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2026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1207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2026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1201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2026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2026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2026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2026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2026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2026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2026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299</v>
      </c>
      <c r="B205" s="32" t="s">
        <v>1247</v>
      </c>
      <c r="C205" s="32" t="s">
        <v>1248</v>
      </c>
      <c r="D205" s="32" t="s">
        <v>72</v>
      </c>
      <c r="E205" s="32" t="s">
        <v>105</v>
      </c>
      <c r="F205" s="32" t="s">
        <v>2026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1177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2026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2026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2026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304</v>
      </c>
      <c r="B209" s="32" t="s">
        <v>1249</v>
      </c>
      <c r="C209" s="32" t="s">
        <v>1250</v>
      </c>
      <c r="D209" s="32" t="s">
        <v>72</v>
      </c>
      <c r="E209" s="32" t="s">
        <v>105</v>
      </c>
      <c r="F209" s="32" t="s">
        <v>2026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1201</v>
      </c>
    </row>
    <row r="210" spans="1:15" ht="15.75" x14ac:dyDescent="0.25">
      <c r="A210" s="31">
        <v>306</v>
      </c>
      <c r="B210" s="32" t="s">
        <v>1930</v>
      </c>
      <c r="C210" s="32" t="s">
        <v>1887</v>
      </c>
      <c r="D210" s="32" t="s">
        <v>72</v>
      </c>
      <c r="E210" s="32" t="s">
        <v>105</v>
      </c>
      <c r="F210" s="32" t="s">
        <v>2026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2015</v>
      </c>
    </row>
    <row r="211" spans="1:15" ht="15.75" x14ac:dyDescent="0.25">
      <c r="A211" s="31">
        <v>307</v>
      </c>
      <c r="B211" s="32" t="s">
        <v>2189</v>
      </c>
      <c r="C211" s="29" t="s">
        <v>2481</v>
      </c>
      <c r="D211" s="29"/>
      <c r="E211" s="29" t="s">
        <v>105</v>
      </c>
      <c r="F211" s="32" t="s">
        <v>2028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1205</v>
      </c>
    </row>
    <row r="212" spans="1:15" ht="15.75" hidden="1" x14ac:dyDescent="0.25">
      <c r="A212" s="31">
        <v>308</v>
      </c>
      <c r="B212" s="32" t="s">
        <v>2601</v>
      </c>
      <c r="C212" s="29" t="s">
        <v>2594</v>
      </c>
      <c r="D212" s="29" t="s">
        <v>72</v>
      </c>
      <c r="E212" s="29" t="s">
        <v>73</v>
      </c>
      <c r="F212" s="32" t="s">
        <v>2028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1931</v>
      </c>
      <c r="C213" s="32" t="s">
        <v>2048</v>
      </c>
      <c r="D213" s="32" t="s">
        <v>72</v>
      </c>
      <c r="E213" s="32" t="s">
        <v>82</v>
      </c>
      <c r="F213" s="32" t="s">
        <v>2026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2015</v>
      </c>
    </row>
    <row r="214" spans="1:15" ht="15.75" x14ac:dyDescent="0.25">
      <c r="A214" s="31">
        <v>310</v>
      </c>
      <c r="B214" s="32" t="s">
        <v>595</v>
      </c>
      <c r="C214" s="32" t="s">
        <v>596</v>
      </c>
      <c r="D214" s="32" t="s">
        <v>87</v>
      </c>
      <c r="E214" s="32" t="s">
        <v>105</v>
      </c>
      <c r="F214" s="32" t="s">
        <v>2026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1177</v>
      </c>
    </row>
    <row r="215" spans="1:15" ht="15.75" hidden="1" x14ac:dyDescent="0.25">
      <c r="A215" s="31">
        <v>311</v>
      </c>
      <c r="B215" s="32" t="s">
        <v>2524</v>
      </c>
      <c r="C215" s="29" t="s">
        <v>2180</v>
      </c>
      <c r="D215" s="29" t="s">
        <v>72</v>
      </c>
      <c r="E215" s="29" t="s">
        <v>90</v>
      </c>
      <c r="F215" s="32" t="s">
        <v>2026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2026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2026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315</v>
      </c>
      <c r="B218" s="32" t="s">
        <v>603</v>
      </c>
      <c r="C218" s="32" t="s">
        <v>604</v>
      </c>
      <c r="D218" s="32" t="s">
        <v>72</v>
      </c>
      <c r="E218" s="32" t="s">
        <v>105</v>
      </c>
      <c r="F218" s="32" t="s">
        <v>2026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1202</v>
      </c>
    </row>
    <row r="219" spans="1:15" ht="15.75" hidden="1" x14ac:dyDescent="0.25">
      <c r="A219" s="31">
        <v>317</v>
      </c>
      <c r="B219" s="32" t="s">
        <v>1933</v>
      </c>
      <c r="C219" s="32" t="s">
        <v>1936</v>
      </c>
      <c r="D219" s="32" t="s">
        <v>72</v>
      </c>
      <c r="E219" s="32" t="s">
        <v>73</v>
      </c>
      <c r="F219" s="32" t="s">
        <v>2026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2015</v>
      </c>
    </row>
    <row r="220" spans="1:15" ht="15.75" hidden="1" x14ac:dyDescent="0.25">
      <c r="A220" s="31">
        <v>318</v>
      </c>
      <c r="B220" s="32" t="s">
        <v>1948</v>
      </c>
      <c r="C220" s="32" t="s">
        <v>2049</v>
      </c>
      <c r="D220" s="32" t="s">
        <v>72</v>
      </c>
      <c r="E220" s="32" t="s">
        <v>2015</v>
      </c>
      <c r="F220" s="32" t="s">
        <v>2026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1961</v>
      </c>
      <c r="C221" s="32" t="s">
        <v>2050</v>
      </c>
      <c r="D221" s="32" t="s">
        <v>2015</v>
      </c>
      <c r="E221" s="32" t="s">
        <v>73</v>
      </c>
      <c r="F221" s="32" t="s">
        <v>2026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2015</v>
      </c>
    </row>
    <row r="222" spans="1:15" ht="15.75" hidden="1" x14ac:dyDescent="0.25">
      <c r="A222" s="31">
        <v>320</v>
      </c>
      <c r="B222" s="32" t="s">
        <v>2051</v>
      </c>
      <c r="C222" s="32" t="s">
        <v>2052</v>
      </c>
      <c r="D222" s="32" t="s">
        <v>2015</v>
      </c>
      <c r="E222" s="32" t="s">
        <v>2015</v>
      </c>
      <c r="F222" s="32" t="s">
        <v>2026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2015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2026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1917</v>
      </c>
      <c r="C224" s="32" t="s">
        <v>1922</v>
      </c>
      <c r="D224" s="32" t="s">
        <v>72</v>
      </c>
      <c r="E224" s="32" t="s">
        <v>73</v>
      </c>
      <c r="F224" s="32" t="s">
        <v>2026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2015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2026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2026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2028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1888</v>
      </c>
      <c r="C228" s="32" t="s">
        <v>2053</v>
      </c>
      <c r="D228" s="32" t="s">
        <v>2015</v>
      </c>
      <c r="E228" s="32" t="s">
        <v>2015</v>
      </c>
      <c r="F228" s="32" t="s">
        <v>2026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2015</v>
      </c>
    </row>
    <row r="229" spans="1:15" ht="15.75" hidden="1" x14ac:dyDescent="0.25">
      <c r="A229" s="31">
        <v>332</v>
      </c>
      <c r="B229" s="32" t="s">
        <v>1891</v>
      </c>
      <c r="C229" s="32" t="s">
        <v>2054</v>
      </c>
      <c r="D229" s="32" t="s">
        <v>2015</v>
      </c>
      <c r="E229" s="32" t="s">
        <v>2015</v>
      </c>
      <c r="F229" s="32" t="s">
        <v>2026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2015</v>
      </c>
    </row>
    <row r="230" spans="1:15" ht="15.75" hidden="1" x14ac:dyDescent="0.25">
      <c r="A230" s="31">
        <v>333</v>
      </c>
      <c r="B230" s="32" t="s">
        <v>2055</v>
      </c>
      <c r="C230" s="32" t="s">
        <v>2056</v>
      </c>
      <c r="D230" s="32" t="s">
        <v>2015</v>
      </c>
      <c r="E230" s="32" t="s">
        <v>2015</v>
      </c>
      <c r="F230" s="32" t="s">
        <v>2026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2015</v>
      </c>
    </row>
    <row r="231" spans="1:15" ht="15.75" x14ac:dyDescent="0.25">
      <c r="A231" s="31">
        <v>334</v>
      </c>
      <c r="B231" s="32" t="s">
        <v>1964</v>
      </c>
      <c r="C231" s="32" t="s">
        <v>2057</v>
      </c>
      <c r="D231" s="32" t="s">
        <v>2015</v>
      </c>
      <c r="E231" s="32" t="s">
        <v>105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1909</v>
      </c>
      <c r="C232" s="32" t="s">
        <v>1910</v>
      </c>
      <c r="D232" s="32" t="s">
        <v>72</v>
      </c>
      <c r="E232" s="32" t="s">
        <v>73</v>
      </c>
      <c r="F232" s="32" t="s">
        <v>2026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2015</v>
      </c>
    </row>
    <row r="233" spans="1:15" ht="15.75" hidden="1" x14ac:dyDescent="0.25">
      <c r="A233" s="31">
        <v>336</v>
      </c>
      <c r="B233" s="32" t="s">
        <v>2195</v>
      </c>
      <c r="C233" s="29" t="s">
        <v>2140</v>
      </c>
      <c r="D233" s="29" t="s">
        <v>72</v>
      </c>
      <c r="E233" s="29" t="s">
        <v>73</v>
      </c>
      <c r="F233" s="32" t="s">
        <v>2026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337</v>
      </c>
      <c r="B234" s="32" t="s">
        <v>1929</v>
      </c>
      <c r="C234" s="32" t="s">
        <v>1928</v>
      </c>
      <c r="D234" s="32" t="s">
        <v>72</v>
      </c>
      <c r="E234" s="32" t="s">
        <v>105</v>
      </c>
      <c r="F234" s="32" t="s">
        <v>2026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74</v>
      </c>
      <c r="O234" s="32" t="s">
        <v>2015</v>
      </c>
    </row>
    <row r="235" spans="1:15" ht="15.75" hidden="1" x14ac:dyDescent="0.25">
      <c r="A235" s="31">
        <v>338</v>
      </c>
      <c r="B235" s="32" t="s">
        <v>1897</v>
      </c>
      <c r="C235" s="32" t="s">
        <v>1898</v>
      </c>
      <c r="D235" s="32" t="s">
        <v>72</v>
      </c>
      <c r="E235" s="32" t="s">
        <v>73</v>
      </c>
      <c r="F235" s="32" t="s">
        <v>2026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2015</v>
      </c>
      <c r="O235" s="32" t="s">
        <v>2015</v>
      </c>
    </row>
    <row r="236" spans="1:15" ht="15.75" hidden="1" x14ac:dyDescent="0.25">
      <c r="A236" s="31">
        <v>339</v>
      </c>
      <c r="B236" s="32" t="s">
        <v>1954</v>
      </c>
      <c r="C236" s="32" t="s">
        <v>2058</v>
      </c>
      <c r="D236" s="32" t="s">
        <v>72</v>
      </c>
      <c r="E236" s="32" t="s">
        <v>73</v>
      </c>
      <c r="F236" s="32" t="s">
        <v>2028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2192</v>
      </c>
      <c r="C237" s="29" t="s">
        <v>2181</v>
      </c>
      <c r="D237" s="29" t="s">
        <v>72</v>
      </c>
      <c r="E237" s="29" t="s">
        <v>90</v>
      </c>
      <c r="F237" s="32" t="s">
        <v>2028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2508</v>
      </c>
      <c r="C238" s="29" t="s">
        <v>2495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2294</v>
      </c>
      <c r="C239" s="29" t="s">
        <v>2215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2206</v>
      </c>
      <c r="C240" s="29" t="s">
        <v>2482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348</v>
      </c>
      <c r="B241" s="32" t="s">
        <v>2555</v>
      </c>
      <c r="C241" s="29" t="s">
        <v>2578</v>
      </c>
      <c r="D241" s="29" t="s">
        <v>72</v>
      </c>
      <c r="E241" s="29" t="s">
        <v>105</v>
      </c>
      <c r="F241" s="32" t="s">
        <v>1298</v>
      </c>
      <c r="G241" s="32" t="s">
        <v>1298</v>
      </c>
      <c r="H241" s="32" t="s">
        <v>1298</v>
      </c>
      <c r="I241" s="32" t="s">
        <v>1298</v>
      </c>
      <c r="J241" s="32" t="s">
        <v>1298</v>
      </c>
      <c r="K241" s="32" t="s">
        <v>1298</v>
      </c>
      <c r="L241" s="32" t="s">
        <v>1298</v>
      </c>
      <c r="M241" s="32" t="s">
        <v>1298</v>
      </c>
      <c r="N241" s="29"/>
      <c r="O241" s="29"/>
    </row>
    <row r="242" spans="1:15" ht="15.75" hidden="1" x14ac:dyDescent="0.25">
      <c r="A242" s="31">
        <v>349</v>
      </c>
      <c r="B242" s="32" t="s">
        <v>2509</v>
      </c>
      <c r="C242" s="29" t="s">
        <v>2496</v>
      </c>
      <c r="D242" s="29" t="s">
        <v>72</v>
      </c>
      <c r="E242" s="29" t="s">
        <v>73</v>
      </c>
      <c r="F242" s="32" t="s">
        <v>2026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350</v>
      </c>
      <c r="B243" s="32" t="s">
        <v>621</v>
      </c>
      <c r="C243" s="32" t="s">
        <v>622</v>
      </c>
      <c r="D243" s="32" t="s">
        <v>72</v>
      </c>
      <c r="E243" s="32" t="s">
        <v>105</v>
      </c>
      <c r="F243" s="32" t="s">
        <v>2026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1177</v>
      </c>
    </row>
    <row r="244" spans="1:15" ht="15.75" x14ac:dyDescent="0.25">
      <c r="A244" s="31">
        <v>351</v>
      </c>
      <c r="B244" s="32" t="s">
        <v>623</v>
      </c>
      <c r="C244" s="32" t="s">
        <v>624</v>
      </c>
      <c r="D244" s="32" t="s">
        <v>72</v>
      </c>
      <c r="E244" s="32" t="s">
        <v>105</v>
      </c>
      <c r="F244" s="32" t="s">
        <v>2026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1203</v>
      </c>
    </row>
    <row r="245" spans="1:15" ht="15.75" x14ac:dyDescent="0.25">
      <c r="A245" s="31">
        <v>352</v>
      </c>
      <c r="B245" s="32" t="s">
        <v>625</v>
      </c>
      <c r="C245" s="32" t="s">
        <v>1200</v>
      </c>
      <c r="D245" s="32" t="s">
        <v>72</v>
      </c>
      <c r="E245" s="32" t="s">
        <v>105</v>
      </c>
      <c r="F245" s="32" t="s">
        <v>2026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1201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2026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2026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2026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357</v>
      </c>
      <c r="B250" s="32" t="s">
        <v>626</v>
      </c>
      <c r="C250" s="32" t="s">
        <v>627</v>
      </c>
      <c r="D250" s="32" t="s">
        <v>72</v>
      </c>
      <c r="E250" s="32" t="s">
        <v>105</v>
      </c>
      <c r="F250" s="32" t="s">
        <v>2026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1202</v>
      </c>
    </row>
    <row r="251" spans="1:15" ht="15.75" x14ac:dyDescent="0.25">
      <c r="A251" s="31">
        <v>358</v>
      </c>
      <c r="B251" s="32" t="s">
        <v>2289</v>
      </c>
      <c r="C251" s="32" t="s">
        <v>2217</v>
      </c>
      <c r="D251" s="32"/>
      <c r="E251" s="32" t="s">
        <v>105</v>
      </c>
      <c r="F251" s="32" t="s">
        <v>2026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74</v>
      </c>
      <c r="N251" s="32" t="s">
        <v>77</v>
      </c>
      <c r="O251" s="32"/>
    </row>
    <row r="252" spans="1:15" ht="15.75" hidden="1" x14ac:dyDescent="0.25">
      <c r="A252" s="31">
        <v>359</v>
      </c>
      <c r="B252" s="32" t="s">
        <v>2234</v>
      </c>
      <c r="C252" s="29" t="s">
        <v>2341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2235</v>
      </c>
      <c r="C253" s="29" t="s">
        <v>2474</v>
      </c>
      <c r="D253" s="29" t="s">
        <v>87</v>
      </c>
      <c r="E253" s="29" t="s">
        <v>90</v>
      </c>
      <c r="F253" s="32" t="s">
        <v>2026</v>
      </c>
      <c r="G253" s="32" t="s">
        <v>2475</v>
      </c>
      <c r="H253" s="32" t="s">
        <v>2475</v>
      </c>
      <c r="I253" s="32" t="s">
        <v>1274</v>
      </c>
      <c r="J253" s="32" t="s">
        <v>2028</v>
      </c>
      <c r="K253" s="32" t="s">
        <v>2475</v>
      </c>
      <c r="L253" s="32" t="s">
        <v>2475</v>
      </c>
      <c r="M253" s="32" t="s">
        <v>2475</v>
      </c>
      <c r="N253" s="32" t="s">
        <v>2475</v>
      </c>
      <c r="O253" s="32" t="s">
        <v>1179</v>
      </c>
    </row>
    <row r="254" spans="1:15" ht="15.75" x14ac:dyDescent="0.25">
      <c r="A254" s="31">
        <v>361</v>
      </c>
      <c r="B254" s="32" t="s">
        <v>2547</v>
      </c>
      <c r="C254" s="29"/>
      <c r="D254" s="29"/>
      <c r="E254" s="29" t="s">
        <v>1273</v>
      </c>
      <c r="F254" s="32" t="s">
        <v>1298</v>
      </c>
      <c r="G254" s="32" t="s">
        <v>1298</v>
      </c>
      <c r="H254" s="32" t="s">
        <v>1298</v>
      </c>
      <c r="I254" s="32" t="s">
        <v>1298</v>
      </c>
      <c r="J254" s="32" t="s">
        <v>1298</v>
      </c>
      <c r="K254" s="32" t="s">
        <v>1298</v>
      </c>
      <c r="L254" s="32" t="s">
        <v>1298</v>
      </c>
      <c r="M254" s="32" t="s">
        <v>1298</v>
      </c>
      <c r="N254" s="29"/>
      <c r="O254" s="29"/>
    </row>
    <row r="255" spans="1:15" ht="15.75" hidden="1" x14ac:dyDescent="0.25">
      <c r="A255" s="31">
        <v>363</v>
      </c>
      <c r="B255" s="32" t="s">
        <v>2510</v>
      </c>
      <c r="C255" s="29" t="s">
        <v>2497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2402</v>
      </c>
      <c r="C256" s="29" t="s">
        <v>2405</v>
      </c>
      <c r="D256" s="29" t="s">
        <v>72</v>
      </c>
      <c r="E256" s="29"/>
      <c r="F256" s="32" t="s">
        <v>2026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2120</v>
      </c>
    </row>
    <row r="257" spans="1:15" ht="15.75" hidden="1" x14ac:dyDescent="0.25">
      <c r="A257" s="31">
        <v>365</v>
      </c>
      <c r="B257" s="32" t="s">
        <v>2511</v>
      </c>
      <c r="C257" s="29" t="s">
        <v>2498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2229</v>
      </c>
      <c r="C258" s="29" t="s">
        <v>2228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2512</v>
      </c>
      <c r="C259" s="29" t="s">
        <v>2499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2513</v>
      </c>
      <c r="C260" s="29" t="s">
        <v>2500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2507</v>
      </c>
      <c r="C261" s="29" t="s">
        <v>2494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370</v>
      </c>
      <c r="B262" s="32" t="s">
        <v>2239</v>
      </c>
      <c r="C262" s="29" t="s">
        <v>2227</v>
      </c>
      <c r="D262" s="29" t="s">
        <v>87</v>
      </c>
      <c r="E262" s="29" t="s">
        <v>105</v>
      </c>
      <c r="F262" s="32" t="s">
        <v>1298</v>
      </c>
      <c r="G262" s="32" t="s">
        <v>1298</v>
      </c>
      <c r="H262" s="32" t="s">
        <v>1298</v>
      </c>
      <c r="I262" s="32" t="s">
        <v>1298</v>
      </c>
      <c r="J262" s="32" t="s">
        <v>1298</v>
      </c>
      <c r="K262" s="32" t="s">
        <v>1298</v>
      </c>
      <c r="L262" s="32" t="s">
        <v>1298</v>
      </c>
      <c r="M262" s="32" t="s">
        <v>1298</v>
      </c>
      <c r="N262" s="32"/>
      <c r="O262" s="32" t="s">
        <v>1203</v>
      </c>
    </row>
    <row r="263" spans="1:15" s="127" customFormat="1" ht="15.75" x14ac:dyDescent="0.25">
      <c r="A263" s="116">
        <v>371</v>
      </c>
      <c r="B263" s="117" t="s">
        <v>2614</v>
      </c>
      <c r="C263" s="125" t="s">
        <v>2572</v>
      </c>
      <c r="D263" s="125" t="s">
        <v>72</v>
      </c>
      <c r="E263" s="125" t="s">
        <v>1273</v>
      </c>
      <c r="F263" s="117"/>
      <c r="G263" s="117"/>
      <c r="H263" s="117"/>
      <c r="I263" s="117"/>
      <c r="J263" s="117"/>
      <c r="K263" s="117"/>
      <c r="L263" s="117"/>
      <c r="M263" s="117"/>
      <c r="N263" s="117"/>
      <c r="O263" s="117"/>
    </row>
    <row r="264" spans="1:15" ht="15.75" x14ac:dyDescent="0.25">
      <c r="A264" s="31">
        <v>372</v>
      </c>
      <c r="B264" s="32" t="s">
        <v>2232</v>
      </c>
      <c r="C264" s="29" t="s">
        <v>2483</v>
      </c>
      <c r="D264" s="29"/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/>
    </row>
    <row r="265" spans="1:15" ht="15.75" x14ac:dyDescent="0.25">
      <c r="A265" s="31">
        <v>373</v>
      </c>
      <c r="B265" s="32" t="s">
        <v>2233</v>
      </c>
      <c r="C265" s="29" t="s">
        <v>2222</v>
      </c>
      <c r="D265" s="29"/>
      <c r="E265" s="29" t="s">
        <v>105</v>
      </c>
      <c r="F265" s="32" t="s">
        <v>1298</v>
      </c>
      <c r="G265" s="32" t="s">
        <v>1298</v>
      </c>
      <c r="H265" s="32" t="s">
        <v>1298</v>
      </c>
      <c r="I265" s="32" t="s">
        <v>1298</v>
      </c>
      <c r="J265" s="32" t="s">
        <v>1298</v>
      </c>
      <c r="K265" s="32" t="s">
        <v>1298</v>
      </c>
      <c r="L265" s="32" t="s">
        <v>1298</v>
      </c>
      <c r="M265" s="32" t="s">
        <v>1298</v>
      </c>
      <c r="N265" s="32"/>
      <c r="O265" s="32"/>
    </row>
    <row r="266" spans="1:15" ht="15.75" hidden="1" x14ac:dyDescent="0.25">
      <c r="A266" s="31">
        <v>374</v>
      </c>
      <c r="B266" s="32" t="s">
        <v>2602</v>
      </c>
      <c r="C266" s="29" t="s">
        <v>2595</v>
      </c>
      <c r="D266" s="29" t="s">
        <v>72</v>
      </c>
      <c r="E266" s="29" t="s">
        <v>73</v>
      </c>
      <c r="F266" s="32" t="s">
        <v>2028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2517</v>
      </c>
      <c r="C267" s="29" t="s">
        <v>2504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2603</v>
      </c>
      <c r="C268" s="29" t="s">
        <v>2596</v>
      </c>
      <c r="D268" s="29" t="s">
        <v>72</v>
      </c>
      <c r="E268" s="29" t="s">
        <v>73</v>
      </c>
      <c r="F268" s="32" t="s">
        <v>2028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2224</v>
      </c>
      <c r="C269" s="29" t="s">
        <v>2220</v>
      </c>
      <c r="D269" s="29" t="s">
        <v>72</v>
      </c>
      <c r="E269" s="29" t="s">
        <v>73</v>
      </c>
      <c r="F269" s="32" t="s">
        <v>2026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2015</v>
      </c>
    </row>
    <row r="270" spans="1:15" ht="15.75" hidden="1" x14ac:dyDescent="0.25">
      <c r="A270" s="31">
        <v>378</v>
      </c>
      <c r="B270" s="32" t="s">
        <v>2231</v>
      </c>
      <c r="C270" s="29" t="s">
        <v>2484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380</v>
      </c>
      <c r="B271" s="32" t="s">
        <v>628</v>
      </c>
      <c r="C271" s="32" t="s">
        <v>629</v>
      </c>
      <c r="D271" s="32" t="s">
        <v>72</v>
      </c>
      <c r="E271" s="32" t="s">
        <v>105</v>
      </c>
      <c r="F271" s="32" t="s">
        <v>2026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1177</v>
      </c>
    </row>
    <row r="272" spans="1:15" ht="15.75" hidden="1" x14ac:dyDescent="0.25">
      <c r="A272" s="31">
        <v>382</v>
      </c>
      <c r="B272" s="32" t="s">
        <v>2433</v>
      </c>
      <c r="C272" s="29" t="s">
        <v>2485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383</v>
      </c>
      <c r="B273" s="32" t="s">
        <v>2216</v>
      </c>
      <c r="C273" s="29" t="s">
        <v>2486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2518</v>
      </c>
      <c r="C274" s="29" t="s">
        <v>2505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2026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2026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2026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31.5" x14ac:dyDescent="0.25">
      <c r="A278" s="31">
        <v>388</v>
      </c>
      <c r="B278" s="32" t="s">
        <v>636</v>
      </c>
      <c r="C278" s="32" t="s">
        <v>637</v>
      </c>
      <c r="D278" s="32" t="s">
        <v>130</v>
      </c>
      <c r="E278" s="32" t="s">
        <v>105</v>
      </c>
      <c r="F278" s="32" t="s">
        <v>2026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74</v>
      </c>
      <c r="O278" s="32" t="s">
        <v>1203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2026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2026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2026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2026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395</v>
      </c>
      <c r="B284" s="32" t="s">
        <v>649</v>
      </c>
      <c r="C284" s="32" t="s">
        <v>650</v>
      </c>
      <c r="D284" s="32" t="s">
        <v>72</v>
      </c>
      <c r="E284" s="32" t="s">
        <v>105</v>
      </c>
      <c r="F284" s="32" t="s">
        <v>2026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1177</v>
      </c>
    </row>
    <row r="285" spans="1:15" ht="31.5" x14ac:dyDescent="0.25">
      <c r="A285" s="31">
        <v>396</v>
      </c>
      <c r="B285" s="32" t="s">
        <v>651</v>
      </c>
      <c r="C285" s="32" t="s">
        <v>652</v>
      </c>
      <c r="D285" s="32" t="s">
        <v>130</v>
      </c>
      <c r="E285" s="32" t="s">
        <v>105</v>
      </c>
      <c r="F285" s="32" t="s">
        <v>2026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74</v>
      </c>
      <c r="M285" s="32" t="s">
        <v>74</v>
      </c>
      <c r="N285" s="32" t="s">
        <v>77</v>
      </c>
      <c r="O285" s="32" t="s">
        <v>1201</v>
      </c>
    </row>
    <row r="286" spans="1:15" ht="31.5" x14ac:dyDescent="0.25">
      <c r="A286" s="31">
        <v>397</v>
      </c>
      <c r="B286" s="32" t="s">
        <v>653</v>
      </c>
      <c r="C286" s="32" t="s">
        <v>654</v>
      </c>
      <c r="D286" s="32" t="s">
        <v>87</v>
      </c>
      <c r="E286" s="32" t="s">
        <v>105</v>
      </c>
      <c r="F286" s="32" t="s">
        <v>2026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1207</v>
      </c>
    </row>
    <row r="287" spans="1:15" ht="15.75" hidden="1" x14ac:dyDescent="0.25">
      <c r="A287" s="31">
        <v>398</v>
      </c>
      <c r="B287" s="32" t="s">
        <v>2604</v>
      </c>
      <c r="C287" s="29" t="s">
        <v>2597</v>
      </c>
      <c r="D287" s="29" t="s">
        <v>72</v>
      </c>
      <c r="E287" s="29" t="s">
        <v>73</v>
      </c>
      <c r="F287" s="32" t="s">
        <v>2028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2026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402</v>
      </c>
      <c r="B289" s="32" t="s">
        <v>659</v>
      </c>
      <c r="C289" s="32" t="s">
        <v>660</v>
      </c>
      <c r="D289" s="32" t="s">
        <v>130</v>
      </c>
      <c r="E289" s="32" t="s">
        <v>105</v>
      </c>
      <c r="F289" s="32" t="s">
        <v>2026</v>
      </c>
      <c r="G289" s="32" t="s">
        <v>77</v>
      </c>
      <c r="H289" s="32" t="s">
        <v>77</v>
      </c>
      <c r="I289" s="32" t="s">
        <v>77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1206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2026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15.75" x14ac:dyDescent="0.25">
      <c r="A291" s="31">
        <v>405</v>
      </c>
      <c r="B291" s="32" t="s">
        <v>665</v>
      </c>
      <c r="C291" s="32" t="s">
        <v>666</v>
      </c>
      <c r="D291" s="32" t="s">
        <v>72</v>
      </c>
      <c r="E291" s="32" t="s">
        <v>105</v>
      </c>
      <c r="F291" s="32" t="s">
        <v>2026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77</v>
      </c>
      <c r="O291" s="32" t="s">
        <v>1177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2026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2026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2026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2026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411</v>
      </c>
      <c r="B297" s="32" t="s">
        <v>677</v>
      </c>
      <c r="C297" s="32" t="s">
        <v>678</v>
      </c>
      <c r="D297" s="32" t="s">
        <v>87</v>
      </c>
      <c r="E297" s="32" t="s">
        <v>105</v>
      </c>
      <c r="F297" s="32" t="s">
        <v>2026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2605</v>
      </c>
      <c r="C298" s="29" t="s">
        <v>2598</v>
      </c>
      <c r="D298" s="29" t="s">
        <v>72</v>
      </c>
      <c r="E298" s="29" t="s">
        <v>73</v>
      </c>
      <c r="F298" s="32" t="s">
        <v>2028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31.5" x14ac:dyDescent="0.25">
      <c r="A299" s="31">
        <v>413</v>
      </c>
      <c r="B299" s="32" t="s">
        <v>679</v>
      </c>
      <c r="C299" s="32" t="s">
        <v>680</v>
      </c>
      <c r="D299" s="32" t="s">
        <v>130</v>
      </c>
      <c r="E299" s="32" t="s">
        <v>105</v>
      </c>
      <c r="F299" s="32" t="s">
        <v>2026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1953</v>
      </c>
      <c r="C300" s="32" t="s">
        <v>2059</v>
      </c>
      <c r="D300" s="32" t="s">
        <v>72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2026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2026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2026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2026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2026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2026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8" customFormat="1" ht="31.5" hidden="1" x14ac:dyDescent="0.25">
      <c r="A307" s="116">
        <v>424</v>
      </c>
      <c r="B307" s="117" t="s">
        <v>699</v>
      </c>
      <c r="C307" s="117" t="s">
        <v>700</v>
      </c>
      <c r="D307" s="117" t="s">
        <v>130</v>
      </c>
      <c r="E307" s="117" t="s">
        <v>73</v>
      </c>
      <c r="F307" s="117" t="s">
        <v>2026</v>
      </c>
      <c r="G307" s="117" t="s">
        <v>77</v>
      </c>
      <c r="H307" s="117" t="s">
        <v>77</v>
      </c>
      <c r="I307" s="117" t="s">
        <v>74</v>
      </c>
      <c r="J307" s="117" t="s">
        <v>77</v>
      </c>
      <c r="K307" s="117" t="s">
        <v>74</v>
      </c>
      <c r="L307" s="117" t="s">
        <v>77</v>
      </c>
      <c r="M307" s="117" t="s">
        <v>77</v>
      </c>
      <c r="N307" s="117" t="s">
        <v>74</v>
      </c>
      <c r="O307" s="117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2026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2026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2026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2026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2593</v>
      </c>
      <c r="C312" s="32" t="s">
        <v>2592</v>
      </c>
      <c r="D312" s="32" t="s">
        <v>72</v>
      </c>
      <c r="E312" s="32" t="s">
        <v>90</v>
      </c>
      <c r="F312" s="32" t="s">
        <v>2026</v>
      </c>
      <c r="G312" s="32" t="s">
        <v>2028</v>
      </c>
      <c r="H312" s="32" t="s">
        <v>2028</v>
      </c>
      <c r="I312" s="32"/>
      <c r="J312" s="32" t="s">
        <v>2028</v>
      </c>
      <c r="K312" s="32"/>
      <c r="L312" s="32"/>
      <c r="M312" s="32"/>
      <c r="N312" s="32"/>
      <c r="O312" s="32"/>
    </row>
    <row r="313" spans="1:15" ht="15.75" x14ac:dyDescent="0.25">
      <c r="A313" s="31">
        <v>431</v>
      </c>
      <c r="B313" s="32" t="s">
        <v>1227</v>
      </c>
      <c r="C313" s="32" t="s">
        <v>1228</v>
      </c>
      <c r="D313" s="32" t="s">
        <v>72</v>
      </c>
      <c r="E313" s="32" t="s">
        <v>105</v>
      </c>
      <c r="F313" s="32" t="s">
        <v>2028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1201</v>
      </c>
    </row>
    <row r="314" spans="1:15" ht="15.75" x14ac:dyDescent="0.25">
      <c r="A314" s="31">
        <v>432</v>
      </c>
      <c r="B314" s="32" t="s">
        <v>1217</v>
      </c>
      <c r="C314" s="32" t="s">
        <v>1218</v>
      </c>
      <c r="D314" s="32" t="s">
        <v>72</v>
      </c>
      <c r="E314" s="32" t="s">
        <v>105</v>
      </c>
      <c r="F314" s="32" t="s">
        <v>2028</v>
      </c>
      <c r="G314" s="32" t="s">
        <v>77</v>
      </c>
      <c r="H314" s="32" t="s">
        <v>77</v>
      </c>
      <c r="I314" s="32" t="s">
        <v>77</v>
      </c>
      <c r="J314" s="32" t="s">
        <v>77</v>
      </c>
      <c r="K314" s="32" t="s">
        <v>74</v>
      </c>
      <c r="L314" s="32" t="s">
        <v>77</v>
      </c>
      <c r="M314" s="32" t="s">
        <v>74</v>
      </c>
      <c r="N314" s="32" t="s">
        <v>77</v>
      </c>
      <c r="O314" s="32" t="s">
        <v>1203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2026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2026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2060</v>
      </c>
      <c r="C321" s="32" t="s">
        <v>2061</v>
      </c>
      <c r="D321" s="32" t="s">
        <v>72</v>
      </c>
      <c r="E321" s="32" t="s">
        <v>73</v>
      </c>
      <c r="F321" s="32" t="s">
        <v>2026</v>
      </c>
      <c r="G321" s="32" t="s">
        <v>2026</v>
      </c>
      <c r="H321" s="32" t="s">
        <v>2026</v>
      </c>
      <c r="I321" s="32" t="s">
        <v>2015</v>
      </c>
      <c r="J321" s="32" t="s">
        <v>2026</v>
      </c>
      <c r="K321" s="32" t="s">
        <v>2015</v>
      </c>
      <c r="L321" s="32" t="s">
        <v>2015</v>
      </c>
      <c r="M321" s="32" t="s">
        <v>2015</v>
      </c>
      <c r="N321" s="32" t="s">
        <v>2015</v>
      </c>
      <c r="O321" s="32" t="s">
        <v>2015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2026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31.5" x14ac:dyDescent="0.25">
      <c r="A323" s="31">
        <v>444</v>
      </c>
      <c r="B323" s="32" t="s">
        <v>726</v>
      </c>
      <c r="C323" s="32" t="s">
        <v>727</v>
      </c>
      <c r="D323" s="32" t="s">
        <v>130</v>
      </c>
      <c r="E323" s="32" t="s">
        <v>105</v>
      </c>
      <c r="F323" s="32" t="s">
        <v>2026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1202</v>
      </c>
    </row>
    <row r="324" spans="1:15" ht="15.75" hidden="1" x14ac:dyDescent="0.25">
      <c r="A324" s="31">
        <v>446</v>
      </c>
      <c r="B324" s="32" t="s">
        <v>1949</v>
      </c>
      <c r="C324" s="32" t="s">
        <v>1941</v>
      </c>
      <c r="D324" s="32" t="s">
        <v>72</v>
      </c>
      <c r="E324" s="32" t="s">
        <v>73</v>
      </c>
      <c r="F324" s="32" t="s">
        <v>2026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2015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2026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2026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1947</v>
      </c>
      <c r="C327" s="32" t="s">
        <v>2062</v>
      </c>
      <c r="D327" s="32" t="s">
        <v>72</v>
      </c>
      <c r="E327" s="32" t="s">
        <v>2015</v>
      </c>
      <c r="F327" s="32" t="s">
        <v>2026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2015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2063</v>
      </c>
      <c r="C329" s="32" t="s">
        <v>2064</v>
      </c>
      <c r="D329" s="32" t="s">
        <v>2015</v>
      </c>
      <c r="E329" s="32" t="s">
        <v>2015</v>
      </c>
      <c r="F329" s="32" t="s">
        <v>2026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2015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2026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2606</v>
      </c>
      <c r="C331" s="29" t="s">
        <v>2599</v>
      </c>
      <c r="D331" s="29" t="s">
        <v>72</v>
      </c>
      <c r="E331" s="29" t="s">
        <v>73</v>
      </c>
      <c r="F331" s="32" t="s">
        <v>2028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1962</v>
      </c>
      <c r="C332" s="32" t="s">
        <v>2065</v>
      </c>
      <c r="D332" s="32" t="s">
        <v>2015</v>
      </c>
      <c r="E332" s="32" t="s">
        <v>73</v>
      </c>
      <c r="F332" s="32" t="s">
        <v>2026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2015</v>
      </c>
    </row>
    <row r="333" spans="1:15" ht="15.75" hidden="1" x14ac:dyDescent="0.25">
      <c r="A333" s="31">
        <v>459</v>
      </c>
      <c r="B333" s="32" t="s">
        <v>1935</v>
      </c>
      <c r="C333" s="32" t="s">
        <v>1934</v>
      </c>
      <c r="D333" s="32" t="s">
        <v>72</v>
      </c>
      <c r="E333" s="32" t="s">
        <v>73</v>
      </c>
      <c r="F333" s="32" t="s">
        <v>2026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2015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1927</v>
      </c>
      <c r="C335" s="32" t="s">
        <v>1904</v>
      </c>
      <c r="D335" s="32" t="s">
        <v>72</v>
      </c>
      <c r="E335" s="32" t="s">
        <v>82</v>
      </c>
      <c r="F335" s="32" t="s">
        <v>2026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2015</v>
      </c>
    </row>
    <row r="336" spans="1:15" ht="15.75" x14ac:dyDescent="0.25">
      <c r="A336" s="31">
        <v>463</v>
      </c>
      <c r="B336" s="32" t="s">
        <v>744</v>
      </c>
      <c r="C336" s="32" t="s">
        <v>745</v>
      </c>
      <c r="D336" s="32" t="s">
        <v>87</v>
      </c>
      <c r="E336" s="32" t="s">
        <v>105</v>
      </c>
      <c r="F336" s="32" t="s">
        <v>2026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1202</v>
      </c>
    </row>
    <row r="337" spans="1:15" ht="15.75" hidden="1" x14ac:dyDescent="0.25">
      <c r="A337" s="31">
        <v>465</v>
      </c>
      <c r="B337" s="32" t="s">
        <v>2006</v>
      </c>
      <c r="C337" s="32" t="s">
        <v>2066</v>
      </c>
      <c r="D337" s="32" t="s">
        <v>72</v>
      </c>
      <c r="E337" s="32" t="s">
        <v>73</v>
      </c>
      <c r="F337" s="32" t="s">
        <v>2028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2015</v>
      </c>
    </row>
    <row r="338" spans="1:15" ht="15.75" hidden="1" x14ac:dyDescent="0.25">
      <c r="A338" s="31">
        <v>466</v>
      </c>
      <c r="B338" s="32" t="s">
        <v>2134</v>
      </c>
      <c r="C338" s="32" t="s">
        <v>1908</v>
      </c>
      <c r="D338" s="32" t="s">
        <v>72</v>
      </c>
      <c r="E338" s="32" t="s">
        <v>73</v>
      </c>
      <c r="F338" s="32" t="s">
        <v>2026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2015</v>
      </c>
    </row>
    <row r="339" spans="1:15" ht="15.75" x14ac:dyDescent="0.25">
      <c r="A339" s="31">
        <v>464</v>
      </c>
      <c r="B339" s="32" t="s">
        <v>2609</v>
      </c>
      <c r="C339" s="29" t="s">
        <v>2610</v>
      </c>
      <c r="D339" s="29" t="s">
        <v>72</v>
      </c>
      <c r="E339" s="29" t="s">
        <v>105</v>
      </c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110" customFormat="1" ht="15.75" hidden="1" x14ac:dyDescent="0.25">
      <c r="A340" s="116">
        <v>468</v>
      </c>
      <c r="B340" s="117" t="s">
        <v>2205</v>
      </c>
      <c r="C340" s="125" t="s">
        <v>2172</v>
      </c>
      <c r="D340" s="125" t="s">
        <v>72</v>
      </c>
      <c r="E340" s="125" t="s">
        <v>73</v>
      </c>
      <c r="F340" s="117" t="s">
        <v>1298</v>
      </c>
      <c r="G340" s="117" t="s">
        <v>1298</v>
      </c>
      <c r="H340" s="117" t="s">
        <v>1298</v>
      </c>
      <c r="I340" s="117" t="s">
        <v>1298</v>
      </c>
      <c r="J340" s="117" t="s">
        <v>1298</v>
      </c>
      <c r="K340" s="117" t="s">
        <v>1298</v>
      </c>
      <c r="L340" s="117" t="s">
        <v>1298</v>
      </c>
      <c r="M340" s="117" t="s">
        <v>1298</v>
      </c>
      <c r="N340" s="117"/>
      <c r="O340" s="117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2026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1945</v>
      </c>
      <c r="C342" s="32" t="s">
        <v>2067</v>
      </c>
      <c r="D342" s="32" t="s">
        <v>72</v>
      </c>
      <c r="E342" s="32" t="s">
        <v>2015</v>
      </c>
      <c r="F342" s="32" t="s">
        <v>2026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2015</v>
      </c>
    </row>
    <row r="343" spans="1:15" ht="31.5" hidden="1" x14ac:dyDescent="0.25">
      <c r="A343" s="31">
        <v>472</v>
      </c>
      <c r="B343" s="32" t="s">
        <v>2577</v>
      </c>
      <c r="C343" s="32" t="s">
        <v>2576</v>
      </c>
      <c r="D343" s="32" t="s">
        <v>72</v>
      </c>
      <c r="E343" s="32" t="s">
        <v>82</v>
      </c>
      <c r="F343" s="32" t="s">
        <v>2026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2026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2607</v>
      </c>
      <c r="C345" s="29" t="s">
        <v>2600</v>
      </c>
      <c r="D345" s="29" t="s">
        <v>72</v>
      </c>
      <c r="E345" s="29" t="s">
        <v>73</v>
      </c>
      <c r="F345" s="32" t="s">
        <v>2028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2028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467</v>
      </c>
      <c r="B347" s="32" t="s">
        <v>1906</v>
      </c>
      <c r="C347" s="32" t="s">
        <v>1907</v>
      </c>
      <c r="D347" s="32" t="s">
        <v>72</v>
      </c>
      <c r="E347" s="32" t="s">
        <v>105</v>
      </c>
      <c r="F347" s="32" t="s">
        <v>2026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74</v>
      </c>
      <c r="O347" s="32" t="s">
        <v>2015</v>
      </c>
    </row>
    <row r="348" spans="1:15" ht="15.75" hidden="1" x14ac:dyDescent="0.25">
      <c r="A348" s="31">
        <v>480</v>
      </c>
      <c r="B348" s="32" t="s">
        <v>2208</v>
      </c>
      <c r="C348" s="29" t="s">
        <v>2487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479</v>
      </c>
      <c r="B349" s="32" t="s">
        <v>2585</v>
      </c>
      <c r="C349" s="32" t="s">
        <v>2584</v>
      </c>
      <c r="D349" s="32" t="s">
        <v>72</v>
      </c>
      <c r="E349" s="32" t="s">
        <v>105</v>
      </c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ht="15.75" x14ac:dyDescent="0.25">
      <c r="A350" s="31">
        <v>482</v>
      </c>
      <c r="B350" s="32" t="s">
        <v>755</v>
      </c>
      <c r="C350" s="32" t="s">
        <v>52</v>
      </c>
      <c r="D350" s="32" t="s">
        <v>87</v>
      </c>
      <c r="E350" s="32" t="s">
        <v>105</v>
      </c>
      <c r="F350" s="32" t="s">
        <v>2026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1201</v>
      </c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2026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2026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2026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31.5" x14ac:dyDescent="0.25">
      <c r="A355" s="31">
        <v>483</v>
      </c>
      <c r="B355" s="32" t="s">
        <v>756</v>
      </c>
      <c r="C355" s="32" t="s">
        <v>757</v>
      </c>
      <c r="D355" s="32" t="s">
        <v>130</v>
      </c>
      <c r="E355" s="32" t="s">
        <v>105</v>
      </c>
      <c r="F355" s="32" t="s">
        <v>2026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74</v>
      </c>
      <c r="N355" s="32" t="s">
        <v>77</v>
      </c>
      <c r="O355" s="32" t="s">
        <v>1177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2026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2026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15.75" x14ac:dyDescent="0.25">
      <c r="A358" s="31">
        <v>489</v>
      </c>
      <c r="B358" s="32" t="s">
        <v>767</v>
      </c>
      <c r="C358" s="32" t="s">
        <v>768</v>
      </c>
      <c r="D358" s="32" t="s">
        <v>87</v>
      </c>
      <c r="E358" s="32" t="s">
        <v>105</v>
      </c>
      <c r="F358" s="32" t="s">
        <v>2026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1205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2026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2469</v>
      </c>
      <c r="C361" s="32" t="s">
        <v>2443</v>
      </c>
      <c r="D361" s="32" t="s">
        <v>72</v>
      </c>
      <c r="E361" s="32" t="s">
        <v>1271</v>
      </c>
      <c r="F361" s="32" t="s">
        <v>2026</v>
      </c>
      <c r="G361" s="32" t="s">
        <v>2028</v>
      </c>
      <c r="H361" s="32" t="s">
        <v>2028</v>
      </c>
      <c r="I361" s="32" t="s">
        <v>2026</v>
      </c>
      <c r="J361" s="32" t="s">
        <v>2028</v>
      </c>
      <c r="K361" s="32" t="s">
        <v>2028</v>
      </c>
      <c r="L361" s="32" t="s">
        <v>2028</v>
      </c>
      <c r="M361" s="32" t="s">
        <v>2028</v>
      </c>
      <c r="N361" s="32" t="s">
        <v>2028</v>
      </c>
      <c r="O361" s="32" t="s">
        <v>1189</v>
      </c>
    </row>
    <row r="362" spans="1:15" ht="15.75" x14ac:dyDescent="0.25">
      <c r="A362" s="31">
        <v>492</v>
      </c>
      <c r="B362" s="32" t="s">
        <v>2514</v>
      </c>
      <c r="C362" s="29" t="s">
        <v>2501</v>
      </c>
      <c r="D362" s="29"/>
      <c r="E362" s="29" t="s">
        <v>105</v>
      </c>
      <c r="F362" s="32" t="s">
        <v>1298</v>
      </c>
      <c r="G362" s="32" t="s">
        <v>1298</v>
      </c>
      <c r="H362" s="32" t="s">
        <v>1298</v>
      </c>
      <c r="I362" s="32" t="s">
        <v>1298</v>
      </c>
      <c r="J362" s="32" t="s">
        <v>1298</v>
      </c>
      <c r="K362" s="32" t="s">
        <v>1298</v>
      </c>
      <c r="L362" s="32" t="s">
        <v>1298</v>
      </c>
      <c r="M362" s="32" t="s">
        <v>1298</v>
      </c>
      <c r="N362" s="32" t="s">
        <v>1298</v>
      </c>
      <c r="O362" s="32"/>
    </row>
    <row r="363" spans="1:15" ht="15.75" x14ac:dyDescent="0.25">
      <c r="A363" s="31">
        <v>496</v>
      </c>
      <c r="B363" s="32" t="s">
        <v>775</v>
      </c>
      <c r="C363" s="32" t="s">
        <v>776</v>
      </c>
      <c r="D363" s="32" t="s">
        <v>87</v>
      </c>
      <c r="E363" s="32" t="s">
        <v>105</v>
      </c>
      <c r="F363" s="32" t="s">
        <v>2026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74</v>
      </c>
      <c r="O363" s="32" t="s">
        <v>1206</v>
      </c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2026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2026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497</v>
      </c>
      <c r="B366" s="32" t="s">
        <v>2437</v>
      </c>
      <c r="C366" s="32" t="s">
        <v>2438</v>
      </c>
      <c r="D366" s="32" t="s">
        <v>72</v>
      </c>
      <c r="E366" s="32" t="s">
        <v>105</v>
      </c>
      <c r="F366" s="32" t="s">
        <v>2028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1201</v>
      </c>
    </row>
    <row r="367" spans="1:15" s="39" customFormat="1" ht="31.5" x14ac:dyDescent="0.25">
      <c r="A367" s="40">
        <v>500</v>
      </c>
      <c r="B367" s="32" t="s">
        <v>781</v>
      </c>
      <c r="C367" s="41" t="s">
        <v>782</v>
      </c>
      <c r="D367" s="41" t="s">
        <v>130</v>
      </c>
      <c r="E367" s="32" t="s">
        <v>105</v>
      </c>
      <c r="F367" s="32" t="s">
        <v>2026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1206</v>
      </c>
    </row>
    <row r="368" spans="1:15" ht="15.75" x14ac:dyDescent="0.25">
      <c r="A368" s="31">
        <v>501</v>
      </c>
      <c r="B368" s="32" t="s">
        <v>783</v>
      </c>
      <c r="C368" s="32" t="s">
        <v>784</v>
      </c>
      <c r="D368" s="32" t="s">
        <v>72</v>
      </c>
      <c r="E368" s="32" t="s">
        <v>105</v>
      </c>
      <c r="F368" s="32" t="s">
        <v>2026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1177</v>
      </c>
    </row>
    <row r="369" spans="1:15" ht="15.75" x14ac:dyDescent="0.25">
      <c r="A369" s="31">
        <v>502</v>
      </c>
      <c r="B369" s="32" t="s">
        <v>785</v>
      </c>
      <c r="C369" s="32" t="s">
        <v>786</v>
      </c>
      <c r="D369" s="32" t="s">
        <v>87</v>
      </c>
      <c r="E369" s="32" t="s">
        <v>105</v>
      </c>
      <c r="F369" s="32" t="s">
        <v>2026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1202</v>
      </c>
    </row>
    <row r="370" spans="1:15" ht="15.75" hidden="1" x14ac:dyDescent="0.25">
      <c r="A370" s="31">
        <v>507</v>
      </c>
      <c r="B370" s="32" t="s">
        <v>1956</v>
      </c>
      <c r="C370" s="32" t="s">
        <v>2068</v>
      </c>
      <c r="D370" s="32" t="s">
        <v>2015</v>
      </c>
      <c r="E370" s="32" t="s">
        <v>2015</v>
      </c>
      <c r="F370" s="32" t="s">
        <v>2026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2015</v>
      </c>
    </row>
    <row r="371" spans="1:15" ht="15.75" x14ac:dyDescent="0.25">
      <c r="A371" s="31">
        <v>504</v>
      </c>
      <c r="B371" s="32" t="s">
        <v>787</v>
      </c>
      <c r="C371" s="32" t="s">
        <v>2620</v>
      </c>
      <c r="D371" s="32" t="s">
        <v>72</v>
      </c>
      <c r="E371" s="32" t="s">
        <v>73</v>
      </c>
      <c r="F371" s="32" t="s">
        <v>2026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77</v>
      </c>
      <c r="N371" s="32" t="s">
        <v>74</v>
      </c>
      <c r="O371" s="32"/>
    </row>
    <row r="372" spans="1:15" ht="15.75" x14ac:dyDescent="0.25">
      <c r="A372" s="31">
        <v>510</v>
      </c>
      <c r="B372" s="32" t="s">
        <v>795</v>
      </c>
      <c r="C372" s="32" t="s">
        <v>796</v>
      </c>
      <c r="D372" s="32" t="s">
        <v>87</v>
      </c>
      <c r="E372" s="32" t="s">
        <v>105</v>
      </c>
      <c r="F372" s="32" t="s">
        <v>2026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 t="s">
        <v>1202</v>
      </c>
    </row>
    <row r="373" spans="1:15" ht="15.75" hidden="1" x14ac:dyDescent="0.25">
      <c r="A373" s="31">
        <v>512</v>
      </c>
      <c r="B373" s="32" t="s">
        <v>2199</v>
      </c>
      <c r="C373" s="29" t="s">
        <v>2488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2026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2026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2028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511</v>
      </c>
      <c r="B379" s="32" t="s">
        <v>797</v>
      </c>
      <c r="C379" s="32" t="s">
        <v>798</v>
      </c>
      <c r="D379" s="32" t="s">
        <v>87</v>
      </c>
      <c r="E379" s="32" t="s">
        <v>105</v>
      </c>
      <c r="F379" s="32" t="s">
        <v>2026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1205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2026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518</v>
      </c>
      <c r="B381" s="32" t="s">
        <v>808</v>
      </c>
      <c r="C381" s="32" t="s">
        <v>809</v>
      </c>
      <c r="D381" s="32" t="s">
        <v>87</v>
      </c>
      <c r="E381" s="32" t="s">
        <v>105</v>
      </c>
      <c r="F381" s="32" t="s">
        <v>2026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1201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2026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2028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2026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1973</v>
      </c>
      <c r="C385" s="32" t="s">
        <v>1951</v>
      </c>
      <c r="D385" s="32" t="s">
        <v>72</v>
      </c>
      <c r="E385" s="32" t="s">
        <v>73</v>
      </c>
      <c r="F385" s="32" t="s">
        <v>2026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2015</v>
      </c>
    </row>
    <row r="386" spans="1:15" ht="15.75" hidden="1" x14ac:dyDescent="0.25">
      <c r="A386" s="31">
        <v>527</v>
      </c>
      <c r="B386" s="32" t="s">
        <v>2010</v>
      </c>
      <c r="C386" s="32" t="s">
        <v>2069</v>
      </c>
      <c r="D386" s="32" t="s">
        <v>2015</v>
      </c>
      <c r="E386" s="32" t="s">
        <v>73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2015</v>
      </c>
    </row>
    <row r="387" spans="1:15" ht="15.75" x14ac:dyDescent="0.25">
      <c r="A387" s="31">
        <v>520</v>
      </c>
      <c r="B387" s="32" t="s">
        <v>812</v>
      </c>
      <c r="C387" s="32" t="s">
        <v>38</v>
      </c>
      <c r="D387" s="32" t="s">
        <v>87</v>
      </c>
      <c r="E387" s="32" t="s">
        <v>105</v>
      </c>
      <c r="F387" s="32" t="s">
        <v>2026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77</v>
      </c>
      <c r="M387" s="32" t="s">
        <v>74</v>
      </c>
      <c r="N387" s="32" t="s">
        <v>77</v>
      </c>
      <c r="O387" s="32" t="s">
        <v>1177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2026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2026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528</v>
      </c>
      <c r="B390" s="32" t="s">
        <v>566</v>
      </c>
      <c r="C390" s="32" t="s">
        <v>567</v>
      </c>
      <c r="D390" s="32" t="s">
        <v>87</v>
      </c>
      <c r="E390" s="32" t="s">
        <v>105</v>
      </c>
      <c r="F390" s="32" t="s">
        <v>2026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77</v>
      </c>
      <c r="N390" s="32" t="s">
        <v>74</v>
      </c>
      <c r="O390" s="32" t="s">
        <v>1201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2026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2028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2028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2026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2026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1940</v>
      </c>
      <c r="C396" s="32" t="s">
        <v>2070</v>
      </c>
      <c r="D396" s="32" t="s">
        <v>72</v>
      </c>
      <c r="E396" s="32" t="s">
        <v>2015</v>
      </c>
      <c r="F396" s="32" t="s">
        <v>2026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2015</v>
      </c>
    </row>
    <row r="397" spans="1:15" ht="15.75" hidden="1" x14ac:dyDescent="0.25">
      <c r="A397" s="31">
        <v>539</v>
      </c>
      <c r="B397" s="32" t="s">
        <v>2071</v>
      </c>
      <c r="C397" s="32" t="s">
        <v>2072</v>
      </c>
      <c r="D397" s="32" t="s">
        <v>2015</v>
      </c>
      <c r="E397" s="32" t="s">
        <v>2015</v>
      </c>
      <c r="F397" s="32" t="s">
        <v>2026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2026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2073</v>
      </c>
      <c r="C400" s="32" t="s">
        <v>2074</v>
      </c>
      <c r="D400" s="32" t="s">
        <v>87</v>
      </c>
      <c r="E400" s="32" t="s">
        <v>73</v>
      </c>
      <c r="F400" s="32" t="s">
        <v>2026</v>
      </c>
      <c r="G400" s="32" t="s">
        <v>2026</v>
      </c>
      <c r="H400" s="32" t="s">
        <v>2028</v>
      </c>
      <c r="I400" s="32" t="s">
        <v>2015</v>
      </c>
      <c r="J400" s="32" t="s">
        <v>2028</v>
      </c>
      <c r="K400" s="32" t="s">
        <v>2015</v>
      </c>
      <c r="L400" s="32" t="s">
        <v>2015</v>
      </c>
      <c r="M400" s="32" t="s">
        <v>2015</v>
      </c>
      <c r="N400" s="32" t="s">
        <v>2015</v>
      </c>
      <c r="O400" s="32" t="s">
        <v>2015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2026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2026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2026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2026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2026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2026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2026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2026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2528</v>
      </c>
      <c r="D409" s="32" t="s">
        <v>72</v>
      </c>
      <c r="E409" s="32" t="s">
        <v>73</v>
      </c>
      <c r="F409" s="32" t="s">
        <v>2026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2026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2026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2026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2026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2026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2026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2026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2026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2026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2026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2026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2026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2026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2026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2026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2026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2026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2026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2451</v>
      </c>
      <c r="C432" s="32" t="s">
        <v>2452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2026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2026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2026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2015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2515</v>
      </c>
      <c r="C438" s="29" t="s">
        <v>2502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2026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2026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2026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2026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2026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2026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2028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23">
        <v>591</v>
      </c>
      <c r="B447" s="124" t="s">
        <v>507</v>
      </c>
      <c r="C447" s="124" t="s">
        <v>2527</v>
      </c>
      <c r="D447" s="81" t="s">
        <v>72</v>
      </c>
      <c r="E447" s="81" t="s">
        <v>73</v>
      </c>
      <c r="F447" s="81" t="s">
        <v>2026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2028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2026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31.5" x14ac:dyDescent="0.25">
      <c r="A450" s="31">
        <v>532</v>
      </c>
      <c r="B450" s="32" t="s">
        <v>823</v>
      </c>
      <c r="C450" s="32" t="s">
        <v>824</v>
      </c>
      <c r="D450" s="32" t="s">
        <v>130</v>
      </c>
      <c r="E450" s="32" t="s">
        <v>105</v>
      </c>
      <c r="F450" s="32" t="s">
        <v>2026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1206</v>
      </c>
    </row>
    <row r="451" spans="1:15" ht="15.75" x14ac:dyDescent="0.25">
      <c r="A451" s="31">
        <v>594</v>
      </c>
      <c r="B451" s="32" t="s">
        <v>841</v>
      </c>
      <c r="C451" s="32" t="s">
        <v>842</v>
      </c>
      <c r="D451" s="32" t="s">
        <v>72</v>
      </c>
      <c r="E451" s="32" t="s">
        <v>105</v>
      </c>
      <c r="F451" s="32" t="s">
        <v>2026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1202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2026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595</v>
      </c>
      <c r="B453" s="32" t="s">
        <v>843</v>
      </c>
      <c r="C453" s="32" t="s">
        <v>844</v>
      </c>
      <c r="D453" s="32" t="s">
        <v>72</v>
      </c>
      <c r="E453" s="32" t="s">
        <v>105</v>
      </c>
      <c r="F453" s="32" t="s">
        <v>2026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597</v>
      </c>
      <c r="B454" s="32" t="s">
        <v>605</v>
      </c>
      <c r="C454" s="32" t="s">
        <v>606</v>
      </c>
      <c r="D454" s="32" t="s">
        <v>72</v>
      </c>
      <c r="E454" s="32" t="s">
        <v>105</v>
      </c>
      <c r="F454" s="32" t="s">
        <v>2026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2456</v>
      </c>
      <c r="C455" s="29" t="str">
        <f>VLOOKUP(A455,'LISTADO ATM'!$A$2:$B$901,2,0)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599</v>
      </c>
      <c r="B456" s="32" t="s">
        <v>522</v>
      </c>
      <c r="C456" s="32" t="s">
        <v>523</v>
      </c>
      <c r="D456" s="32" t="s">
        <v>72</v>
      </c>
      <c r="E456" s="32" t="s">
        <v>105</v>
      </c>
      <c r="F456" s="32" t="s">
        <v>2026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1202</v>
      </c>
    </row>
    <row r="457" spans="1:15" ht="15.75" x14ac:dyDescent="0.25">
      <c r="A457" s="31">
        <v>601</v>
      </c>
      <c r="B457" s="32" t="s">
        <v>516</v>
      </c>
      <c r="C457" s="32" t="s">
        <v>517</v>
      </c>
      <c r="D457" s="32" t="s">
        <v>72</v>
      </c>
      <c r="E457" s="32" t="s">
        <v>105</v>
      </c>
      <c r="F457" s="32" t="s">
        <v>2026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602</v>
      </c>
      <c r="B458" s="32" t="s">
        <v>196</v>
      </c>
      <c r="C458" s="32" t="s">
        <v>197</v>
      </c>
      <c r="D458" s="32" t="s">
        <v>72</v>
      </c>
      <c r="E458" s="32" t="s">
        <v>105</v>
      </c>
      <c r="F458" s="32" t="s">
        <v>2026</v>
      </c>
      <c r="G458" s="32" t="s">
        <v>77</v>
      </c>
      <c r="H458" s="32" t="s">
        <v>74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1201</v>
      </c>
    </row>
    <row r="459" spans="1:15" ht="15.75" x14ac:dyDescent="0.25">
      <c r="A459" s="29">
        <v>603</v>
      </c>
      <c r="B459" s="29" t="s">
        <v>200</v>
      </c>
      <c r="C459" s="30" t="s">
        <v>201</v>
      </c>
      <c r="D459" s="32" t="s">
        <v>72</v>
      </c>
      <c r="E459" s="32" t="s">
        <v>105</v>
      </c>
      <c r="F459" s="29" t="s">
        <v>2026</v>
      </c>
      <c r="G459" s="29" t="s">
        <v>77</v>
      </c>
      <c r="H459" s="29" t="s">
        <v>77</v>
      </c>
      <c r="I459" s="29" t="s">
        <v>74</v>
      </c>
      <c r="J459" s="29" t="s">
        <v>77</v>
      </c>
      <c r="K459" s="29" t="s">
        <v>77</v>
      </c>
      <c r="L459" s="29" t="s">
        <v>77</v>
      </c>
      <c r="M459" s="29" t="s">
        <v>77</v>
      </c>
      <c r="N459" s="29" t="s">
        <v>74</v>
      </c>
      <c r="O459" s="29" t="s">
        <v>1201</v>
      </c>
    </row>
    <row r="460" spans="1:15" ht="15.75" x14ac:dyDescent="0.25">
      <c r="A460" s="31">
        <v>604</v>
      </c>
      <c r="B460" s="32" t="s">
        <v>657</v>
      </c>
      <c r="C460" s="32" t="s">
        <v>658</v>
      </c>
      <c r="D460" s="32" t="s">
        <v>72</v>
      </c>
      <c r="E460" s="32" t="s">
        <v>105</v>
      </c>
      <c r="F460" s="32" t="s">
        <v>2026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15.75" x14ac:dyDescent="0.25">
      <c r="A461" s="31">
        <v>605</v>
      </c>
      <c r="B461" s="32" t="s">
        <v>239</v>
      </c>
      <c r="C461" s="32" t="s">
        <v>240</v>
      </c>
      <c r="D461" s="32" t="s">
        <v>72</v>
      </c>
      <c r="E461" s="32" t="s">
        <v>105</v>
      </c>
      <c r="F461" s="32" t="s">
        <v>2028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2026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2026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2026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2026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2026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2026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606</v>
      </c>
      <c r="B469" s="32" t="s">
        <v>877</v>
      </c>
      <c r="C469" s="32" t="s">
        <v>878</v>
      </c>
      <c r="D469" s="32" t="s">
        <v>72</v>
      </c>
      <c r="E469" s="32" t="s">
        <v>105</v>
      </c>
      <c r="F469" s="32" t="s">
        <v>2026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1203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2026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2026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2026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2026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2026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2026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2026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2026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2126</v>
      </c>
      <c r="C478" s="32" t="s">
        <v>2127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2026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2026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2026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2026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2026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2026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614</v>
      </c>
      <c r="B487" s="32" t="s">
        <v>2470</v>
      </c>
      <c r="C487" s="32" t="s">
        <v>2457</v>
      </c>
      <c r="D487" s="32" t="s">
        <v>72</v>
      </c>
      <c r="E487" s="32" t="s">
        <v>105</v>
      </c>
      <c r="F487" s="32" t="s">
        <v>2026</v>
      </c>
      <c r="G487" s="32" t="s">
        <v>2028</v>
      </c>
      <c r="H487" s="32" t="s">
        <v>2026</v>
      </c>
      <c r="I487" s="32" t="s">
        <v>2026</v>
      </c>
      <c r="J487" s="32" t="s">
        <v>2471</v>
      </c>
      <c r="K487" s="32" t="s">
        <v>2028</v>
      </c>
      <c r="L487" s="32" t="s">
        <v>2028</v>
      </c>
      <c r="M487" s="32" t="s">
        <v>2026</v>
      </c>
      <c r="N487" s="32" t="s">
        <v>2026</v>
      </c>
      <c r="O487" s="32" t="s">
        <v>1202</v>
      </c>
    </row>
    <row r="488" spans="1:15" ht="15.75" x14ac:dyDescent="0.25">
      <c r="A488" s="31">
        <v>632</v>
      </c>
      <c r="B488" s="32" t="s">
        <v>530</v>
      </c>
      <c r="C488" s="32" t="s">
        <v>531</v>
      </c>
      <c r="D488" s="32" t="s">
        <v>72</v>
      </c>
      <c r="E488" s="32" t="s">
        <v>105</v>
      </c>
      <c r="F488" s="32" t="s">
        <v>2026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2026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633</v>
      </c>
      <c r="B490" s="32" t="s">
        <v>524</v>
      </c>
      <c r="C490" s="32" t="s">
        <v>525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1201</v>
      </c>
    </row>
    <row r="491" spans="1:15" ht="15.75" x14ac:dyDescent="0.25">
      <c r="A491" s="31">
        <v>635</v>
      </c>
      <c r="B491" s="32" t="s">
        <v>222</v>
      </c>
      <c r="C491" s="32" t="s">
        <v>223</v>
      </c>
      <c r="D491" s="32" t="s">
        <v>72</v>
      </c>
      <c r="E491" s="32" t="s">
        <v>105</v>
      </c>
      <c r="F491" s="32" t="s">
        <v>2026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1202</v>
      </c>
    </row>
    <row r="492" spans="1:15" ht="15.75" x14ac:dyDescent="0.25">
      <c r="A492" s="31">
        <v>636</v>
      </c>
      <c r="B492" s="32" t="s">
        <v>182</v>
      </c>
      <c r="C492" s="32" t="s">
        <v>183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1202</v>
      </c>
    </row>
    <row r="493" spans="1:15" ht="15.75" x14ac:dyDescent="0.25">
      <c r="A493" s="31">
        <v>637</v>
      </c>
      <c r="B493" s="32" t="s">
        <v>865</v>
      </c>
      <c r="C493" s="32" t="s">
        <v>866</v>
      </c>
      <c r="D493" s="32" t="s">
        <v>72</v>
      </c>
      <c r="E493" s="32" t="s">
        <v>105</v>
      </c>
      <c r="F493" s="32" t="s">
        <v>2026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1177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2026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2026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2026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2026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31.5" x14ac:dyDescent="0.25">
      <c r="A498" s="31">
        <v>638</v>
      </c>
      <c r="B498" s="32" t="s">
        <v>867</v>
      </c>
      <c r="C498" s="32" t="s">
        <v>868</v>
      </c>
      <c r="D498" s="32" t="s">
        <v>72</v>
      </c>
      <c r="E498" s="32" t="s">
        <v>105</v>
      </c>
      <c r="F498" s="32" t="s">
        <v>2026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1207</v>
      </c>
    </row>
    <row r="499" spans="1:15" ht="15.75" x14ac:dyDescent="0.25">
      <c r="A499" s="31">
        <v>643</v>
      </c>
      <c r="B499" s="32" t="s">
        <v>202</v>
      </c>
      <c r="C499" s="32" t="s">
        <v>203</v>
      </c>
      <c r="D499" s="32" t="s">
        <v>72</v>
      </c>
      <c r="E499" s="32" t="s">
        <v>105</v>
      </c>
      <c r="F499" s="32" t="s">
        <v>2026</v>
      </c>
      <c r="G499" s="32" t="s">
        <v>77</v>
      </c>
      <c r="H499" s="32" t="s">
        <v>74</v>
      </c>
      <c r="I499" s="32" t="s">
        <v>77</v>
      </c>
      <c r="J499" s="32" t="s">
        <v>74</v>
      </c>
      <c r="K499" s="32" t="s">
        <v>74</v>
      </c>
      <c r="L499" s="32" t="s">
        <v>77</v>
      </c>
      <c r="M499" s="32" t="s">
        <v>74</v>
      </c>
      <c r="N499" s="32" t="s">
        <v>74</v>
      </c>
      <c r="O499" s="32" t="s">
        <v>1201</v>
      </c>
    </row>
    <row r="500" spans="1:15" ht="15.75" x14ac:dyDescent="0.25">
      <c r="A500" s="31">
        <v>644</v>
      </c>
      <c r="B500" s="32" t="s">
        <v>220</v>
      </c>
      <c r="C500" s="32" t="s">
        <v>221</v>
      </c>
      <c r="D500" s="32" t="s">
        <v>72</v>
      </c>
      <c r="E500" s="32" t="s">
        <v>105</v>
      </c>
      <c r="F500" s="32" t="s">
        <v>2026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74</v>
      </c>
      <c r="O500" s="32" t="s">
        <v>1201</v>
      </c>
    </row>
    <row r="501" spans="1:15" ht="15.75" x14ac:dyDescent="0.25">
      <c r="A501" s="31">
        <v>645</v>
      </c>
      <c r="B501" s="32" t="s">
        <v>615</v>
      </c>
      <c r="C501" s="32" t="s">
        <v>616</v>
      </c>
      <c r="D501" s="32" t="s">
        <v>72</v>
      </c>
      <c r="E501" s="32" t="s">
        <v>105</v>
      </c>
      <c r="F501" s="32" t="s">
        <v>2026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74</v>
      </c>
      <c r="L501" s="32" t="s">
        <v>77</v>
      </c>
      <c r="M501" s="32" t="s">
        <v>74</v>
      </c>
      <c r="N501" s="32" t="s">
        <v>77</v>
      </c>
      <c r="O501" s="32" t="s">
        <v>1205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2026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647</v>
      </c>
      <c r="B503" s="32" t="s">
        <v>514</v>
      </c>
      <c r="C503" s="32" t="s">
        <v>515</v>
      </c>
      <c r="D503" s="32" t="s">
        <v>72</v>
      </c>
      <c r="E503" s="32" t="s">
        <v>105</v>
      </c>
      <c r="F503" s="32" t="s">
        <v>2026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1201</v>
      </c>
    </row>
    <row r="504" spans="1:15" ht="31.5" x14ac:dyDescent="0.25">
      <c r="A504" s="31">
        <v>649</v>
      </c>
      <c r="B504" s="32" t="s">
        <v>873</v>
      </c>
      <c r="C504" s="32" t="s">
        <v>874</v>
      </c>
      <c r="D504" s="32" t="s">
        <v>72</v>
      </c>
      <c r="E504" s="32" t="s">
        <v>105</v>
      </c>
      <c r="F504" s="32" t="s">
        <v>2028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1207</v>
      </c>
    </row>
    <row r="505" spans="1:15" ht="15.75" hidden="1" x14ac:dyDescent="0.25">
      <c r="A505" s="31">
        <v>651</v>
      </c>
      <c r="B505" s="32" t="s">
        <v>1959</v>
      </c>
      <c r="C505" s="32" t="s">
        <v>2077</v>
      </c>
      <c r="D505" s="32" t="s">
        <v>2015</v>
      </c>
      <c r="E505" s="32" t="s">
        <v>2015</v>
      </c>
      <c r="F505" s="32" t="s">
        <v>2026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2015</v>
      </c>
      <c r="L505" s="32" t="s">
        <v>2015</v>
      </c>
      <c r="M505" s="32" t="s">
        <v>2015</v>
      </c>
      <c r="N505" s="32" t="s">
        <v>2015</v>
      </c>
      <c r="O505" s="32" t="s">
        <v>2015</v>
      </c>
    </row>
    <row r="506" spans="1:15" ht="15.75" hidden="1" x14ac:dyDescent="0.25">
      <c r="A506" s="31">
        <v>653</v>
      </c>
      <c r="B506" s="32" t="s">
        <v>1952</v>
      </c>
      <c r="C506" s="32" t="s">
        <v>2078</v>
      </c>
      <c r="D506" s="32" t="s">
        <v>2015</v>
      </c>
      <c r="E506" s="32" t="s">
        <v>2015</v>
      </c>
      <c r="F506" s="32" t="s">
        <v>2026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2015</v>
      </c>
    </row>
    <row r="507" spans="1:15" ht="15.75" hidden="1" x14ac:dyDescent="0.25">
      <c r="A507" s="31">
        <v>654</v>
      </c>
      <c r="B507" s="32" t="s">
        <v>1957</v>
      </c>
      <c r="C507" s="32" t="s">
        <v>2079</v>
      </c>
      <c r="D507" s="32" t="s">
        <v>2015</v>
      </c>
      <c r="E507" s="32" t="s">
        <v>2015</v>
      </c>
      <c r="F507" s="32" t="s">
        <v>2026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2015</v>
      </c>
    </row>
    <row r="508" spans="1:15" ht="15.75" hidden="1" x14ac:dyDescent="0.25">
      <c r="A508" s="31">
        <v>655</v>
      </c>
      <c r="B508" s="32" t="s">
        <v>1981</v>
      </c>
      <c r="C508" s="32" t="s">
        <v>1982</v>
      </c>
      <c r="D508" s="32" t="s">
        <v>72</v>
      </c>
      <c r="E508" s="32" t="s">
        <v>90</v>
      </c>
      <c r="F508" s="32" t="s">
        <v>2026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2015</v>
      </c>
    </row>
    <row r="509" spans="1:15" ht="15.75" hidden="1" x14ac:dyDescent="0.25">
      <c r="A509" s="31">
        <v>658</v>
      </c>
      <c r="B509" s="32" t="s">
        <v>1958</v>
      </c>
      <c r="C509" s="32" t="s">
        <v>2080</v>
      </c>
      <c r="D509" s="32" t="s">
        <v>2015</v>
      </c>
      <c r="E509" s="32" t="s">
        <v>2015</v>
      </c>
      <c r="F509" s="32" t="s">
        <v>2026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2432</v>
      </c>
      <c r="C510" s="29" t="s">
        <v>2489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2213</v>
      </c>
      <c r="C511" s="29" t="s">
        <v>2490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2237</v>
      </c>
      <c r="C512" s="29" t="s">
        <v>2236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2238</v>
      </c>
    </row>
    <row r="513" spans="1:15" ht="15.75" x14ac:dyDescent="0.25">
      <c r="A513" s="31">
        <v>650</v>
      </c>
      <c r="B513" s="32" t="s">
        <v>2075</v>
      </c>
      <c r="C513" s="32" t="s">
        <v>2076</v>
      </c>
      <c r="D513" s="32" t="s">
        <v>2015</v>
      </c>
      <c r="E513" s="32" t="s">
        <v>105</v>
      </c>
      <c r="F513" s="32" t="s">
        <v>2026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2015</v>
      </c>
    </row>
    <row r="514" spans="1:15" ht="15.75" hidden="1" x14ac:dyDescent="0.25">
      <c r="A514" s="31">
        <v>663</v>
      </c>
      <c r="B514" s="32" t="s">
        <v>2519</v>
      </c>
      <c r="C514" s="29" t="s">
        <v>2506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662</v>
      </c>
      <c r="B515" s="32" t="s">
        <v>2396</v>
      </c>
      <c r="C515" s="29" t="s">
        <v>2382</v>
      </c>
      <c r="D515" s="29" t="s">
        <v>72</v>
      </c>
      <c r="E515" s="29" t="s">
        <v>1273</v>
      </c>
      <c r="F515" s="32" t="s">
        <v>1298</v>
      </c>
      <c r="G515" s="32" t="s">
        <v>1298</v>
      </c>
      <c r="H515" s="32" t="s">
        <v>1298</v>
      </c>
      <c r="I515" s="32" t="s">
        <v>1298</v>
      </c>
      <c r="J515" s="32" t="s">
        <v>1298</v>
      </c>
      <c r="K515" s="32" t="s">
        <v>1298</v>
      </c>
      <c r="L515" s="32" t="s">
        <v>1298</v>
      </c>
      <c r="M515" s="32" t="s">
        <v>1298</v>
      </c>
      <c r="N515" s="32"/>
      <c r="O515" s="32"/>
    </row>
    <row r="516" spans="1:15" ht="15.75" x14ac:dyDescent="0.25">
      <c r="A516" s="31">
        <v>664</v>
      </c>
      <c r="B516" s="32" t="s">
        <v>2284</v>
      </c>
      <c r="C516" s="29" t="s">
        <v>2283</v>
      </c>
      <c r="D516" s="29" t="s">
        <v>72</v>
      </c>
      <c r="E516" s="29" t="s">
        <v>105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 t="s">
        <v>2285</v>
      </c>
    </row>
    <row r="517" spans="1:15" ht="15.75" x14ac:dyDescent="0.25">
      <c r="A517" s="31">
        <v>665</v>
      </c>
      <c r="B517" s="32" t="s">
        <v>2290</v>
      </c>
      <c r="C517" s="29" t="str">
        <f>VLOOKUP(A517,'LISTADO ATM'!$A$2:$B$824,2,0)</f>
        <v>ATM Huacal (Santiago)</v>
      </c>
      <c r="D517" s="29"/>
      <c r="E517" s="29" t="s">
        <v>1273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/>
    </row>
    <row r="518" spans="1:15" ht="15.75" x14ac:dyDescent="0.25">
      <c r="A518" s="31">
        <v>666</v>
      </c>
      <c r="B518" s="32" t="s">
        <v>2281</v>
      </c>
      <c r="C518" s="29" t="s">
        <v>2280</v>
      </c>
      <c r="D518" s="29" t="s">
        <v>87</v>
      </c>
      <c r="E518" s="29" t="s">
        <v>105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667</v>
      </c>
      <c r="B519" s="32" t="s">
        <v>2286</v>
      </c>
      <c r="C519" s="29" t="s">
        <v>2282</v>
      </c>
      <c r="D519" s="29" t="s">
        <v>72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2401</v>
      </c>
      <c r="C520" s="32" t="s">
        <v>1972</v>
      </c>
      <c r="D520" s="32" t="s">
        <v>72</v>
      </c>
      <c r="E520" s="32" t="s">
        <v>82</v>
      </c>
      <c r="F520" s="32" t="s">
        <v>2028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2015</v>
      </c>
    </row>
    <row r="521" spans="1:15" ht="15.75" hidden="1" x14ac:dyDescent="0.25">
      <c r="A521" s="31">
        <v>670</v>
      </c>
      <c r="B521" s="32" t="s">
        <v>1968</v>
      </c>
      <c r="C521" s="32" t="s">
        <v>2081</v>
      </c>
      <c r="D521" s="32" t="s">
        <v>2015</v>
      </c>
      <c r="E521" s="32" t="s">
        <v>2015</v>
      </c>
      <c r="F521" s="32" t="s">
        <v>2026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2015</v>
      </c>
    </row>
    <row r="522" spans="1:15" ht="15.75" hidden="1" x14ac:dyDescent="0.25">
      <c r="A522" s="31">
        <v>671</v>
      </c>
      <c r="B522" s="32" t="s">
        <v>1969</v>
      </c>
      <c r="C522" s="32" t="s">
        <v>2082</v>
      </c>
      <c r="D522" s="32" t="s">
        <v>2015</v>
      </c>
      <c r="E522" s="32" t="s">
        <v>2015</v>
      </c>
      <c r="F522" s="32" t="s">
        <v>2026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2015</v>
      </c>
    </row>
    <row r="523" spans="1:15" ht="15.75" hidden="1" x14ac:dyDescent="0.25">
      <c r="A523" s="31">
        <v>672</v>
      </c>
      <c r="B523" s="32" t="s">
        <v>1974</v>
      </c>
      <c r="C523" s="32" t="s">
        <v>1960</v>
      </c>
      <c r="D523" s="32" t="s">
        <v>72</v>
      </c>
      <c r="E523" s="32" t="s">
        <v>73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2015</v>
      </c>
    </row>
    <row r="524" spans="1:15" ht="15.75" hidden="1" x14ac:dyDescent="0.25">
      <c r="A524" s="31">
        <v>673</v>
      </c>
      <c r="B524" s="32" t="s">
        <v>2083</v>
      </c>
      <c r="C524" s="32" t="s">
        <v>2084</v>
      </c>
      <c r="D524" s="32" t="s">
        <v>2015</v>
      </c>
      <c r="E524" s="32" t="s">
        <v>2015</v>
      </c>
      <c r="F524" s="32" t="s">
        <v>2026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2015</v>
      </c>
    </row>
    <row r="525" spans="1:15" ht="15.75" hidden="1" x14ac:dyDescent="0.25">
      <c r="A525" s="31">
        <v>676</v>
      </c>
      <c r="B525" s="32" t="s">
        <v>2085</v>
      </c>
      <c r="C525" s="32" t="s">
        <v>1966</v>
      </c>
      <c r="D525" s="32" t="s">
        <v>72</v>
      </c>
      <c r="E525" s="32" t="s">
        <v>73</v>
      </c>
      <c r="F525" s="32" t="s">
        <v>2026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2015</v>
      </c>
    </row>
    <row r="526" spans="1:15" ht="15.75" hidden="1" x14ac:dyDescent="0.25">
      <c r="A526" s="31">
        <v>677</v>
      </c>
      <c r="B526" s="32" t="s">
        <v>1970</v>
      </c>
      <c r="C526" s="32" t="s">
        <v>2086</v>
      </c>
      <c r="D526" s="32" t="s">
        <v>2015</v>
      </c>
      <c r="E526" s="32" t="s">
        <v>2015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2015</v>
      </c>
    </row>
    <row r="527" spans="1:15" ht="15.75" hidden="1" x14ac:dyDescent="0.25">
      <c r="A527" s="31">
        <v>678</v>
      </c>
      <c r="B527" s="32" t="s">
        <v>1975</v>
      </c>
      <c r="C527" s="32" t="s">
        <v>1976</v>
      </c>
      <c r="D527" s="32" t="s">
        <v>72</v>
      </c>
      <c r="E527" s="32" t="s">
        <v>73</v>
      </c>
      <c r="F527" s="32" t="s">
        <v>2026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2015</v>
      </c>
    </row>
    <row r="528" spans="1:15" ht="15.75" hidden="1" x14ac:dyDescent="0.25">
      <c r="A528" s="31">
        <v>679</v>
      </c>
      <c r="B528" s="32" t="s">
        <v>2087</v>
      </c>
      <c r="C528" s="32" t="s">
        <v>2088</v>
      </c>
      <c r="D528" s="32" t="s">
        <v>2015</v>
      </c>
      <c r="E528" s="32" t="s">
        <v>2015</v>
      </c>
      <c r="F528" s="32" t="s">
        <v>2026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2015</v>
      </c>
    </row>
    <row r="529" spans="1:15" ht="15.75" hidden="1" x14ac:dyDescent="0.25">
      <c r="A529" s="31">
        <v>680</v>
      </c>
      <c r="B529" s="32" t="s">
        <v>2089</v>
      </c>
      <c r="C529" s="32" t="s">
        <v>2090</v>
      </c>
      <c r="D529" s="32" t="s">
        <v>72</v>
      </c>
      <c r="E529" s="32" t="s">
        <v>82</v>
      </c>
      <c r="F529" s="32" t="s">
        <v>2026</v>
      </c>
      <c r="G529" s="32" t="s">
        <v>2026</v>
      </c>
      <c r="H529" s="32" t="s">
        <v>2026</v>
      </c>
      <c r="I529" s="32" t="s">
        <v>2015</v>
      </c>
      <c r="J529" s="32" t="s">
        <v>2026</v>
      </c>
      <c r="K529" s="32" t="s">
        <v>2015</v>
      </c>
      <c r="L529" s="32" t="s">
        <v>2015</v>
      </c>
      <c r="M529" s="32" t="s">
        <v>2015</v>
      </c>
      <c r="N529" s="32" t="s">
        <v>2015</v>
      </c>
      <c r="O529" s="32" t="s">
        <v>2015</v>
      </c>
    </row>
    <row r="530" spans="1:15" ht="15.75" hidden="1" x14ac:dyDescent="0.25">
      <c r="A530" s="31">
        <v>681</v>
      </c>
      <c r="B530" s="32" t="s">
        <v>2091</v>
      </c>
      <c r="C530" s="32" t="s">
        <v>2092</v>
      </c>
      <c r="D530" s="32" t="s">
        <v>72</v>
      </c>
      <c r="E530" s="32" t="s">
        <v>82</v>
      </c>
      <c r="F530" s="32" t="s">
        <v>2026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2015</v>
      </c>
    </row>
    <row r="531" spans="1:15" ht="15.75" hidden="1" x14ac:dyDescent="0.25">
      <c r="A531" s="31">
        <v>682</v>
      </c>
      <c r="B531" s="32" t="s">
        <v>2093</v>
      </c>
      <c r="C531" s="32" t="s">
        <v>2094</v>
      </c>
      <c r="D531" s="32" t="s">
        <v>72</v>
      </c>
      <c r="E531" s="32" t="s">
        <v>82</v>
      </c>
      <c r="F531" s="32" t="s">
        <v>2026</v>
      </c>
      <c r="G531" s="32" t="s">
        <v>2026</v>
      </c>
      <c r="H531" s="32" t="s">
        <v>2026</v>
      </c>
      <c r="I531" s="32" t="s">
        <v>2015</v>
      </c>
      <c r="J531" s="32" t="s">
        <v>2026</v>
      </c>
      <c r="K531" s="32" t="s">
        <v>2015</v>
      </c>
      <c r="L531" s="32" t="s">
        <v>2015</v>
      </c>
      <c r="M531" s="32" t="s">
        <v>2015</v>
      </c>
      <c r="N531" s="32" t="s">
        <v>2015</v>
      </c>
      <c r="O531" s="32" t="s">
        <v>2015</v>
      </c>
    </row>
    <row r="532" spans="1:15" ht="15.75" x14ac:dyDescent="0.25">
      <c r="A532" s="31">
        <v>668</v>
      </c>
      <c r="B532" s="32" t="s">
        <v>2288</v>
      </c>
      <c r="C532" s="29" t="s">
        <v>2287</v>
      </c>
      <c r="D532" s="29" t="s">
        <v>72</v>
      </c>
      <c r="E532" s="29" t="s">
        <v>1273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2096</v>
      </c>
      <c r="C533" s="32" t="s">
        <v>2097</v>
      </c>
      <c r="D533" s="32" t="s">
        <v>72</v>
      </c>
      <c r="E533" s="32" t="s">
        <v>73</v>
      </c>
      <c r="F533" s="32" t="s">
        <v>2026</v>
      </c>
      <c r="G533" s="32" t="s">
        <v>2026</v>
      </c>
      <c r="H533" s="32" t="s">
        <v>2026</v>
      </c>
      <c r="I533" s="32" t="s">
        <v>2015</v>
      </c>
      <c r="J533" s="32" t="s">
        <v>2026</v>
      </c>
      <c r="K533" s="32" t="s">
        <v>2015</v>
      </c>
      <c r="L533" s="32" t="s">
        <v>2015</v>
      </c>
      <c r="M533" s="32" t="s">
        <v>2015</v>
      </c>
      <c r="N533" s="32" t="s">
        <v>2015</v>
      </c>
      <c r="O533" s="32" t="s">
        <v>2015</v>
      </c>
    </row>
    <row r="534" spans="1:15" ht="15.75" hidden="1" x14ac:dyDescent="0.25">
      <c r="A534" s="31">
        <v>685</v>
      </c>
      <c r="B534" s="32" t="s">
        <v>2098</v>
      </c>
      <c r="C534" s="32" t="s">
        <v>2099</v>
      </c>
      <c r="D534" s="32" t="s">
        <v>72</v>
      </c>
      <c r="E534" s="32" t="s">
        <v>73</v>
      </c>
      <c r="F534" s="32" t="s">
        <v>2026</v>
      </c>
      <c r="G534" s="32" t="s">
        <v>2026</v>
      </c>
      <c r="H534" s="32" t="s">
        <v>2028</v>
      </c>
      <c r="I534" s="32" t="s">
        <v>2015</v>
      </c>
      <c r="J534" s="32" t="s">
        <v>2026</v>
      </c>
      <c r="K534" s="32" t="s">
        <v>2015</v>
      </c>
      <c r="L534" s="32" t="s">
        <v>2015</v>
      </c>
      <c r="M534" s="32" t="s">
        <v>2015</v>
      </c>
      <c r="N534" s="32" t="s">
        <v>2015</v>
      </c>
      <c r="O534" s="32" t="s">
        <v>2015</v>
      </c>
    </row>
    <row r="535" spans="1:15" ht="15.75" hidden="1" x14ac:dyDescent="0.25">
      <c r="A535" s="31">
        <v>686</v>
      </c>
      <c r="B535" s="32" t="s">
        <v>2100</v>
      </c>
      <c r="C535" s="32" t="s">
        <v>2101</v>
      </c>
      <c r="D535" s="32" t="s">
        <v>2015</v>
      </c>
      <c r="E535" s="32" t="s">
        <v>2015</v>
      </c>
      <c r="F535" s="32" t="s">
        <v>2026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2015</v>
      </c>
    </row>
    <row r="536" spans="1:15" ht="15.75" x14ac:dyDescent="0.25">
      <c r="A536" s="31">
        <v>683</v>
      </c>
      <c r="B536" s="32" t="s">
        <v>1979</v>
      </c>
      <c r="C536" s="32" t="s">
        <v>2095</v>
      </c>
      <c r="D536" s="32" t="s">
        <v>2015</v>
      </c>
      <c r="E536" s="32" t="s">
        <v>105</v>
      </c>
      <c r="F536" s="32" t="s">
        <v>2026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74</v>
      </c>
      <c r="L536" s="32" t="s">
        <v>74</v>
      </c>
      <c r="M536" s="32" t="s">
        <v>74</v>
      </c>
      <c r="N536" s="32" t="s">
        <v>74</v>
      </c>
      <c r="O536" s="32" t="s">
        <v>1206</v>
      </c>
    </row>
    <row r="537" spans="1:15" ht="15.75" hidden="1" x14ac:dyDescent="0.25">
      <c r="A537" s="31">
        <v>688</v>
      </c>
      <c r="B537" s="32" t="s">
        <v>2008</v>
      </c>
      <c r="C537" s="32" t="s">
        <v>2104</v>
      </c>
      <c r="D537" s="32" t="s">
        <v>2015</v>
      </c>
      <c r="E537" s="32" t="s">
        <v>2015</v>
      </c>
      <c r="F537" s="32" t="s">
        <v>2026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687</v>
      </c>
      <c r="B538" s="32" t="s">
        <v>2102</v>
      </c>
      <c r="C538" s="32" t="s">
        <v>2103</v>
      </c>
      <c r="D538" s="32" t="s">
        <v>72</v>
      </c>
      <c r="E538" s="32" t="s">
        <v>105</v>
      </c>
      <c r="F538" s="32" t="s">
        <v>2028</v>
      </c>
      <c r="G538" s="32" t="s">
        <v>2026</v>
      </c>
      <c r="H538" s="32" t="s">
        <v>2026</v>
      </c>
      <c r="I538" s="32" t="s">
        <v>2015</v>
      </c>
      <c r="J538" s="32" t="s">
        <v>2026</v>
      </c>
      <c r="K538" s="32" t="s">
        <v>2015</v>
      </c>
      <c r="L538" s="32" t="s">
        <v>2015</v>
      </c>
      <c r="M538" s="32" t="s">
        <v>2015</v>
      </c>
      <c r="N538" s="32" t="s">
        <v>2015</v>
      </c>
      <c r="O538" s="32" t="s">
        <v>2015</v>
      </c>
    </row>
    <row r="539" spans="1:15" ht="15.75" x14ac:dyDescent="0.25">
      <c r="A539" s="31">
        <v>689</v>
      </c>
      <c r="B539" s="32" t="s">
        <v>2105</v>
      </c>
      <c r="C539" s="32" t="s">
        <v>2106</v>
      </c>
      <c r="D539" s="32" t="s">
        <v>72</v>
      </c>
      <c r="E539" s="32" t="s">
        <v>105</v>
      </c>
      <c r="F539" s="32" t="s">
        <v>2026</v>
      </c>
      <c r="G539" s="32" t="s">
        <v>2026</v>
      </c>
      <c r="H539" s="32" t="s">
        <v>2026</v>
      </c>
      <c r="I539" s="32" t="s">
        <v>2015</v>
      </c>
      <c r="J539" s="32" t="s">
        <v>2026</v>
      </c>
      <c r="K539" s="32" t="s">
        <v>2015</v>
      </c>
      <c r="L539" s="32" t="s">
        <v>2015</v>
      </c>
      <c r="M539" s="32" t="s">
        <v>2015</v>
      </c>
      <c r="N539" s="32" t="s">
        <v>2015</v>
      </c>
      <c r="O539" s="32" t="s">
        <v>2015</v>
      </c>
    </row>
    <row r="540" spans="1:15" ht="15.75" hidden="1" x14ac:dyDescent="0.25">
      <c r="A540" s="31">
        <v>691</v>
      </c>
      <c r="B540" s="32" t="s">
        <v>2107</v>
      </c>
      <c r="C540" s="32" t="s">
        <v>1989</v>
      </c>
      <c r="D540" s="32" t="s">
        <v>2015</v>
      </c>
      <c r="E540" s="32" t="s">
        <v>2015</v>
      </c>
      <c r="F540" s="32" t="s">
        <v>2026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2015</v>
      </c>
    </row>
    <row r="541" spans="1:15" ht="15.75" hidden="1" x14ac:dyDescent="0.25">
      <c r="A541" s="31">
        <v>693</v>
      </c>
      <c r="B541" s="32" t="s">
        <v>2108</v>
      </c>
      <c r="C541" s="32" t="s">
        <v>2109</v>
      </c>
      <c r="D541" s="32" t="s">
        <v>2015</v>
      </c>
      <c r="E541" s="32" t="s">
        <v>2015</v>
      </c>
      <c r="F541" s="32" t="s">
        <v>2026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2110</v>
      </c>
      <c r="C542" s="32" t="s">
        <v>1991</v>
      </c>
      <c r="D542" s="32" t="s">
        <v>72</v>
      </c>
      <c r="E542" s="32" t="s">
        <v>73</v>
      </c>
      <c r="F542" s="32" t="s">
        <v>2026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2015</v>
      </c>
    </row>
    <row r="543" spans="1:15" ht="15.75" hidden="1" x14ac:dyDescent="0.25">
      <c r="A543" s="31">
        <v>695</v>
      </c>
      <c r="B543" s="32" t="s">
        <v>2011</v>
      </c>
      <c r="C543" s="32" t="s">
        <v>2111</v>
      </c>
      <c r="D543" s="32" t="s">
        <v>2015</v>
      </c>
      <c r="E543" s="32" t="s">
        <v>2015</v>
      </c>
      <c r="F543" s="32" t="s">
        <v>2026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2015</v>
      </c>
    </row>
    <row r="544" spans="1:15" ht="15.75" hidden="1" x14ac:dyDescent="0.25">
      <c r="A544" s="31">
        <v>696</v>
      </c>
      <c r="B544" s="32" t="s">
        <v>2012</v>
      </c>
      <c r="C544" s="32" t="s">
        <v>2002</v>
      </c>
      <c r="D544" s="32" t="s">
        <v>72</v>
      </c>
      <c r="E544" s="32" t="s">
        <v>73</v>
      </c>
      <c r="F544" s="32" t="s">
        <v>2026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2015</v>
      </c>
    </row>
    <row r="545" spans="1:15" ht="15.75" hidden="1" x14ac:dyDescent="0.25">
      <c r="A545" s="31">
        <v>697</v>
      </c>
      <c r="B545" s="32" t="s">
        <v>2112</v>
      </c>
      <c r="C545" s="32" t="s">
        <v>1995</v>
      </c>
      <c r="D545" s="32" t="s">
        <v>1296</v>
      </c>
      <c r="E545" s="32" t="s">
        <v>73</v>
      </c>
      <c r="F545" s="32" t="s">
        <v>2026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2015</v>
      </c>
    </row>
    <row r="546" spans="1:15" ht="15.75" hidden="1" x14ac:dyDescent="0.25">
      <c r="A546" s="31">
        <v>698</v>
      </c>
      <c r="B546" s="32" t="s">
        <v>2113</v>
      </c>
      <c r="C546" s="32" t="s">
        <v>2114</v>
      </c>
      <c r="D546" s="32" t="s">
        <v>72</v>
      </c>
      <c r="E546" s="32" t="s">
        <v>73</v>
      </c>
      <c r="F546" s="32" t="s">
        <v>2026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2015</v>
      </c>
    </row>
    <row r="547" spans="1:15" ht="15.75" hidden="1" x14ac:dyDescent="0.25">
      <c r="A547" s="31">
        <v>699</v>
      </c>
      <c r="B547" s="32" t="s">
        <v>2115</v>
      </c>
      <c r="C547" s="32" t="s">
        <v>2116</v>
      </c>
      <c r="D547" s="32" t="s">
        <v>72</v>
      </c>
      <c r="E547" s="32" t="s">
        <v>90</v>
      </c>
      <c r="F547" s="32" t="s">
        <v>2026</v>
      </c>
      <c r="G547" s="32" t="s">
        <v>2026</v>
      </c>
      <c r="H547" s="32" t="s">
        <v>2028</v>
      </c>
      <c r="I547" s="32" t="s">
        <v>2015</v>
      </c>
      <c r="J547" s="32" t="s">
        <v>2026</v>
      </c>
      <c r="K547" s="32" t="s">
        <v>2015</v>
      </c>
      <c r="L547" s="32" t="s">
        <v>2015</v>
      </c>
      <c r="M547" s="32" t="s">
        <v>2015</v>
      </c>
      <c r="N547" s="32" t="s">
        <v>2015</v>
      </c>
      <c r="O547" s="32" t="s">
        <v>2015</v>
      </c>
    </row>
    <row r="548" spans="1:15" ht="15.75" x14ac:dyDescent="0.25">
      <c r="A548" s="31">
        <v>690</v>
      </c>
      <c r="B548" s="32" t="s">
        <v>1983</v>
      </c>
      <c r="C548" s="32" t="s">
        <v>1984</v>
      </c>
      <c r="D548" s="32" t="s">
        <v>72</v>
      </c>
      <c r="E548" s="32" t="s">
        <v>105</v>
      </c>
      <c r="F548" s="32" t="s">
        <v>2026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2015</v>
      </c>
    </row>
    <row r="549" spans="1:15" ht="15.75" x14ac:dyDescent="0.25">
      <c r="A549" s="31">
        <v>701</v>
      </c>
      <c r="B549" s="32" t="s">
        <v>2117</v>
      </c>
      <c r="C549" s="32" t="s">
        <v>2118</v>
      </c>
      <c r="D549" s="32" t="s">
        <v>2015</v>
      </c>
      <c r="E549" s="32" t="s">
        <v>105</v>
      </c>
      <c r="F549" s="32" t="s">
        <v>2026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2015</v>
      </c>
    </row>
    <row r="550" spans="1:15" ht="15.75" x14ac:dyDescent="0.25">
      <c r="A550" s="31">
        <v>703</v>
      </c>
      <c r="B550" s="32" t="s">
        <v>875</v>
      </c>
      <c r="C550" s="32" t="s">
        <v>876</v>
      </c>
      <c r="D550" s="32" t="s">
        <v>72</v>
      </c>
      <c r="E550" s="32" t="s">
        <v>105</v>
      </c>
      <c r="F550" s="32" t="s">
        <v>2026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1177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2026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2026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2026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2026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2026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705</v>
      </c>
      <c r="B556" s="32" t="s">
        <v>879</v>
      </c>
      <c r="C556" s="32" t="s">
        <v>25</v>
      </c>
      <c r="D556" s="32" t="s">
        <v>72</v>
      </c>
      <c r="E556" s="32" t="s">
        <v>105</v>
      </c>
      <c r="F556" s="32" t="s">
        <v>2026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1202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2026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2026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2026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712</v>
      </c>
      <c r="B560" s="32" t="s">
        <v>204</v>
      </c>
      <c r="C560" s="32" t="s">
        <v>205</v>
      </c>
      <c r="D560" s="32" t="s">
        <v>72</v>
      </c>
      <c r="E560" s="32" t="s">
        <v>105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1201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2026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2026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716</v>
      </c>
      <c r="B564" s="32" t="s">
        <v>619</v>
      </c>
      <c r="C564" s="32" t="s">
        <v>620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2026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720</v>
      </c>
      <c r="B567" s="32" t="s">
        <v>212</v>
      </c>
      <c r="C567" s="32" t="s">
        <v>213</v>
      </c>
      <c r="D567" s="32" t="s">
        <v>72</v>
      </c>
      <c r="E567" s="32" t="s">
        <v>105</v>
      </c>
      <c r="F567" s="32" t="s">
        <v>2026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2026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2026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2026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723</v>
      </c>
      <c r="B571" s="32" t="s">
        <v>2291</v>
      </c>
      <c r="C571" s="29" t="str">
        <f>VLOOKUP(A571,'LISTADO ATM'!$A$2:$B$824,2,0)</f>
        <v xml:space="preserve">ATM Farmacia COOPINFA </v>
      </c>
      <c r="D571" s="29"/>
      <c r="E571" s="29" t="s">
        <v>1273</v>
      </c>
      <c r="F571" s="32" t="s">
        <v>1298</v>
      </c>
      <c r="G571" s="32" t="s">
        <v>1298</v>
      </c>
      <c r="H571" s="32" t="s">
        <v>1298</v>
      </c>
      <c r="I571" s="32" t="s">
        <v>1298</v>
      </c>
      <c r="J571" s="32" t="s">
        <v>1298</v>
      </c>
      <c r="K571" s="32" t="s">
        <v>1298</v>
      </c>
      <c r="L571" s="32" t="s">
        <v>1298</v>
      </c>
      <c r="M571" s="32" t="s">
        <v>1298</v>
      </c>
      <c r="N571" s="32"/>
      <c r="O571" s="32"/>
    </row>
    <row r="572" spans="1:15" ht="15.75" x14ac:dyDescent="0.25">
      <c r="A572" s="31">
        <v>727</v>
      </c>
      <c r="B572" s="32" t="s">
        <v>570</v>
      </c>
      <c r="C572" s="32" t="s">
        <v>571</v>
      </c>
      <c r="D572" s="32" t="s">
        <v>72</v>
      </c>
      <c r="E572" s="32" t="s">
        <v>105</v>
      </c>
      <c r="F572" s="32" t="s">
        <v>2026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1201</v>
      </c>
    </row>
    <row r="573" spans="1:15" ht="15.75" x14ac:dyDescent="0.25">
      <c r="A573" s="31">
        <v>728</v>
      </c>
      <c r="B573" s="32" t="s">
        <v>103</v>
      </c>
      <c r="C573" s="32" t="s">
        <v>104</v>
      </c>
      <c r="D573" s="32" t="s">
        <v>72</v>
      </c>
      <c r="E573" s="32" t="s">
        <v>105</v>
      </c>
      <c r="F573" s="32" t="s">
        <v>2028</v>
      </c>
      <c r="G573" s="32" t="s">
        <v>77</v>
      </c>
      <c r="H573" s="32" t="s">
        <v>77</v>
      </c>
      <c r="I573" s="32" t="s">
        <v>77</v>
      </c>
      <c r="J573" s="32" t="s">
        <v>77</v>
      </c>
      <c r="K573" s="32" t="s">
        <v>74</v>
      </c>
      <c r="L573" s="32" t="s">
        <v>77</v>
      </c>
      <c r="M573" s="32" t="s">
        <v>74</v>
      </c>
      <c r="N573" s="32" t="s">
        <v>77</v>
      </c>
      <c r="O573" s="32" t="s">
        <v>1206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2026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729</v>
      </c>
      <c r="B575" s="32" t="s">
        <v>110</v>
      </c>
      <c r="C575" s="32" t="s">
        <v>111</v>
      </c>
      <c r="D575" s="32" t="s">
        <v>72</v>
      </c>
      <c r="E575" s="32" t="s">
        <v>105</v>
      </c>
      <c r="F575" s="32" t="s">
        <v>2026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74</v>
      </c>
      <c r="O575" s="32" t="s">
        <v>1206</v>
      </c>
    </row>
    <row r="576" spans="1:15" ht="15.75" x14ac:dyDescent="0.25">
      <c r="A576" s="31">
        <v>731</v>
      </c>
      <c r="B576" s="32" t="s">
        <v>597</v>
      </c>
      <c r="C576" s="32" t="s">
        <v>598</v>
      </c>
      <c r="D576" s="32" t="s">
        <v>72</v>
      </c>
      <c r="E576" s="32" t="s">
        <v>105</v>
      </c>
      <c r="F576" s="32" t="s">
        <v>2026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1177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2026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2028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2026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732</v>
      </c>
      <c r="B580" s="32" t="s">
        <v>218</v>
      </c>
      <c r="C580" s="32" t="s">
        <v>219</v>
      </c>
      <c r="D580" s="32" t="s">
        <v>72</v>
      </c>
      <c r="E580" s="32" t="s">
        <v>105</v>
      </c>
      <c r="F580" s="32" t="s">
        <v>2026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1202</v>
      </c>
    </row>
    <row r="581" spans="1:15" ht="15.75" x14ac:dyDescent="0.25">
      <c r="A581" s="31">
        <v>736</v>
      </c>
      <c r="B581" s="32" t="s">
        <v>126</v>
      </c>
      <c r="C581" s="32" t="s">
        <v>127</v>
      </c>
      <c r="D581" s="32" t="s">
        <v>72</v>
      </c>
      <c r="E581" s="32" t="s">
        <v>105</v>
      </c>
      <c r="F581" s="32" t="s">
        <v>2028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1203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2026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2026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737</v>
      </c>
      <c r="B584" s="32" t="s">
        <v>560</v>
      </c>
      <c r="C584" s="32" t="s">
        <v>561</v>
      </c>
      <c r="D584" s="32" t="s">
        <v>72</v>
      </c>
      <c r="E584" s="32" t="s">
        <v>105</v>
      </c>
      <c r="F584" s="32" t="s">
        <v>2026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740</v>
      </c>
      <c r="B585" s="32" t="s">
        <v>180</v>
      </c>
      <c r="C585" s="32" t="s">
        <v>181</v>
      </c>
      <c r="D585" s="32" t="s">
        <v>72</v>
      </c>
      <c r="E585" s="32" t="s">
        <v>105</v>
      </c>
      <c r="F585" s="32" t="s">
        <v>2026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74</v>
      </c>
      <c r="O585" s="32" t="s">
        <v>1202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2026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2028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2026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31.5" x14ac:dyDescent="0.25">
      <c r="A590" s="31">
        <v>741</v>
      </c>
      <c r="B590" s="32" t="s">
        <v>740</v>
      </c>
      <c r="C590" s="32" t="s">
        <v>741</v>
      </c>
      <c r="D590" s="32" t="s">
        <v>72</v>
      </c>
      <c r="E590" s="32" t="s">
        <v>105</v>
      </c>
      <c r="F590" s="32" t="s">
        <v>2026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1207</v>
      </c>
    </row>
    <row r="591" spans="1:15" ht="15.75" x14ac:dyDescent="0.25">
      <c r="A591" s="31">
        <v>746</v>
      </c>
      <c r="B591" s="32" t="s">
        <v>255</v>
      </c>
      <c r="C591" s="32" t="s">
        <v>256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1205</v>
      </c>
    </row>
    <row r="592" spans="1:15" ht="15.75" x14ac:dyDescent="0.25">
      <c r="A592" s="31">
        <v>747</v>
      </c>
      <c r="B592" s="32" t="s">
        <v>342</v>
      </c>
      <c r="C592" s="32" t="s">
        <v>343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1201</v>
      </c>
    </row>
    <row r="593" spans="1:15" ht="15.75" x14ac:dyDescent="0.25">
      <c r="A593" s="31">
        <v>748</v>
      </c>
      <c r="B593" s="32" t="s">
        <v>247</v>
      </c>
      <c r="C593" s="32" t="s">
        <v>248</v>
      </c>
      <c r="D593" s="32" t="s">
        <v>72</v>
      </c>
      <c r="E593" s="32" t="s">
        <v>105</v>
      </c>
      <c r="F593" s="32" t="s">
        <v>2026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74</v>
      </c>
      <c r="M593" s="32" t="s">
        <v>74</v>
      </c>
      <c r="N593" s="32" t="s">
        <v>74</v>
      </c>
      <c r="O593" s="32" t="s">
        <v>1202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2028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2200</v>
      </c>
      <c r="C595" s="29" t="s">
        <v>2184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749</v>
      </c>
      <c r="B596" s="32" t="s">
        <v>508</v>
      </c>
      <c r="C596" s="32" t="s">
        <v>509</v>
      </c>
      <c r="D596" s="32" t="s">
        <v>72</v>
      </c>
      <c r="E596" s="32" t="s">
        <v>105</v>
      </c>
      <c r="F596" s="32" t="s">
        <v>2026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2026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752</v>
      </c>
      <c r="B598" s="32" t="s">
        <v>558</v>
      </c>
      <c r="C598" s="32" t="s">
        <v>559</v>
      </c>
      <c r="D598" s="32" t="s">
        <v>72</v>
      </c>
      <c r="E598" s="32" t="s">
        <v>105</v>
      </c>
      <c r="F598" s="32" t="s">
        <v>2028</v>
      </c>
      <c r="G598" s="32" t="s">
        <v>77</v>
      </c>
      <c r="H598" s="32" t="s">
        <v>77</v>
      </c>
      <c r="I598" s="32" t="s">
        <v>77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1206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2026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754</v>
      </c>
      <c r="B600" s="32" t="s">
        <v>886</v>
      </c>
      <c r="C600" s="32" t="s">
        <v>887</v>
      </c>
      <c r="D600" s="32" t="s">
        <v>72</v>
      </c>
      <c r="E600" s="32" t="s">
        <v>105</v>
      </c>
      <c r="F600" s="32" t="s">
        <v>2026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1202</v>
      </c>
    </row>
    <row r="601" spans="1:15" ht="15.75" x14ac:dyDescent="0.25">
      <c r="A601" s="31">
        <v>756</v>
      </c>
      <c r="B601" s="32" t="s">
        <v>890</v>
      </c>
      <c r="C601" s="32" t="s">
        <v>891</v>
      </c>
      <c r="D601" s="32" t="s">
        <v>72</v>
      </c>
      <c r="E601" s="32" t="s">
        <v>105</v>
      </c>
      <c r="F601" s="32" t="s">
        <v>2026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1177</v>
      </c>
    </row>
    <row r="602" spans="1:15" ht="15.75" x14ac:dyDescent="0.25">
      <c r="A602" s="31">
        <v>757</v>
      </c>
      <c r="B602" s="32" t="s">
        <v>892</v>
      </c>
      <c r="C602" s="32" t="s">
        <v>893</v>
      </c>
      <c r="D602" s="32" t="s">
        <v>72</v>
      </c>
      <c r="E602" s="32" t="s">
        <v>105</v>
      </c>
      <c r="F602" s="32" t="s">
        <v>2026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1201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758</v>
      </c>
      <c r="B604" s="32" t="s">
        <v>2400</v>
      </c>
      <c r="C604" s="29" t="s">
        <v>2399</v>
      </c>
      <c r="D604" s="29"/>
      <c r="E604" s="29" t="s">
        <v>1273</v>
      </c>
      <c r="F604" s="32" t="s">
        <v>1298</v>
      </c>
      <c r="G604" s="32" t="s">
        <v>1298</v>
      </c>
      <c r="H604" s="32" t="s">
        <v>1298</v>
      </c>
      <c r="I604" s="32" t="s">
        <v>1298</v>
      </c>
      <c r="J604" s="32" t="s">
        <v>1298</v>
      </c>
      <c r="K604" s="32" t="s">
        <v>1298</v>
      </c>
      <c r="L604" s="32" t="s">
        <v>1298</v>
      </c>
      <c r="M604" s="32" t="s">
        <v>1298</v>
      </c>
      <c r="N604" s="32"/>
      <c r="O604" s="32"/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2026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760</v>
      </c>
      <c r="B606" s="32" t="s">
        <v>896</v>
      </c>
      <c r="C606" s="32" t="s">
        <v>897</v>
      </c>
      <c r="D606" s="32" t="s">
        <v>72</v>
      </c>
      <c r="E606" s="32" t="s">
        <v>105</v>
      </c>
      <c r="F606" s="32" t="s">
        <v>2026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77</v>
      </c>
      <c r="N606" s="32" t="s">
        <v>77</v>
      </c>
      <c r="O606" s="32" t="s">
        <v>1177</v>
      </c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2026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2026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2028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2026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2194</v>
      </c>
      <c r="C611" s="29" t="s">
        <v>2185</v>
      </c>
      <c r="D611" s="29" t="s">
        <v>72</v>
      </c>
      <c r="E611" s="29" t="s">
        <v>73</v>
      </c>
      <c r="F611" s="32" t="s">
        <v>2026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763</v>
      </c>
      <c r="B612" s="32" t="s">
        <v>722</v>
      </c>
      <c r="C612" s="32" t="s">
        <v>723</v>
      </c>
      <c r="D612" s="32" t="s">
        <v>72</v>
      </c>
      <c r="E612" s="32" t="s">
        <v>105</v>
      </c>
      <c r="F612" s="32" t="s">
        <v>2026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1203</v>
      </c>
    </row>
    <row r="613" spans="1:15" ht="15.75" x14ac:dyDescent="0.25">
      <c r="A613" s="31">
        <v>770</v>
      </c>
      <c r="B613" s="32" t="s">
        <v>901</v>
      </c>
      <c r="C613" s="32" t="s">
        <v>53</v>
      </c>
      <c r="D613" s="32" t="s">
        <v>72</v>
      </c>
      <c r="E613" s="32" t="s">
        <v>105</v>
      </c>
      <c r="F613" s="32" t="s">
        <v>2026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1205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2026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2026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771</v>
      </c>
      <c r="B616" s="32" t="s">
        <v>902</v>
      </c>
      <c r="C616" s="32" t="s">
        <v>903</v>
      </c>
      <c r="D616" s="32" t="s">
        <v>72</v>
      </c>
      <c r="E616" s="32" t="s">
        <v>105</v>
      </c>
      <c r="F616" s="32" t="s">
        <v>2026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74</v>
      </c>
      <c r="N616" s="32" t="s">
        <v>74</v>
      </c>
      <c r="O616" s="32" t="s">
        <v>1177</v>
      </c>
    </row>
    <row r="617" spans="1:15" ht="15.75" x14ac:dyDescent="0.25">
      <c r="A617" s="31">
        <v>774</v>
      </c>
      <c r="B617" s="32" t="s">
        <v>118</v>
      </c>
      <c r="C617" s="32" t="s">
        <v>119</v>
      </c>
      <c r="D617" s="32" t="s">
        <v>72</v>
      </c>
      <c r="E617" s="32" t="s">
        <v>105</v>
      </c>
      <c r="F617" s="32" t="s">
        <v>2026</v>
      </c>
      <c r="G617" s="32" t="s">
        <v>77</v>
      </c>
      <c r="H617" s="32" t="s">
        <v>77</v>
      </c>
      <c r="I617" s="32" t="s">
        <v>77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2026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775</v>
      </c>
      <c r="B620" s="32" t="s">
        <v>730</v>
      </c>
      <c r="C620" s="32" t="s">
        <v>731</v>
      </c>
      <c r="D620" s="32" t="s">
        <v>72</v>
      </c>
      <c r="E620" s="32" t="s">
        <v>105</v>
      </c>
      <c r="F620" s="32" t="s">
        <v>2026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1177</v>
      </c>
    </row>
    <row r="621" spans="1:15" ht="15.75" x14ac:dyDescent="0.25">
      <c r="A621" s="31">
        <v>778</v>
      </c>
      <c r="B621" s="32" t="s">
        <v>346</v>
      </c>
      <c r="C621" s="32" t="s">
        <v>347</v>
      </c>
      <c r="D621" s="32" t="s">
        <v>72</v>
      </c>
      <c r="E621" s="32" t="s">
        <v>105</v>
      </c>
      <c r="F621" s="32" t="s">
        <v>2026</v>
      </c>
      <c r="G621" s="32" t="s">
        <v>77</v>
      </c>
      <c r="H621" s="32" t="s">
        <v>77</v>
      </c>
      <c r="I621" s="32" t="s">
        <v>77</v>
      </c>
      <c r="J621" s="32" t="s">
        <v>77</v>
      </c>
      <c r="K621" s="32" t="s">
        <v>74</v>
      </c>
      <c r="L621" s="32" t="s">
        <v>77</v>
      </c>
      <c r="M621" s="32" t="s">
        <v>74</v>
      </c>
      <c r="N621" s="32" t="s">
        <v>77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2028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2026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779</v>
      </c>
      <c r="B624" s="32" t="s">
        <v>350</v>
      </c>
      <c r="C624" s="32" t="s">
        <v>351</v>
      </c>
      <c r="D624" s="32" t="s">
        <v>72</v>
      </c>
      <c r="E624" s="32" t="s">
        <v>105</v>
      </c>
      <c r="F624" s="32" t="s">
        <v>2026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2026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2026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2026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2026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2026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2193</v>
      </c>
      <c r="C631" s="29" t="s">
        <v>2186</v>
      </c>
      <c r="D631" s="29" t="s">
        <v>72</v>
      </c>
      <c r="E631" s="29" t="s">
        <v>82</v>
      </c>
      <c r="F631" s="32" t="s">
        <v>2026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2026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2191</v>
      </c>
      <c r="C634" s="29" t="s">
        <v>2187</v>
      </c>
      <c r="D634" s="29" t="s">
        <v>72</v>
      </c>
      <c r="E634" s="29" t="s">
        <v>73</v>
      </c>
      <c r="F634" s="32" t="s">
        <v>2026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2169</v>
      </c>
      <c r="C635" s="29" t="s">
        <v>2170</v>
      </c>
      <c r="D635" s="29" t="s">
        <v>72</v>
      </c>
      <c r="E635" s="29" t="s">
        <v>73</v>
      </c>
      <c r="F635" s="32" t="s">
        <v>2026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2026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2026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782</v>
      </c>
      <c r="B638" s="32" t="s">
        <v>340</v>
      </c>
      <c r="C638" s="32" t="s">
        <v>341</v>
      </c>
      <c r="D638" s="32" t="s">
        <v>72</v>
      </c>
      <c r="E638" s="32" t="s">
        <v>105</v>
      </c>
      <c r="F638" s="32" t="s">
        <v>2026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1177</v>
      </c>
    </row>
    <row r="639" spans="1:15" ht="15.75" hidden="1" x14ac:dyDescent="0.25">
      <c r="A639" s="31">
        <v>797</v>
      </c>
      <c r="B639" s="32" t="s">
        <v>2516</v>
      </c>
      <c r="C639" s="29" t="s">
        <v>2503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796</v>
      </c>
      <c r="B640" s="32" t="s">
        <v>253</v>
      </c>
      <c r="C640" s="32" t="s">
        <v>254</v>
      </c>
      <c r="D640" s="32" t="s">
        <v>72</v>
      </c>
      <c r="E640" s="32" t="s">
        <v>105</v>
      </c>
      <c r="F640" s="32" t="s">
        <v>2028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1205</v>
      </c>
    </row>
    <row r="641" spans="1:15" ht="15.75" x14ac:dyDescent="0.25">
      <c r="A641" s="31">
        <v>798</v>
      </c>
      <c r="B641" s="32" t="s">
        <v>913</v>
      </c>
      <c r="C641" s="32" t="s">
        <v>914</v>
      </c>
      <c r="D641" s="32" t="s">
        <v>72</v>
      </c>
      <c r="E641" s="32" t="s">
        <v>105</v>
      </c>
      <c r="F641" s="32" t="s">
        <v>2026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2026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2026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2026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2026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799</v>
      </c>
      <c r="B647" s="32" t="s">
        <v>915</v>
      </c>
      <c r="C647" s="32" t="s">
        <v>916</v>
      </c>
      <c r="D647" s="32" t="s">
        <v>72</v>
      </c>
      <c r="E647" s="32" t="s">
        <v>105</v>
      </c>
      <c r="F647" s="32" t="s">
        <v>2026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1201</v>
      </c>
    </row>
    <row r="648" spans="1:15" ht="15.75" x14ac:dyDescent="0.25">
      <c r="A648" s="31">
        <v>805</v>
      </c>
      <c r="B648" s="32" t="s">
        <v>926</v>
      </c>
      <c r="C648" s="32" t="s">
        <v>927</v>
      </c>
      <c r="D648" s="32" t="s">
        <v>72</v>
      </c>
      <c r="E648" s="32" t="s">
        <v>105</v>
      </c>
      <c r="F648" s="32" t="s">
        <v>2026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1203</v>
      </c>
    </row>
    <row r="649" spans="1:15" ht="15.75" x14ac:dyDescent="0.25">
      <c r="A649" s="31">
        <v>806</v>
      </c>
      <c r="B649" s="32" t="s">
        <v>928</v>
      </c>
      <c r="C649" s="32" t="s">
        <v>929</v>
      </c>
      <c r="D649" s="32" t="s">
        <v>72</v>
      </c>
      <c r="E649" s="32" t="s">
        <v>105</v>
      </c>
      <c r="F649" s="32" t="s">
        <v>2026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1201</v>
      </c>
    </row>
    <row r="650" spans="1:15" ht="15.75" x14ac:dyDescent="0.25">
      <c r="A650" s="31">
        <v>807</v>
      </c>
      <c r="B650" s="32" t="s">
        <v>352</v>
      </c>
      <c r="C650" s="32" t="s">
        <v>353</v>
      </c>
      <c r="D650" s="32" t="s">
        <v>72</v>
      </c>
      <c r="E650" s="32" t="s">
        <v>105</v>
      </c>
      <c r="F650" s="32" t="s">
        <v>2028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77</v>
      </c>
      <c r="L650" s="32" t="s">
        <v>77</v>
      </c>
      <c r="M650" s="32" t="s">
        <v>77</v>
      </c>
      <c r="N650" s="32" t="s">
        <v>74</v>
      </c>
      <c r="O650" s="32" t="s">
        <v>1177</v>
      </c>
    </row>
    <row r="651" spans="1:15" ht="15.75" x14ac:dyDescent="0.25">
      <c r="A651" s="31">
        <v>808</v>
      </c>
      <c r="B651" s="32" t="s">
        <v>930</v>
      </c>
      <c r="C651" s="32" t="s">
        <v>931</v>
      </c>
      <c r="D651" s="32" t="s">
        <v>72</v>
      </c>
      <c r="E651" s="32" t="s">
        <v>105</v>
      </c>
      <c r="F651" s="32" t="s">
        <v>2026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74</v>
      </c>
      <c r="L651" s="32" t="s">
        <v>77</v>
      </c>
      <c r="M651" s="32" t="s">
        <v>74</v>
      </c>
      <c r="N651" s="32" t="s">
        <v>77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2026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2026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2026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2156</v>
      </c>
      <c r="C655" s="29" t="s">
        <v>2157</v>
      </c>
      <c r="D655" s="29" t="s">
        <v>72</v>
      </c>
      <c r="E655" s="29" t="s">
        <v>73</v>
      </c>
      <c r="F655" s="32" t="s">
        <v>2026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2026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2026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2026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809</v>
      </c>
      <c r="B660" s="32" t="s">
        <v>2151</v>
      </c>
      <c r="C660" s="29" t="s">
        <v>2152</v>
      </c>
      <c r="D660" s="29"/>
      <c r="E660" s="29" t="s">
        <v>105</v>
      </c>
      <c r="F660" s="32" t="s">
        <v>2026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77</v>
      </c>
      <c r="O660" s="32"/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2028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2026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2026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2026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2026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2026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2026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2026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2026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2026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819</v>
      </c>
      <c r="B671" s="32" t="s">
        <v>944</v>
      </c>
      <c r="C671" s="32" t="s">
        <v>945</v>
      </c>
      <c r="D671" s="32" t="s">
        <v>72</v>
      </c>
      <c r="E671" s="32" t="s">
        <v>105</v>
      </c>
      <c r="F671" s="32" t="s">
        <v>2026</v>
      </c>
      <c r="G671" s="32" t="s">
        <v>74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1201</v>
      </c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2026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2026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2026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832</v>
      </c>
      <c r="B676" s="32" t="s">
        <v>966</v>
      </c>
      <c r="C676" s="32" t="s">
        <v>967</v>
      </c>
      <c r="D676" s="32" t="s">
        <v>72</v>
      </c>
      <c r="E676" s="32" t="s">
        <v>105</v>
      </c>
      <c r="F676" s="32" t="s">
        <v>2026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1206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2026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2026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837</v>
      </c>
      <c r="B679" s="32" t="s">
        <v>2174</v>
      </c>
      <c r="C679" s="29" t="s">
        <v>2491</v>
      </c>
      <c r="D679" s="29"/>
      <c r="E679" s="29" t="s">
        <v>105</v>
      </c>
      <c r="F679" s="32" t="s">
        <v>2026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74</v>
      </c>
      <c r="L679" s="32" t="s">
        <v>74</v>
      </c>
      <c r="M679" s="32" t="s">
        <v>74</v>
      </c>
      <c r="N679" s="32" t="s">
        <v>77</v>
      </c>
      <c r="O679" s="32"/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2026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2026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2026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2026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2026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2026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2026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840</v>
      </c>
      <c r="B687" s="32" t="s">
        <v>980</v>
      </c>
      <c r="C687" s="32" t="s">
        <v>981</v>
      </c>
      <c r="D687" s="32" t="s">
        <v>72</v>
      </c>
      <c r="E687" s="32" t="s">
        <v>105</v>
      </c>
      <c r="F687" s="32" t="s">
        <v>2026</v>
      </c>
      <c r="G687" s="32" t="s">
        <v>77</v>
      </c>
      <c r="H687" s="32" t="s">
        <v>77</v>
      </c>
      <c r="I687" s="32" t="s">
        <v>74</v>
      </c>
      <c r="J687" s="32" t="s">
        <v>74</v>
      </c>
      <c r="K687" s="32" t="s">
        <v>74</v>
      </c>
      <c r="L687" s="32" t="s">
        <v>77</v>
      </c>
      <c r="M687" s="32" t="s">
        <v>74</v>
      </c>
      <c r="N687" s="32" t="s">
        <v>74</v>
      </c>
      <c r="O687" s="32" t="s">
        <v>1201</v>
      </c>
    </row>
    <row r="688" spans="1:15" ht="15.75" x14ac:dyDescent="0.25">
      <c r="A688" s="31">
        <v>852</v>
      </c>
      <c r="B688" s="32" t="s">
        <v>995</v>
      </c>
      <c r="C688" s="32" t="s">
        <v>996</v>
      </c>
      <c r="D688" s="32" t="s">
        <v>72</v>
      </c>
      <c r="E688" s="32" t="s">
        <v>105</v>
      </c>
      <c r="F688" s="32" t="s">
        <v>2026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1201</v>
      </c>
    </row>
    <row r="689" spans="1:15" ht="15.75" x14ac:dyDescent="0.25">
      <c r="A689" s="31">
        <v>853</v>
      </c>
      <c r="B689" s="32" t="s">
        <v>997</v>
      </c>
      <c r="C689" s="32" t="s">
        <v>998</v>
      </c>
      <c r="D689" s="32" t="s">
        <v>72</v>
      </c>
      <c r="E689" s="32" t="s">
        <v>105</v>
      </c>
      <c r="F689" s="32" t="s">
        <v>2026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1202</v>
      </c>
    </row>
    <row r="690" spans="1:15" ht="15.75" x14ac:dyDescent="0.25">
      <c r="A690" s="31">
        <v>854</v>
      </c>
      <c r="B690" s="32" t="s">
        <v>999</v>
      </c>
      <c r="C690" s="32" t="s">
        <v>1000</v>
      </c>
      <c r="D690" s="32" t="s">
        <v>72</v>
      </c>
      <c r="E690" s="32" t="s">
        <v>105</v>
      </c>
      <c r="F690" s="32" t="s">
        <v>2026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1202</v>
      </c>
    </row>
    <row r="691" spans="1:15" ht="15.75" x14ac:dyDescent="0.25">
      <c r="A691" s="31">
        <v>855</v>
      </c>
      <c r="B691" s="32" t="s">
        <v>1001</v>
      </c>
      <c r="C691" s="32" t="s">
        <v>1002</v>
      </c>
      <c r="D691" s="32" t="s">
        <v>72</v>
      </c>
      <c r="E691" s="32" t="s">
        <v>105</v>
      </c>
      <c r="F691" s="32" t="s">
        <v>2026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74</v>
      </c>
      <c r="O691" s="32" t="s">
        <v>1206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2026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2026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2026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2026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857</v>
      </c>
      <c r="B696" s="32" t="s">
        <v>1003</v>
      </c>
      <c r="C696" s="32" t="s">
        <v>1004</v>
      </c>
      <c r="D696" s="32" t="s">
        <v>72</v>
      </c>
      <c r="E696" s="32" t="s">
        <v>105</v>
      </c>
      <c r="F696" s="32" t="s">
        <v>2026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1201</v>
      </c>
    </row>
    <row r="697" spans="1:15" ht="15.75" x14ac:dyDescent="0.25">
      <c r="A697" s="31">
        <v>862</v>
      </c>
      <c r="B697" s="32" t="s">
        <v>1013</v>
      </c>
      <c r="C697" s="32" t="s">
        <v>1014</v>
      </c>
      <c r="D697" s="32" t="s">
        <v>72</v>
      </c>
      <c r="E697" s="32" t="s">
        <v>105</v>
      </c>
      <c r="F697" s="32" t="s">
        <v>2026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1177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2026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2026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2026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2026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31.5" x14ac:dyDescent="0.25">
      <c r="A702" s="31">
        <v>864</v>
      </c>
      <c r="B702" s="32" t="s">
        <v>1015</v>
      </c>
      <c r="C702" s="32" t="s">
        <v>1016</v>
      </c>
      <c r="D702" s="32" t="s">
        <v>72</v>
      </c>
      <c r="E702" s="32" t="s">
        <v>105</v>
      </c>
      <c r="F702" s="32" t="s">
        <v>2026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1207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2026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2203</v>
      </c>
      <c r="C704" s="29" t="s">
        <v>2204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15.75" x14ac:dyDescent="0.25">
      <c r="A705" s="31">
        <v>869</v>
      </c>
      <c r="B705" s="32" t="s">
        <v>1025</v>
      </c>
      <c r="C705" s="32" t="s">
        <v>1256</v>
      </c>
      <c r="D705" s="32" t="s">
        <v>72</v>
      </c>
      <c r="E705" s="32" t="s">
        <v>105</v>
      </c>
      <c r="F705" s="32" t="s">
        <v>2026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2028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872</v>
      </c>
      <c r="B707" s="32" t="s">
        <v>1028</v>
      </c>
      <c r="C707" s="32" t="s">
        <v>1029</v>
      </c>
      <c r="D707" s="32" t="s">
        <v>72</v>
      </c>
      <c r="E707" s="32" t="s">
        <v>105</v>
      </c>
      <c r="F707" s="32" t="s">
        <v>2026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1201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2026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2026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874</v>
      </c>
      <c r="B710" s="32" t="s">
        <v>1032</v>
      </c>
      <c r="C710" s="32" t="s">
        <v>1033</v>
      </c>
      <c r="D710" s="32" t="s">
        <v>72</v>
      </c>
      <c r="E710" s="32" t="s">
        <v>105</v>
      </c>
      <c r="F710" s="32" t="s">
        <v>2026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1177</v>
      </c>
    </row>
    <row r="711" spans="1:15" ht="31.5" x14ac:dyDescent="0.25">
      <c r="A711" s="31">
        <v>877</v>
      </c>
      <c r="B711" s="32" t="s">
        <v>1038</v>
      </c>
      <c r="C711" s="32" t="s">
        <v>1039</v>
      </c>
      <c r="D711" s="32" t="s">
        <v>72</v>
      </c>
      <c r="E711" s="32" t="s">
        <v>105</v>
      </c>
      <c r="F711" s="32" t="s">
        <v>2026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1207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2026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2026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15.75" x14ac:dyDescent="0.25">
      <c r="A715" s="31">
        <v>878</v>
      </c>
      <c r="B715" s="32" t="s">
        <v>2198</v>
      </c>
      <c r="C715" s="29" t="s">
        <v>2492</v>
      </c>
      <c r="D715" s="29"/>
      <c r="E715" s="29" t="s">
        <v>105</v>
      </c>
      <c r="F715" s="32" t="s">
        <v>1298</v>
      </c>
      <c r="G715" s="32" t="s">
        <v>1298</v>
      </c>
      <c r="H715" s="32" t="s">
        <v>1298</v>
      </c>
      <c r="I715" s="32" t="s">
        <v>1298</v>
      </c>
      <c r="J715" s="32" t="s">
        <v>1298</v>
      </c>
      <c r="K715" s="32" t="s">
        <v>1298</v>
      </c>
      <c r="L715" s="32" t="s">
        <v>1298</v>
      </c>
      <c r="M715" s="32" t="s">
        <v>1298</v>
      </c>
      <c r="N715" s="32"/>
      <c r="O715" s="32"/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2026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2026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2026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882</v>
      </c>
      <c r="B719" s="32" t="s">
        <v>1046</v>
      </c>
      <c r="C719" s="32" t="s">
        <v>1047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1206</v>
      </c>
    </row>
    <row r="720" spans="1:15" ht="15.75" hidden="1" x14ac:dyDescent="0.25">
      <c r="A720" s="31">
        <v>887</v>
      </c>
      <c r="B720" s="32" t="s">
        <v>2190</v>
      </c>
      <c r="C720" s="29" t="s">
        <v>2146</v>
      </c>
      <c r="D720" s="29" t="s">
        <v>72</v>
      </c>
      <c r="E720" s="29" t="s">
        <v>73</v>
      </c>
      <c r="F720" s="32" t="s">
        <v>2026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886</v>
      </c>
      <c r="B721" s="32" t="s">
        <v>1054</v>
      </c>
      <c r="C721" s="32" t="s">
        <v>1055</v>
      </c>
      <c r="D721" s="32" t="s">
        <v>72</v>
      </c>
      <c r="E721" s="32" t="s">
        <v>105</v>
      </c>
      <c r="F721" s="32" t="s">
        <v>2026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1177</v>
      </c>
    </row>
    <row r="722" spans="1:15" ht="15.75" hidden="1" x14ac:dyDescent="0.25">
      <c r="A722" s="31">
        <v>889</v>
      </c>
      <c r="B722" s="32" t="s">
        <v>2165</v>
      </c>
      <c r="C722" s="29" t="s">
        <v>2166</v>
      </c>
      <c r="D722" s="29" t="s">
        <v>72</v>
      </c>
      <c r="E722" s="29" t="s">
        <v>73</v>
      </c>
      <c r="F722" s="32" t="s">
        <v>2026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2026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2026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2026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2026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31.5" x14ac:dyDescent="0.25">
      <c r="A727" s="31">
        <v>888</v>
      </c>
      <c r="B727" s="32" t="s">
        <v>2196</v>
      </c>
      <c r="C727" s="29" t="s">
        <v>2144</v>
      </c>
      <c r="D727" s="29" t="s">
        <v>72</v>
      </c>
      <c r="E727" s="29" t="s">
        <v>105</v>
      </c>
      <c r="F727" s="32" t="s">
        <v>2028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1207</v>
      </c>
    </row>
    <row r="728" spans="1:15" ht="15.75" x14ac:dyDescent="0.25">
      <c r="A728" s="31">
        <v>894</v>
      </c>
      <c r="B728" s="32" t="s">
        <v>2143</v>
      </c>
      <c r="C728" s="29" t="s">
        <v>2142</v>
      </c>
      <c r="D728" s="29"/>
      <c r="E728" s="29" t="s">
        <v>105</v>
      </c>
      <c r="F728" s="32" t="s">
        <v>2026</v>
      </c>
      <c r="G728" s="32" t="s">
        <v>2026</v>
      </c>
      <c r="H728" s="32" t="s">
        <v>2026</v>
      </c>
      <c r="I728" s="32" t="s">
        <v>2015</v>
      </c>
      <c r="J728" s="32" t="s">
        <v>2026</v>
      </c>
      <c r="K728" s="32" t="s">
        <v>2015</v>
      </c>
      <c r="L728" s="32" t="s">
        <v>2015</v>
      </c>
      <c r="M728" s="32" t="s">
        <v>2015</v>
      </c>
      <c r="N728" s="32" t="s">
        <v>2015</v>
      </c>
      <c r="O728" s="32" t="s">
        <v>2015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2026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2026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2026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2026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2026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2026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895</v>
      </c>
      <c r="B735" s="32" t="s">
        <v>1064</v>
      </c>
      <c r="C735" s="32" t="s">
        <v>1065</v>
      </c>
      <c r="D735" s="32" t="s">
        <v>72</v>
      </c>
      <c r="E735" s="32" t="s">
        <v>105</v>
      </c>
      <c r="F735" s="32" t="s">
        <v>2026</v>
      </c>
      <c r="G735" s="32" t="s">
        <v>77</v>
      </c>
      <c r="H735" s="32" t="s">
        <v>74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74</v>
      </c>
      <c r="N735" s="32" t="s">
        <v>74</v>
      </c>
      <c r="O735" s="32" t="s">
        <v>1202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2028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903</v>
      </c>
      <c r="B737" s="32" t="s">
        <v>1074</v>
      </c>
      <c r="C737" s="32" t="s">
        <v>1075</v>
      </c>
      <c r="D737" s="32" t="s">
        <v>72</v>
      </c>
      <c r="E737" s="32" t="s">
        <v>105</v>
      </c>
      <c r="F737" s="32" t="s">
        <v>2026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1206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2026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2026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2028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905</v>
      </c>
      <c r="B741" s="32" t="s">
        <v>1076</v>
      </c>
      <c r="C741" s="32" t="s">
        <v>1077</v>
      </c>
      <c r="D741" s="32" t="s">
        <v>72</v>
      </c>
      <c r="E741" s="32" t="s">
        <v>105</v>
      </c>
      <c r="F741" s="32" t="s">
        <v>2026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2028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2026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2026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2026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31.5" x14ac:dyDescent="0.25">
      <c r="A750" s="30">
        <v>910</v>
      </c>
      <c r="B750" s="29" t="s">
        <v>208</v>
      </c>
      <c r="C750" s="29" t="s">
        <v>209</v>
      </c>
      <c r="D750" s="32" t="s">
        <v>130</v>
      </c>
      <c r="E750" s="32" t="s">
        <v>105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29" t="s">
        <v>1201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2026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15.75" x14ac:dyDescent="0.25">
      <c r="A752" s="31">
        <v>921</v>
      </c>
      <c r="B752" s="32" t="s">
        <v>1088</v>
      </c>
      <c r="C752" s="32" t="s">
        <v>1089</v>
      </c>
      <c r="D752" s="32" t="s">
        <v>72</v>
      </c>
      <c r="E752" s="32" t="s">
        <v>105</v>
      </c>
      <c r="F752" s="32" t="s">
        <v>2026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1203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2028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924</v>
      </c>
      <c r="B754" s="32" t="s">
        <v>2161</v>
      </c>
      <c r="C754" s="29" t="s">
        <v>2164</v>
      </c>
      <c r="D754" s="29" t="s">
        <v>72</v>
      </c>
      <c r="E754" s="29" t="s">
        <v>105</v>
      </c>
      <c r="F754" s="32" t="s">
        <v>2026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hidden="1" x14ac:dyDescent="0.25">
      <c r="A755" s="31">
        <v>927</v>
      </c>
      <c r="B755" s="32" t="s">
        <v>1915</v>
      </c>
      <c r="C755" s="32" t="s">
        <v>1923</v>
      </c>
      <c r="D755" s="32" t="s">
        <v>72</v>
      </c>
      <c r="E755" s="32" t="s">
        <v>73</v>
      </c>
      <c r="F755" s="32" t="s">
        <v>2026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2015</v>
      </c>
    </row>
    <row r="756" spans="1:15" ht="15.75" x14ac:dyDescent="0.25">
      <c r="A756" s="31">
        <v>926</v>
      </c>
      <c r="B756" s="32" t="s">
        <v>2197</v>
      </c>
      <c r="C756" s="29" t="s">
        <v>2493</v>
      </c>
      <c r="D756" s="29"/>
      <c r="E756" s="30" t="s">
        <v>105</v>
      </c>
      <c r="F756" s="32" t="s">
        <v>1298</v>
      </c>
      <c r="G756" s="32" t="s">
        <v>1298</v>
      </c>
      <c r="H756" s="32" t="s">
        <v>1298</v>
      </c>
      <c r="I756" s="32" t="s">
        <v>1298</v>
      </c>
      <c r="J756" s="32" t="s">
        <v>1298</v>
      </c>
      <c r="K756" s="32" t="s">
        <v>1298</v>
      </c>
      <c r="L756" s="32" t="s">
        <v>1298</v>
      </c>
      <c r="M756" s="32" t="s">
        <v>1298</v>
      </c>
      <c r="N756" s="32"/>
      <c r="O756" s="32"/>
    </row>
    <row r="757" spans="1:15" ht="15.75" hidden="1" x14ac:dyDescent="0.25">
      <c r="A757" s="31">
        <v>929</v>
      </c>
      <c r="B757" s="32" t="s">
        <v>1965</v>
      </c>
      <c r="C757" s="32" t="s">
        <v>1924</v>
      </c>
      <c r="D757" s="32" t="s">
        <v>72</v>
      </c>
      <c r="E757" s="32" t="s">
        <v>73</v>
      </c>
      <c r="F757" s="32" t="s">
        <v>2026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2015</v>
      </c>
    </row>
    <row r="758" spans="1:15" ht="15.75" hidden="1" x14ac:dyDescent="0.25">
      <c r="A758" s="31">
        <v>930</v>
      </c>
      <c r="B758" s="32" t="s">
        <v>1918</v>
      </c>
      <c r="C758" s="32" t="s">
        <v>1921</v>
      </c>
      <c r="D758" s="32" t="s">
        <v>72</v>
      </c>
      <c r="E758" s="32" t="s">
        <v>73</v>
      </c>
      <c r="F758" s="32" t="s">
        <v>2026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2015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2026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2026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1944</v>
      </c>
      <c r="C761" s="32" t="s">
        <v>1943</v>
      </c>
      <c r="D761" s="32" t="s">
        <v>72</v>
      </c>
      <c r="E761" s="32" t="s">
        <v>82</v>
      </c>
      <c r="F761" s="32" t="s">
        <v>2026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2015</v>
      </c>
    </row>
    <row r="762" spans="1:15" s="39" customFormat="1" ht="15.75" hidden="1" x14ac:dyDescent="0.25">
      <c r="A762" s="29">
        <v>934</v>
      </c>
      <c r="B762" s="29" t="s">
        <v>1899</v>
      </c>
      <c r="C762" s="29" t="s">
        <v>1900</v>
      </c>
      <c r="D762" s="32" t="s">
        <v>72</v>
      </c>
      <c r="E762" s="32" t="s">
        <v>82</v>
      </c>
      <c r="F762" s="32" t="s">
        <v>2026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2015</v>
      </c>
      <c r="O762" s="29" t="s">
        <v>2015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2028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928</v>
      </c>
      <c r="B764" s="32" t="s">
        <v>1901</v>
      </c>
      <c r="C764" s="32" t="s">
        <v>1905</v>
      </c>
      <c r="D764" s="32" t="s">
        <v>72</v>
      </c>
      <c r="E764" s="32" t="s">
        <v>105</v>
      </c>
      <c r="F764" s="32" t="s">
        <v>2026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74</v>
      </c>
      <c r="O764" s="32" t="s">
        <v>2015</v>
      </c>
    </row>
    <row r="765" spans="1:15" s="39" customFormat="1" ht="15.75" x14ac:dyDescent="0.25">
      <c r="A765" s="31">
        <v>936</v>
      </c>
      <c r="B765" s="32" t="s">
        <v>1092</v>
      </c>
      <c r="C765" s="32" t="s">
        <v>1093</v>
      </c>
      <c r="D765" s="32" t="s">
        <v>72</v>
      </c>
      <c r="E765" s="32" t="s">
        <v>105</v>
      </c>
      <c r="F765" s="32" t="s">
        <v>2026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1206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2026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2026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937</v>
      </c>
      <c r="B768" s="32" t="s">
        <v>1094</v>
      </c>
      <c r="C768" s="32" t="s">
        <v>1095</v>
      </c>
      <c r="D768" s="32" t="s">
        <v>72</v>
      </c>
      <c r="E768" s="32" t="s">
        <v>105</v>
      </c>
      <c r="F768" s="32" t="s">
        <v>2026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940</v>
      </c>
      <c r="B769" s="32" t="s">
        <v>210</v>
      </c>
      <c r="C769" s="32" t="s">
        <v>211</v>
      </c>
      <c r="D769" s="32" t="s">
        <v>87</v>
      </c>
      <c r="E769" s="32" t="s">
        <v>105</v>
      </c>
      <c r="F769" s="32" t="s">
        <v>2028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1201</v>
      </c>
    </row>
    <row r="770" spans="1:15" s="39" customFormat="1" ht="15.75" x14ac:dyDescent="0.25">
      <c r="A770" s="31">
        <v>941</v>
      </c>
      <c r="B770" s="32" t="s">
        <v>1100</v>
      </c>
      <c r="C770" s="29" t="s">
        <v>1101</v>
      </c>
      <c r="D770" s="32" t="s">
        <v>72</v>
      </c>
      <c r="E770" s="32" t="s">
        <v>105</v>
      </c>
      <c r="F770" s="32" t="s">
        <v>2026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1203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2026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942</v>
      </c>
      <c r="B772" s="32" t="s">
        <v>1102</v>
      </c>
      <c r="C772" s="32" t="s">
        <v>1103</v>
      </c>
      <c r="D772" s="32" t="s">
        <v>72</v>
      </c>
      <c r="E772" s="32" t="s">
        <v>105</v>
      </c>
      <c r="F772" s="32" t="s">
        <v>2026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1206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2026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2026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944</v>
      </c>
      <c r="B776" s="32" t="s">
        <v>1104</v>
      </c>
      <c r="C776" s="29" t="s">
        <v>1105</v>
      </c>
      <c r="D776" s="32" t="s">
        <v>72</v>
      </c>
      <c r="E776" s="32" t="s">
        <v>105</v>
      </c>
      <c r="F776" s="32" t="s">
        <v>2026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1177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2026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948</v>
      </c>
      <c r="B778" s="32" t="s">
        <v>1108</v>
      </c>
      <c r="C778" s="29" t="s">
        <v>1109</v>
      </c>
      <c r="D778" s="32" t="s">
        <v>87</v>
      </c>
      <c r="E778" s="32" t="s">
        <v>105</v>
      </c>
      <c r="F778" s="32" t="s">
        <v>2026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1207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2026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2026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2124</v>
      </c>
      <c r="C781" s="32" t="s">
        <v>2125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950</v>
      </c>
      <c r="B782" s="32" t="s">
        <v>216</v>
      </c>
      <c r="C782" s="32" t="s">
        <v>217</v>
      </c>
      <c r="D782" s="32" t="s">
        <v>87</v>
      </c>
      <c r="E782" s="32" t="s">
        <v>105</v>
      </c>
      <c r="F782" s="32" t="s">
        <v>2028</v>
      </c>
      <c r="G782" s="32" t="s">
        <v>77</v>
      </c>
      <c r="H782" s="32" t="s">
        <v>77</v>
      </c>
      <c r="I782" s="32" t="s">
        <v>77</v>
      </c>
      <c r="J782" s="32" t="s">
        <v>77</v>
      </c>
      <c r="K782" s="32" t="s">
        <v>74</v>
      </c>
      <c r="L782" s="32" t="s">
        <v>77</v>
      </c>
      <c r="M782" s="32" t="s">
        <v>74</v>
      </c>
      <c r="N782" s="32" t="s">
        <v>77</v>
      </c>
      <c r="O782" s="32" t="s">
        <v>1201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2026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954</v>
      </c>
      <c r="B784" s="32" t="s">
        <v>1110</v>
      </c>
      <c r="C784" s="29" t="s">
        <v>1111</v>
      </c>
      <c r="D784" s="32" t="s">
        <v>72</v>
      </c>
      <c r="E784" s="32" t="s">
        <v>105</v>
      </c>
      <c r="F784" s="32" t="s">
        <v>2026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77</v>
      </c>
      <c r="O784" s="29" t="s">
        <v>1207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2026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2167</v>
      </c>
      <c r="C787" s="29" t="s">
        <v>2171</v>
      </c>
      <c r="D787" s="29" t="s">
        <v>72</v>
      </c>
      <c r="E787" s="29" t="s">
        <v>82</v>
      </c>
      <c r="F787" s="32" t="s">
        <v>2026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2026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2026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2026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2026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956</v>
      </c>
      <c r="B792" s="32" t="s">
        <v>1114</v>
      </c>
      <c r="C792" s="29" t="s">
        <v>1115</v>
      </c>
      <c r="D792" s="29" t="s">
        <v>72</v>
      </c>
      <c r="E792" s="29" t="s">
        <v>105</v>
      </c>
      <c r="F792" s="32" t="s">
        <v>2026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29" t="s">
        <v>1207</v>
      </c>
    </row>
    <row r="793" spans="1:15" s="63" customFormat="1" ht="15.75" x14ac:dyDescent="0.25">
      <c r="A793" s="31">
        <v>964</v>
      </c>
      <c r="B793" s="32" t="s">
        <v>1124</v>
      </c>
      <c r="C793" s="29" t="s">
        <v>1125</v>
      </c>
      <c r="D793" s="32" t="s">
        <v>72</v>
      </c>
      <c r="E793" s="32" t="s">
        <v>105</v>
      </c>
      <c r="F793" s="32" t="s">
        <v>2026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29" t="s">
        <v>1203</v>
      </c>
    </row>
    <row r="794" spans="1:15" s="63" customFormat="1" ht="15.75" hidden="1" x14ac:dyDescent="0.25">
      <c r="A794" s="31">
        <v>966</v>
      </c>
      <c r="B794" s="32" t="s">
        <v>2150</v>
      </c>
      <c r="C794" s="32" t="s">
        <v>2139</v>
      </c>
      <c r="D794" s="32" t="s">
        <v>72</v>
      </c>
      <c r="E794" s="32" t="s">
        <v>73</v>
      </c>
      <c r="F794" s="32" t="s">
        <v>2026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2026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2028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965</v>
      </c>
      <c r="B797" s="85" t="s">
        <v>1126</v>
      </c>
      <c r="C797" s="86" t="s">
        <v>2119</v>
      </c>
      <c r="D797" s="85" t="s">
        <v>72</v>
      </c>
      <c r="E797" s="85" t="s">
        <v>105</v>
      </c>
      <c r="F797" s="32" t="s">
        <v>2026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2120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2026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2026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2026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2026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2026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2026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1893</v>
      </c>
      <c r="C804" s="86" t="s">
        <v>1894</v>
      </c>
      <c r="D804" s="85" t="s">
        <v>72</v>
      </c>
      <c r="E804" s="86" t="s">
        <v>73</v>
      </c>
      <c r="F804" s="32" t="s">
        <v>2026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2015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2026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2026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2026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2026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2026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2026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8" customFormat="1" ht="15.75" x14ac:dyDescent="0.25">
      <c r="A811" s="31">
        <v>969</v>
      </c>
      <c r="B811" s="32" t="s">
        <v>214</v>
      </c>
      <c r="C811" s="32" t="s">
        <v>215</v>
      </c>
      <c r="D811" s="32" t="s">
        <v>72</v>
      </c>
      <c r="E811" s="32" t="s">
        <v>105</v>
      </c>
      <c r="F811" s="32" t="s">
        <v>2028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77</v>
      </c>
      <c r="O811" s="32" t="s">
        <v>1201</v>
      </c>
    </row>
    <row r="812" spans="1:15" s="118" customFormat="1" ht="15.75" x14ac:dyDescent="0.25">
      <c r="A812" s="31">
        <v>985</v>
      </c>
      <c r="B812" s="32" t="s">
        <v>1147</v>
      </c>
      <c r="C812" s="29" t="s">
        <v>1148</v>
      </c>
      <c r="D812" s="29" t="s">
        <v>72</v>
      </c>
      <c r="E812" s="29" t="s">
        <v>105</v>
      </c>
      <c r="F812" s="32" t="s">
        <v>2026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77</v>
      </c>
      <c r="M812" s="32" t="s">
        <v>74</v>
      </c>
      <c r="N812" s="32" t="s">
        <v>77</v>
      </c>
      <c r="O812" s="32" t="s">
        <v>1177</v>
      </c>
    </row>
    <row r="813" spans="1:15" s="118" customFormat="1" ht="15.75" x14ac:dyDescent="0.25">
      <c r="A813" s="31">
        <v>986</v>
      </c>
      <c r="B813" s="32" t="s">
        <v>1149</v>
      </c>
      <c r="C813" s="29" t="s">
        <v>1150</v>
      </c>
      <c r="D813" s="32" t="s">
        <v>72</v>
      </c>
      <c r="E813" s="32" t="s">
        <v>105</v>
      </c>
      <c r="F813" s="32" t="s">
        <v>2026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1206</v>
      </c>
    </row>
    <row r="814" spans="1:15" s="118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2026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8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2026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8" customFormat="1" ht="15.75" x14ac:dyDescent="0.25">
      <c r="A816" s="31">
        <v>987</v>
      </c>
      <c r="B816" s="32" t="s">
        <v>1151</v>
      </c>
      <c r="C816" s="29" t="s">
        <v>1152</v>
      </c>
      <c r="D816" s="32" t="s">
        <v>72</v>
      </c>
      <c r="E816" s="32" t="s">
        <v>105</v>
      </c>
      <c r="F816" s="32" t="s">
        <v>2026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8" customFormat="1" ht="15.75" x14ac:dyDescent="0.25">
      <c r="A817" s="31">
        <v>990</v>
      </c>
      <c r="B817" s="32" t="s">
        <v>883</v>
      </c>
      <c r="C817" s="32" t="s">
        <v>884</v>
      </c>
      <c r="D817" s="32" t="s">
        <v>72</v>
      </c>
      <c r="E817" s="32" t="s">
        <v>105</v>
      </c>
      <c r="F817" s="32" t="s">
        <v>2026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1206</v>
      </c>
    </row>
    <row r="818" spans="1:15" s="118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2026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8" customFormat="1" ht="15.75" hidden="1" x14ac:dyDescent="0.25">
      <c r="A819" s="31">
        <v>994</v>
      </c>
      <c r="B819" s="32" t="s">
        <v>1884</v>
      </c>
      <c r="C819" s="29" t="s">
        <v>1883</v>
      </c>
      <c r="D819" s="29" t="s">
        <v>72</v>
      </c>
      <c r="E819" s="29" t="s">
        <v>73</v>
      </c>
      <c r="F819" s="32" t="s">
        <v>2026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2015</v>
      </c>
    </row>
    <row r="820" spans="1:15" s="118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2026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8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2026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8" customFormat="1" ht="15.75" x14ac:dyDescent="0.25">
      <c r="A822" s="31">
        <v>991</v>
      </c>
      <c r="B822" s="32" t="s">
        <v>1159</v>
      </c>
      <c r="C822" s="29" t="s">
        <v>1160</v>
      </c>
      <c r="D822" s="29" t="s">
        <v>72</v>
      </c>
      <c r="E822" s="29" t="s">
        <v>105</v>
      </c>
      <c r="F822" s="32" t="s">
        <v>2026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74</v>
      </c>
      <c r="L822" s="32" t="s">
        <v>74</v>
      </c>
      <c r="M822" s="32" t="s">
        <v>74</v>
      </c>
      <c r="N822" s="32" t="s">
        <v>77</v>
      </c>
      <c r="O822" s="32" t="s">
        <v>1177</v>
      </c>
    </row>
  </sheetData>
  <autoFilter ref="A1:O822">
    <filterColumn colId="4">
      <filters>
        <filter val="Norte"/>
      </filters>
    </filterColumn>
    <sortState ref="A4:O821">
      <sortCondition ref="A1:A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98" priority="12"/>
  </conditionalFormatting>
  <conditionalFormatting sqref="B823:B1048576 B1:B810">
    <cfRule type="duplicateValues" dxfId="97" priority="11"/>
  </conditionalFormatting>
  <conditionalFormatting sqref="A811:A814">
    <cfRule type="duplicateValues" dxfId="96" priority="10"/>
  </conditionalFormatting>
  <conditionalFormatting sqref="B811:B814">
    <cfRule type="duplicateValues" dxfId="95" priority="9"/>
  </conditionalFormatting>
  <conditionalFormatting sqref="A823:A1048576 A1:A814">
    <cfRule type="duplicateValues" dxfId="94" priority="8"/>
  </conditionalFormatting>
  <conditionalFormatting sqref="A815:A821">
    <cfRule type="duplicateValues" dxfId="93" priority="7"/>
  </conditionalFormatting>
  <conditionalFormatting sqref="B815:B821">
    <cfRule type="duplicateValues" dxfId="92" priority="6"/>
  </conditionalFormatting>
  <conditionalFormatting sqref="A815:A821">
    <cfRule type="duplicateValues" dxfId="91" priority="5"/>
  </conditionalFormatting>
  <conditionalFormatting sqref="A822">
    <cfRule type="duplicateValues" dxfId="90" priority="4"/>
  </conditionalFormatting>
  <conditionalFormatting sqref="A822">
    <cfRule type="duplicateValues" dxfId="89" priority="2"/>
  </conditionalFormatting>
  <conditionalFormatting sqref="B822">
    <cfRule type="duplicateValues" dxfId="8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2005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2295</v>
      </c>
      <c r="C70" s="3" t="s">
        <v>2296</v>
      </c>
      <c r="D70" s="3" t="s">
        <v>2297</v>
      </c>
    </row>
    <row r="71" spans="1:5" x14ac:dyDescent="0.35">
      <c r="A71" s="3" t="s">
        <v>2298</v>
      </c>
      <c r="B71" s="3" t="s">
        <v>2299</v>
      </c>
      <c r="C71" s="3" t="s">
        <v>2300</v>
      </c>
      <c r="D71" s="3" t="s">
        <v>2301</v>
      </c>
    </row>
    <row r="72" spans="1:5" x14ac:dyDescent="0.35">
      <c r="A72" s="3" t="s">
        <v>2302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7913"/>
  <sheetViews>
    <sheetView tabSelected="1" topLeftCell="F1" zoomScale="70" zoomScaleNormal="70" workbookViewId="0">
      <pane ySplit="4" topLeftCell="A5" activePane="bottomLeft" state="frozen"/>
      <selection pane="bottomLeft" activeCell="P5" sqref="P5:P9"/>
    </sheetView>
  </sheetViews>
  <sheetFormatPr defaultColWidth="25.5703125" defaultRowHeight="15" x14ac:dyDescent="0.25"/>
  <cols>
    <col min="1" max="1" width="25.7109375" style="102" bestFit="1" customWidth="1"/>
    <col min="2" max="2" width="21.140625" style="83" customWidth="1"/>
    <col min="3" max="3" width="17.85546875" style="43" bestFit="1" customWidth="1"/>
    <col min="4" max="4" width="28.28515625" style="102" customWidth="1"/>
    <col min="5" max="5" width="13.42578125" style="75" bestFit="1" customWidth="1"/>
    <col min="6" max="6" width="11.7109375" style="44" customWidth="1"/>
    <col min="7" max="7" width="60.28515625" style="44" customWidth="1"/>
    <col min="8" max="11" width="5.85546875" style="44" customWidth="1"/>
    <col min="12" max="12" width="52" style="44" customWidth="1"/>
    <col min="13" max="13" width="20.140625" style="102" customWidth="1"/>
    <col min="14" max="14" width="18.85546875" style="102" customWidth="1"/>
    <col min="15" max="15" width="42.5703125" style="102" customWidth="1"/>
    <col min="16" max="16" width="22.5703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73" t="s">
        <v>2148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</row>
    <row r="2" spans="1:17" ht="18" x14ac:dyDescent="0.25">
      <c r="A2" s="170" t="s">
        <v>2145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2"/>
    </row>
    <row r="3" spans="1:17" ht="18.75" thickBot="1" x14ac:dyDescent="0.3">
      <c r="A3" s="176" t="s">
        <v>2707</v>
      </c>
      <c r="B3" s="177"/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8"/>
    </row>
    <row r="4" spans="1:17" s="25" customFormat="1" ht="18" x14ac:dyDescent="0.25">
      <c r="A4" s="91" t="s">
        <v>2388</v>
      </c>
      <c r="B4" s="90" t="s">
        <v>2210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2398</v>
      </c>
      <c r="M4" s="45" t="s">
        <v>14</v>
      </c>
      <c r="N4" s="45" t="s">
        <v>2412</v>
      </c>
      <c r="O4" s="65" t="s">
        <v>2445</v>
      </c>
      <c r="P4" s="65" t="s">
        <v>2464</v>
      </c>
      <c r="Q4" s="92" t="s">
        <v>2431</v>
      </c>
    </row>
    <row r="5" spans="1:17" ht="18" x14ac:dyDescent="0.25">
      <c r="A5" s="164" t="str">
        <f>VLOOKUP(E5,'LISTADO ATM'!$A$2:$C$902,3,0)</f>
        <v>SUR</v>
      </c>
      <c r="B5" s="112" t="s">
        <v>2721</v>
      </c>
      <c r="C5" s="97">
        <v>44420.340752314813</v>
      </c>
      <c r="D5" s="97" t="s">
        <v>2462</v>
      </c>
      <c r="E5" s="142">
        <v>615</v>
      </c>
      <c r="F5" s="164" t="str">
        <f>VLOOKUP(E5,VIP!$A$2:$O14853,2,0)</f>
        <v>DRBR418</v>
      </c>
      <c r="G5" s="164" t="str">
        <f>VLOOKUP(E5,'LISTADO ATM'!$A$2:$B$901,2,0)</f>
        <v xml:space="preserve">ATM Estación Sunix Cabral (Barahona) </v>
      </c>
      <c r="H5" s="164" t="str">
        <f>VLOOKUP(E5,VIP!$A$2:$O19814,7,FALSE)</f>
        <v>Si</v>
      </c>
      <c r="I5" s="164" t="str">
        <f>VLOOKUP(E5,VIP!$A$2:$O11779,8,FALSE)</f>
        <v>Si</v>
      </c>
      <c r="J5" s="164" t="str">
        <f>VLOOKUP(E5,VIP!$A$2:$O11729,8,FALSE)</f>
        <v>Si</v>
      </c>
      <c r="K5" s="164" t="str">
        <f>VLOOKUP(E5,VIP!$A$2:$O15303,6,0)</f>
        <v>NO</v>
      </c>
      <c r="L5" s="147" t="s">
        <v>2728</v>
      </c>
      <c r="M5" s="217" t="s">
        <v>2538</v>
      </c>
      <c r="N5" s="217" t="s">
        <v>2722</v>
      </c>
      <c r="O5" s="164" t="s">
        <v>2463</v>
      </c>
      <c r="P5" s="164" t="s">
        <v>2729</v>
      </c>
      <c r="Q5" s="96" t="s">
        <v>2728</v>
      </c>
    </row>
    <row r="6" spans="1:17" ht="18" x14ac:dyDescent="0.25">
      <c r="A6" s="164" t="str">
        <f>VLOOKUP(E6,'LISTADO ATM'!$A$2:$C$902,3,0)</f>
        <v>NORTE</v>
      </c>
      <c r="B6" s="112" t="s">
        <v>2746</v>
      </c>
      <c r="C6" s="97">
        <v>44420.533518518518</v>
      </c>
      <c r="D6" s="97" t="s">
        <v>2462</v>
      </c>
      <c r="E6" s="142">
        <v>358</v>
      </c>
      <c r="F6" s="164" t="str">
        <f>VLOOKUP(E6,VIP!$A$2:$O14856,2,0)</f>
        <v>DRBR358</v>
      </c>
      <c r="G6" s="164" t="str">
        <f>VLOOKUP(E6,'LISTADO ATM'!$A$2:$B$901,2,0)</f>
        <v>ATM Ayuntamiento Cevico</v>
      </c>
      <c r="H6" s="164" t="str">
        <f>VLOOKUP(E6,VIP!$A$2:$O19817,7,FALSE)</f>
        <v>Si</v>
      </c>
      <c r="I6" s="164" t="str">
        <f>VLOOKUP(E6,VIP!$A$2:$O11782,8,FALSE)</f>
        <v>Si</v>
      </c>
      <c r="J6" s="164" t="str">
        <f>VLOOKUP(E6,VIP!$A$2:$O11732,8,FALSE)</f>
        <v>Si</v>
      </c>
      <c r="K6" s="164" t="str">
        <f>VLOOKUP(E6,VIP!$A$2:$O15306,6,0)</f>
        <v>NO</v>
      </c>
      <c r="L6" s="147" t="s">
        <v>2728</v>
      </c>
      <c r="M6" s="217" t="s">
        <v>2538</v>
      </c>
      <c r="N6" s="217" t="s">
        <v>2722</v>
      </c>
      <c r="O6" s="164" t="s">
        <v>2748</v>
      </c>
      <c r="P6" s="164" t="s">
        <v>2729</v>
      </c>
      <c r="Q6" s="216" t="s">
        <v>2728</v>
      </c>
    </row>
    <row r="7" spans="1:17" ht="18" x14ac:dyDescent="0.25">
      <c r="A7" s="164" t="str">
        <f>VLOOKUP(E7,'LISTADO ATM'!$A$2:$C$902,3,0)</f>
        <v>DISTRITO NACIONAL</v>
      </c>
      <c r="B7" s="112" t="s">
        <v>2745</v>
      </c>
      <c r="C7" s="97">
        <v>44420.534386574072</v>
      </c>
      <c r="D7" s="97" t="s">
        <v>2462</v>
      </c>
      <c r="E7" s="142">
        <v>967</v>
      </c>
      <c r="F7" s="164" t="str">
        <f>VLOOKUP(E7,VIP!$A$2:$O14855,2,0)</f>
        <v>DRBR967</v>
      </c>
      <c r="G7" s="164" t="str">
        <f>VLOOKUP(E7,'LISTADO ATM'!$A$2:$B$901,2,0)</f>
        <v xml:space="preserve">ATM UNP Hiper Olé Autopista Duarte </v>
      </c>
      <c r="H7" s="164" t="str">
        <f>VLOOKUP(E7,VIP!$A$2:$O19816,7,FALSE)</f>
        <v>Si</v>
      </c>
      <c r="I7" s="164" t="str">
        <f>VLOOKUP(E7,VIP!$A$2:$O11781,8,FALSE)</f>
        <v>Si</v>
      </c>
      <c r="J7" s="164" t="str">
        <f>VLOOKUP(E7,VIP!$A$2:$O11731,8,FALSE)</f>
        <v>Si</v>
      </c>
      <c r="K7" s="164" t="str">
        <f>VLOOKUP(E7,VIP!$A$2:$O15305,6,0)</f>
        <v>NO</v>
      </c>
      <c r="L7" s="147" t="s">
        <v>2728</v>
      </c>
      <c r="M7" s="217" t="s">
        <v>2538</v>
      </c>
      <c r="N7" s="217" t="s">
        <v>2722</v>
      </c>
      <c r="O7" s="164" t="s">
        <v>2748</v>
      </c>
      <c r="P7" s="164" t="s">
        <v>2729</v>
      </c>
      <c r="Q7" s="216" t="s">
        <v>2728</v>
      </c>
    </row>
    <row r="8" spans="1:17" ht="18" x14ac:dyDescent="0.25">
      <c r="A8" s="164" t="str">
        <f>VLOOKUP(E8,'LISTADO ATM'!$A$2:$C$902,3,0)</f>
        <v>SUR</v>
      </c>
      <c r="B8" s="112" t="s">
        <v>2744</v>
      </c>
      <c r="C8" s="97">
        <v>44420.535046296296</v>
      </c>
      <c r="D8" s="97" t="s">
        <v>2462</v>
      </c>
      <c r="E8" s="142">
        <v>890</v>
      </c>
      <c r="F8" s="164" t="str">
        <f>VLOOKUP(E8,VIP!$A$2:$O14854,2,0)</f>
        <v>DRBR890</v>
      </c>
      <c r="G8" s="164" t="str">
        <f>VLOOKUP(E8,'LISTADO ATM'!$A$2:$B$901,2,0)</f>
        <v xml:space="preserve">ATM Escuela Penitenciaria (San Cristóbal) </v>
      </c>
      <c r="H8" s="164" t="str">
        <f>VLOOKUP(E8,VIP!$A$2:$O19815,7,FALSE)</f>
        <v>Si</v>
      </c>
      <c r="I8" s="164" t="str">
        <f>VLOOKUP(E8,VIP!$A$2:$O11780,8,FALSE)</f>
        <v>Si</v>
      </c>
      <c r="J8" s="164" t="str">
        <f>VLOOKUP(E8,VIP!$A$2:$O11730,8,FALSE)</f>
        <v>Si</v>
      </c>
      <c r="K8" s="164" t="str">
        <f>VLOOKUP(E8,VIP!$A$2:$O15304,6,0)</f>
        <v>NO</v>
      </c>
      <c r="L8" s="147" t="s">
        <v>2728</v>
      </c>
      <c r="M8" s="217" t="s">
        <v>2538</v>
      </c>
      <c r="N8" s="217" t="s">
        <v>2722</v>
      </c>
      <c r="O8" s="164" t="s">
        <v>2748</v>
      </c>
      <c r="P8" s="164" t="s">
        <v>2729</v>
      </c>
      <c r="Q8" s="216" t="s">
        <v>2728</v>
      </c>
    </row>
    <row r="9" spans="1:17" ht="18" x14ac:dyDescent="0.25">
      <c r="A9" s="164" t="str">
        <f>VLOOKUP(E9,'LISTADO ATM'!$A$2:$C$902,3,0)</f>
        <v>SUR</v>
      </c>
      <c r="B9" s="112" t="s">
        <v>2743</v>
      </c>
      <c r="C9" s="97">
        <v>44420.536006944443</v>
      </c>
      <c r="D9" s="97" t="s">
        <v>2462</v>
      </c>
      <c r="E9" s="142">
        <v>825</v>
      </c>
      <c r="F9" s="164" t="str">
        <f>VLOOKUP(E9,VIP!$A$2:$O14853,2,0)</f>
        <v>DRBR825</v>
      </c>
      <c r="G9" s="164" t="str">
        <f>VLOOKUP(E9,'LISTADO ATM'!$A$2:$B$901,2,0)</f>
        <v xml:space="preserve">ATM Estacion Eco Cibeles (Las Matas de Farfán) </v>
      </c>
      <c r="H9" s="164" t="str">
        <f>VLOOKUP(E9,VIP!$A$2:$O19814,7,FALSE)</f>
        <v>Si</v>
      </c>
      <c r="I9" s="164" t="str">
        <f>VLOOKUP(E9,VIP!$A$2:$O11779,8,FALSE)</f>
        <v>Si</v>
      </c>
      <c r="J9" s="164" t="str">
        <f>VLOOKUP(E9,VIP!$A$2:$O11729,8,FALSE)</f>
        <v>Si</v>
      </c>
      <c r="K9" s="164" t="str">
        <f>VLOOKUP(E9,VIP!$A$2:$O15303,6,0)</f>
        <v>NO</v>
      </c>
      <c r="L9" s="147" t="s">
        <v>2728</v>
      </c>
      <c r="M9" s="217" t="s">
        <v>2538</v>
      </c>
      <c r="N9" s="217" t="s">
        <v>2722</v>
      </c>
      <c r="O9" s="164" t="s">
        <v>2748</v>
      </c>
      <c r="P9" s="164" t="s">
        <v>2729</v>
      </c>
      <c r="Q9" s="216" t="s">
        <v>2728</v>
      </c>
    </row>
    <row r="10" spans="1:17" ht="18" x14ac:dyDescent="0.25">
      <c r="A10" s="164" t="str">
        <f>VLOOKUP(E10,'LISTADO ATM'!$A$2:$C$902,3,0)</f>
        <v>DISTRITO NACIONAL</v>
      </c>
      <c r="B10" s="112" t="s">
        <v>2720</v>
      </c>
      <c r="C10" s="97">
        <v>44420.498518518521</v>
      </c>
      <c r="D10" s="97" t="s">
        <v>2462</v>
      </c>
      <c r="E10" s="142">
        <v>935</v>
      </c>
      <c r="F10" s="164" t="str">
        <f>VLOOKUP(E10,VIP!$A$2:$O14852,2,0)</f>
        <v>DRBR16J</v>
      </c>
      <c r="G10" s="164" t="str">
        <f>VLOOKUP(E10,'LISTADO ATM'!$A$2:$B$901,2,0)</f>
        <v xml:space="preserve">ATM Oficina John F. Kennedy </v>
      </c>
      <c r="H10" s="164" t="str">
        <f>VLOOKUP(E10,VIP!$A$2:$O19813,7,FALSE)</f>
        <v>Si</v>
      </c>
      <c r="I10" s="164" t="str">
        <f>VLOOKUP(E10,VIP!$A$2:$O11778,8,FALSE)</f>
        <v>Si</v>
      </c>
      <c r="J10" s="164" t="str">
        <f>VLOOKUP(E10,VIP!$A$2:$O11728,8,FALSE)</f>
        <v>Si</v>
      </c>
      <c r="K10" s="164" t="str">
        <f>VLOOKUP(E10,VIP!$A$2:$O15302,6,0)</f>
        <v>SI</v>
      </c>
      <c r="L10" s="147" t="s">
        <v>2725</v>
      </c>
      <c r="M10" s="217" t="s">
        <v>2538</v>
      </c>
      <c r="N10" s="217" t="s">
        <v>2722</v>
      </c>
      <c r="O10" s="164" t="s">
        <v>2463</v>
      </c>
      <c r="P10" s="164" t="s">
        <v>2730</v>
      </c>
      <c r="Q10" s="96" t="s">
        <v>2725</v>
      </c>
    </row>
    <row r="11" spans="1:17" ht="18" x14ac:dyDescent="0.25">
      <c r="A11" s="164" t="str">
        <f>VLOOKUP(E11,'LISTADO ATM'!$A$2:$C$902,3,0)</f>
        <v>ESTE</v>
      </c>
      <c r="B11" s="112" t="s">
        <v>2723</v>
      </c>
      <c r="C11" s="97">
        <v>44420.529432870368</v>
      </c>
      <c r="D11" s="97" t="s">
        <v>2462</v>
      </c>
      <c r="E11" s="142">
        <v>742</v>
      </c>
      <c r="F11" s="164" t="str">
        <f>VLOOKUP(E11,VIP!$A$2:$O14850,2,0)</f>
        <v>DRBR990</v>
      </c>
      <c r="G11" s="164" t="str">
        <f>VLOOKUP(E11,'LISTADO ATM'!$A$2:$B$901,2,0)</f>
        <v xml:space="preserve">ATM Oficina Plaza del Rey (La Romana) </v>
      </c>
      <c r="H11" s="164" t="str">
        <f>VLOOKUP(E11,VIP!$A$2:$O19811,7,FALSE)</f>
        <v>Si</v>
      </c>
      <c r="I11" s="164" t="str">
        <f>VLOOKUP(E11,VIP!$A$2:$O11776,8,FALSE)</f>
        <v>Si</v>
      </c>
      <c r="J11" s="164" t="str">
        <f>VLOOKUP(E11,VIP!$A$2:$O11726,8,FALSE)</f>
        <v>Si</v>
      </c>
      <c r="K11" s="164" t="str">
        <f>VLOOKUP(E11,VIP!$A$2:$O15300,6,0)</f>
        <v>NO</v>
      </c>
      <c r="L11" s="147" t="s">
        <v>2725</v>
      </c>
      <c r="M11" s="217" t="s">
        <v>2538</v>
      </c>
      <c r="N11" s="217" t="s">
        <v>2722</v>
      </c>
      <c r="O11" s="164" t="s">
        <v>2726</v>
      </c>
      <c r="P11" s="164" t="s">
        <v>2730</v>
      </c>
      <c r="Q11" s="96" t="s">
        <v>2725</v>
      </c>
    </row>
    <row r="12" spans="1:17" ht="18" x14ac:dyDescent="0.25">
      <c r="A12" s="164" t="str">
        <f>VLOOKUP(E12,'LISTADO ATM'!$A$2:$C$902,3,0)</f>
        <v>DISTRITO NACIONAL</v>
      </c>
      <c r="B12" s="112" t="s">
        <v>2724</v>
      </c>
      <c r="C12" s="97">
        <v>44420.527939814812</v>
      </c>
      <c r="D12" s="97" t="s">
        <v>2462</v>
      </c>
      <c r="E12" s="142">
        <v>580</v>
      </c>
      <c r="F12" s="164" t="str">
        <f>VLOOKUP(E12,VIP!$A$2:$O14851,2,0)</f>
        <v>DRBR523</v>
      </c>
      <c r="G12" s="164" t="str">
        <f>VLOOKUP(E12,'LISTADO ATM'!$A$2:$B$901,2,0)</f>
        <v xml:space="preserve">ATM Edificio Propagas </v>
      </c>
      <c r="H12" s="164" t="str">
        <f>VLOOKUP(E12,VIP!$A$2:$O19812,7,FALSE)</f>
        <v>Si</v>
      </c>
      <c r="I12" s="164" t="str">
        <f>VLOOKUP(E12,VIP!$A$2:$O11777,8,FALSE)</f>
        <v>Si</v>
      </c>
      <c r="J12" s="164" t="str">
        <f>VLOOKUP(E12,VIP!$A$2:$O11727,8,FALSE)</f>
        <v>Si</v>
      </c>
      <c r="K12" s="164" t="str">
        <f>VLOOKUP(E12,VIP!$A$2:$O15301,6,0)</f>
        <v>NO</v>
      </c>
      <c r="L12" s="147" t="s">
        <v>2727</v>
      </c>
      <c r="M12" s="217" t="s">
        <v>2538</v>
      </c>
      <c r="N12" s="217" t="s">
        <v>2722</v>
      </c>
      <c r="O12" s="164" t="s">
        <v>2726</v>
      </c>
      <c r="P12" s="164" t="s">
        <v>2730</v>
      </c>
      <c r="Q12" s="96" t="s">
        <v>2727</v>
      </c>
    </row>
    <row r="13" spans="1:17" ht="18" x14ac:dyDescent="0.25">
      <c r="A13" s="164" t="str">
        <f>VLOOKUP(E13,'LISTADO ATM'!$A$2:$C$902,3,0)</f>
        <v>DISTRITO NACIONAL</v>
      </c>
      <c r="B13" s="112" t="s">
        <v>2705</v>
      </c>
      <c r="C13" s="97">
        <v>44420.052291666667</v>
      </c>
      <c r="D13" s="97" t="s">
        <v>2175</v>
      </c>
      <c r="E13" s="142">
        <v>951</v>
      </c>
      <c r="F13" s="164" t="str">
        <f>VLOOKUP(E13,VIP!$A$2:$O14869,2,0)</f>
        <v>DRBR203</v>
      </c>
      <c r="G13" s="164" t="str">
        <f>VLOOKUP(E13,'LISTADO ATM'!$A$2:$B$901,2,0)</f>
        <v xml:space="preserve">ATM Oficina Plaza Haché JFK </v>
      </c>
      <c r="H13" s="164" t="str">
        <f>VLOOKUP(E13,VIP!$A$2:$O19830,7,FALSE)</f>
        <v>Si</v>
      </c>
      <c r="I13" s="164" t="str">
        <f>VLOOKUP(E13,VIP!$A$2:$O11795,8,FALSE)</f>
        <v>Si</v>
      </c>
      <c r="J13" s="164" t="str">
        <f>VLOOKUP(E13,VIP!$A$2:$O11745,8,FALSE)</f>
        <v>Si</v>
      </c>
      <c r="K13" s="164" t="str">
        <f>VLOOKUP(E13,VIP!$A$2:$O15319,6,0)</f>
        <v>NO</v>
      </c>
      <c r="L13" s="147" t="s">
        <v>2619</v>
      </c>
      <c r="M13" s="217" t="s">
        <v>2538</v>
      </c>
      <c r="N13" s="96" t="s">
        <v>2446</v>
      </c>
      <c r="O13" s="164" t="s">
        <v>2448</v>
      </c>
      <c r="P13" s="164" t="s">
        <v>2681</v>
      </c>
      <c r="Q13" s="216">
        <v>44420.61515046296</v>
      </c>
    </row>
    <row r="14" spans="1:17" ht="18" x14ac:dyDescent="0.25">
      <c r="A14" s="165" t="str">
        <f>VLOOKUP(E14,'[1]LISTADO ATM'!$A$2:$C$902,3,0)</f>
        <v>NORTE</v>
      </c>
      <c r="B14" s="112" t="s">
        <v>2649</v>
      </c>
      <c r="C14" s="97">
        <v>44419.578935185185</v>
      </c>
      <c r="D14" s="97" t="s">
        <v>2176</v>
      </c>
      <c r="E14" s="142">
        <v>910</v>
      </c>
      <c r="F14" s="165" t="str">
        <f>VLOOKUP(E14,[1]VIP!$A$2:$O14899,2,0)</f>
        <v>DRBR12A</v>
      </c>
      <c r="G14" s="165" t="str">
        <f>VLOOKUP(E14,'[1]LISTADO ATM'!$A$2:$B$901,2,0)</f>
        <v xml:space="preserve">ATM Oficina El Sol II (Santiago) </v>
      </c>
      <c r="H14" s="165" t="str">
        <f>VLOOKUP(E14,[1]VIP!$A$2:$O19860,7,FALSE)</f>
        <v>Si</v>
      </c>
      <c r="I14" s="165" t="str">
        <f>VLOOKUP(E14,[1]VIP!$A$2:$O11825,8,FALSE)</f>
        <v>Si</v>
      </c>
      <c r="J14" s="165" t="str">
        <f>VLOOKUP(E14,[1]VIP!$A$2:$O11775,8,FALSE)</f>
        <v>Si</v>
      </c>
      <c r="K14" s="165" t="str">
        <f>VLOOKUP(E14,[1]VIP!$A$2:$O15349,6,0)</f>
        <v>SI</v>
      </c>
      <c r="L14" s="147" t="s">
        <v>2214</v>
      </c>
      <c r="M14" s="217" t="s">
        <v>2538</v>
      </c>
      <c r="N14" s="217" t="s">
        <v>2722</v>
      </c>
      <c r="O14" s="165" t="s">
        <v>2586</v>
      </c>
      <c r="P14" s="165"/>
      <c r="Q14" s="216">
        <v>44420.448877314811</v>
      </c>
    </row>
    <row r="15" spans="1:17" ht="18" x14ac:dyDescent="0.25">
      <c r="A15" s="165" t="str">
        <f>VLOOKUP(E15,'[1]LISTADO ATM'!$A$2:$C$902,3,0)</f>
        <v>DISTRITO NACIONAL</v>
      </c>
      <c r="B15" s="112" t="s">
        <v>2651</v>
      </c>
      <c r="C15" s="97">
        <v>44419.611157407409</v>
      </c>
      <c r="D15" s="97" t="s">
        <v>2175</v>
      </c>
      <c r="E15" s="142">
        <v>707</v>
      </c>
      <c r="F15" s="165" t="str">
        <f>VLOOKUP(E15,[1]VIP!$A$2:$O14941,2,0)</f>
        <v>DRBR707</v>
      </c>
      <c r="G15" s="165" t="str">
        <f>VLOOKUP(E15,'[1]LISTADO ATM'!$A$2:$B$901,2,0)</f>
        <v xml:space="preserve">ATM IAD </v>
      </c>
      <c r="H15" s="165" t="str">
        <f>VLOOKUP(E15,[1]VIP!$A$2:$O19902,7,FALSE)</f>
        <v>No</v>
      </c>
      <c r="I15" s="165" t="str">
        <f>VLOOKUP(E15,[1]VIP!$A$2:$O11867,8,FALSE)</f>
        <v>No</v>
      </c>
      <c r="J15" s="165" t="str">
        <f>VLOOKUP(E15,[1]VIP!$A$2:$O11817,8,FALSE)</f>
        <v>No</v>
      </c>
      <c r="K15" s="165" t="str">
        <f>VLOOKUP(E15,[1]VIP!$A$2:$O15391,6,0)</f>
        <v>NO</v>
      </c>
      <c r="L15" s="147" t="s">
        <v>2214</v>
      </c>
      <c r="M15" s="217" t="s">
        <v>2538</v>
      </c>
      <c r="N15" s="217" t="s">
        <v>2722</v>
      </c>
      <c r="O15" s="165" t="s">
        <v>2448</v>
      </c>
      <c r="P15" s="165"/>
      <c r="Q15" s="216">
        <v>44420.448877314811</v>
      </c>
    </row>
    <row r="16" spans="1:17" ht="18" x14ac:dyDescent="0.25">
      <c r="A16" s="165" t="str">
        <f>VLOOKUP(E16,'[1]LISTADO ATM'!$A$2:$C$902,3,0)</f>
        <v>DISTRITO NACIONAL</v>
      </c>
      <c r="B16" s="112" t="s">
        <v>2654</v>
      </c>
      <c r="C16" s="97">
        <v>44419.634085648147</v>
      </c>
      <c r="D16" s="97" t="s">
        <v>2175</v>
      </c>
      <c r="E16" s="142">
        <v>684</v>
      </c>
      <c r="F16" s="165" t="str">
        <f>VLOOKUP(E16,[1]VIP!$A$2:$O14938,2,0)</f>
        <v>DRBR684</v>
      </c>
      <c r="G16" s="165" t="str">
        <f>VLOOKUP(E16,'[1]LISTADO ATM'!$A$2:$B$901,2,0)</f>
        <v>ATM Estación Texaco Prolongación 27 Febrero</v>
      </c>
      <c r="H16" s="165" t="str">
        <f>VLOOKUP(E16,[1]VIP!$A$2:$O19899,7,FALSE)</f>
        <v>NO</v>
      </c>
      <c r="I16" s="165" t="str">
        <f>VLOOKUP(E16,[1]VIP!$A$2:$O11864,8,FALSE)</f>
        <v>NO</v>
      </c>
      <c r="J16" s="165" t="str">
        <f>VLOOKUP(E16,[1]VIP!$A$2:$O11814,8,FALSE)</f>
        <v>NO</v>
      </c>
      <c r="K16" s="165" t="str">
        <f>VLOOKUP(E16,[1]VIP!$A$2:$O15388,6,0)</f>
        <v>NO</v>
      </c>
      <c r="L16" s="147" t="s">
        <v>2214</v>
      </c>
      <c r="M16" s="217" t="s">
        <v>2538</v>
      </c>
      <c r="N16" s="217" t="s">
        <v>2722</v>
      </c>
      <c r="O16" s="165" t="s">
        <v>2448</v>
      </c>
      <c r="P16" s="165"/>
      <c r="Q16" s="216">
        <v>44420.448877314811</v>
      </c>
    </row>
    <row r="17" spans="1:23" ht="18" x14ac:dyDescent="0.25">
      <c r="A17" s="165" t="str">
        <f>VLOOKUP(E17,'LISTADO ATM'!$A$2:$C$902,3,0)</f>
        <v>DISTRITO NACIONAL</v>
      </c>
      <c r="B17" s="112" t="s">
        <v>2704</v>
      </c>
      <c r="C17" s="97">
        <v>44420.055578703701</v>
      </c>
      <c r="D17" s="97" t="s">
        <v>2175</v>
      </c>
      <c r="E17" s="142">
        <v>961</v>
      </c>
      <c r="F17" s="165" t="str">
        <f>VLOOKUP(E17,VIP!$A$2:$O14868,2,0)</f>
        <v>DRBR03H</v>
      </c>
      <c r="G17" s="165" t="str">
        <f>VLOOKUP(E17,'LISTADO ATM'!$A$2:$B$901,2,0)</f>
        <v xml:space="preserve">ATM Listín Diario </v>
      </c>
      <c r="H17" s="165" t="str">
        <f>VLOOKUP(E17,VIP!$A$2:$O19829,7,FALSE)</f>
        <v>Si</v>
      </c>
      <c r="I17" s="165" t="str">
        <f>VLOOKUP(E17,VIP!$A$2:$O11794,8,FALSE)</f>
        <v>Si</v>
      </c>
      <c r="J17" s="165" t="str">
        <f>VLOOKUP(E17,VIP!$A$2:$O11744,8,FALSE)</f>
        <v>Si</v>
      </c>
      <c r="K17" s="165" t="str">
        <f>VLOOKUP(E17,VIP!$A$2:$O15318,6,0)</f>
        <v>NO</v>
      </c>
      <c r="L17" s="147" t="s">
        <v>2214</v>
      </c>
      <c r="M17" s="217" t="s">
        <v>2538</v>
      </c>
      <c r="N17" s="217" t="s">
        <v>2722</v>
      </c>
      <c r="O17" s="165" t="s">
        <v>2448</v>
      </c>
      <c r="P17" s="165"/>
      <c r="Q17" s="216">
        <v>44420.448877314811</v>
      </c>
    </row>
    <row r="18" spans="1:23" ht="18" x14ac:dyDescent="0.25">
      <c r="A18" s="165" t="str">
        <f>VLOOKUP(E18,'LISTADO ATM'!$A$2:$C$902,3,0)</f>
        <v>ESTE</v>
      </c>
      <c r="B18" s="112" t="s">
        <v>2690</v>
      </c>
      <c r="C18" s="97">
        <v>44420.097766203704</v>
      </c>
      <c r="D18" s="97" t="s">
        <v>2175</v>
      </c>
      <c r="E18" s="142">
        <v>631</v>
      </c>
      <c r="F18" s="165" t="str">
        <f>VLOOKUP(E18,VIP!$A$2:$O14854,2,0)</f>
        <v>DRBR417</v>
      </c>
      <c r="G18" s="165" t="str">
        <f>VLOOKUP(E18,'LISTADO ATM'!$A$2:$B$901,2,0)</f>
        <v xml:space="preserve">ATM ASOCODEQUI (San Pedro) </v>
      </c>
      <c r="H18" s="165" t="str">
        <f>VLOOKUP(E18,VIP!$A$2:$O19815,7,FALSE)</f>
        <v>Si</v>
      </c>
      <c r="I18" s="165" t="str">
        <f>VLOOKUP(E18,VIP!$A$2:$O11780,8,FALSE)</f>
        <v>Si</v>
      </c>
      <c r="J18" s="165" t="str">
        <f>VLOOKUP(E18,VIP!$A$2:$O11730,8,FALSE)</f>
        <v>Si</v>
      </c>
      <c r="K18" s="165" t="str">
        <f>VLOOKUP(E18,VIP!$A$2:$O15304,6,0)</f>
        <v>NO</v>
      </c>
      <c r="L18" s="147" t="s">
        <v>2214</v>
      </c>
      <c r="M18" s="217" t="s">
        <v>2538</v>
      </c>
      <c r="N18" s="217" t="s">
        <v>2722</v>
      </c>
      <c r="O18" s="165" t="s">
        <v>2448</v>
      </c>
      <c r="P18" s="165"/>
      <c r="Q18" s="216">
        <v>44420.448877314811</v>
      </c>
    </row>
    <row r="19" spans="1:23" ht="18" x14ac:dyDescent="0.25">
      <c r="A19" s="165" t="str">
        <f>VLOOKUP(E19,'[1]LISTADO ATM'!$A$2:$C$902,3,0)</f>
        <v>NORTE</v>
      </c>
      <c r="B19" s="112" t="s">
        <v>2648</v>
      </c>
      <c r="C19" s="97">
        <v>44419.578020833331</v>
      </c>
      <c r="D19" s="97" t="s">
        <v>2176</v>
      </c>
      <c r="E19" s="142">
        <v>151</v>
      </c>
      <c r="F19" s="165" t="str">
        <f>VLOOKUP(E19,[1]VIP!$A$2:$O14898,2,0)</f>
        <v>DRBR151</v>
      </c>
      <c r="G19" s="165" t="str">
        <f>VLOOKUP(E19,'[1]LISTADO ATM'!$A$2:$B$901,2,0)</f>
        <v xml:space="preserve">ATM Oficina Nagua </v>
      </c>
      <c r="H19" s="165" t="str">
        <f>VLOOKUP(E19,[1]VIP!$A$2:$O19859,7,FALSE)</f>
        <v>Si</v>
      </c>
      <c r="I19" s="165" t="str">
        <f>VLOOKUP(E19,[1]VIP!$A$2:$O11824,8,FALSE)</f>
        <v>Si</v>
      </c>
      <c r="J19" s="165" t="str">
        <f>VLOOKUP(E19,[1]VIP!$A$2:$O11774,8,FALSE)</f>
        <v>Si</v>
      </c>
      <c r="K19" s="165" t="str">
        <f>VLOOKUP(E19,[1]VIP!$A$2:$O15348,6,0)</f>
        <v>SI</v>
      </c>
      <c r="L19" s="147" t="s">
        <v>2214</v>
      </c>
      <c r="M19" s="217" t="s">
        <v>2538</v>
      </c>
      <c r="N19" s="96" t="s">
        <v>2446</v>
      </c>
      <c r="O19" s="165" t="s">
        <v>2586</v>
      </c>
      <c r="P19" s="165"/>
      <c r="Q19" s="216">
        <v>44420.61515046296</v>
      </c>
    </row>
    <row r="20" spans="1:23" ht="18" x14ac:dyDescent="0.25">
      <c r="A20" s="165" t="str">
        <f>VLOOKUP(E20,'[1]LISTADO ATM'!$A$2:$C$902,3,0)</f>
        <v>NORTE</v>
      </c>
      <c r="B20" s="112" t="s">
        <v>2655</v>
      </c>
      <c r="C20" s="97">
        <v>44419.636724537035</v>
      </c>
      <c r="D20" s="97" t="s">
        <v>2175</v>
      </c>
      <c r="E20" s="142">
        <v>77</v>
      </c>
      <c r="F20" s="165" t="str">
        <f>VLOOKUP(E20,[1]VIP!$A$2:$O14937,2,0)</f>
        <v>DRBR077</v>
      </c>
      <c r="G20" s="165" t="str">
        <f>VLOOKUP(E20,'[1]LISTADO ATM'!$A$2:$B$901,2,0)</f>
        <v xml:space="preserve">ATM Oficina Cruce de Imbert </v>
      </c>
      <c r="H20" s="165" t="str">
        <f>VLOOKUP(E20,[1]VIP!$A$2:$O19898,7,FALSE)</f>
        <v>Si</v>
      </c>
      <c r="I20" s="165" t="str">
        <f>VLOOKUP(E20,[1]VIP!$A$2:$O11863,8,FALSE)</f>
        <v>Si</v>
      </c>
      <c r="J20" s="165" t="str">
        <f>VLOOKUP(E20,[1]VIP!$A$2:$O11813,8,FALSE)</f>
        <v>Si</v>
      </c>
      <c r="K20" s="165" t="str">
        <f>VLOOKUP(E20,[1]VIP!$A$2:$O15387,6,0)</f>
        <v>SI</v>
      </c>
      <c r="L20" s="147" t="s">
        <v>2214</v>
      </c>
      <c r="M20" s="217" t="s">
        <v>2538</v>
      </c>
      <c r="N20" s="96" t="s">
        <v>2613</v>
      </c>
      <c r="O20" s="165" t="s">
        <v>2448</v>
      </c>
      <c r="P20" s="165"/>
      <c r="Q20" s="216">
        <v>44420.61515046296</v>
      </c>
    </row>
    <row r="21" spans="1:23" ht="18" x14ac:dyDescent="0.25">
      <c r="A21" s="165" t="str">
        <f>VLOOKUP(E21,'LISTADO ATM'!$A$2:$C$902,3,0)</f>
        <v>DISTRITO NACIONAL</v>
      </c>
      <c r="B21" s="112" t="s">
        <v>2696</v>
      </c>
      <c r="C21" s="97">
        <v>44420.077002314814</v>
      </c>
      <c r="D21" s="97" t="s">
        <v>2175</v>
      </c>
      <c r="E21" s="142">
        <v>932</v>
      </c>
      <c r="F21" s="165" t="str">
        <f>VLOOKUP(E21,VIP!$A$2:$O14860,2,0)</f>
        <v>DRBR01E</v>
      </c>
      <c r="G21" s="165" t="str">
        <f>VLOOKUP(E21,'LISTADO ATM'!$A$2:$B$901,2,0)</f>
        <v xml:space="preserve">ATM Banco Agrícola </v>
      </c>
      <c r="H21" s="165" t="str">
        <f>VLOOKUP(E21,VIP!$A$2:$O19821,7,FALSE)</f>
        <v>Si</v>
      </c>
      <c r="I21" s="165" t="str">
        <f>VLOOKUP(E21,VIP!$A$2:$O11786,8,FALSE)</f>
        <v>Si</v>
      </c>
      <c r="J21" s="165" t="str">
        <f>VLOOKUP(E21,VIP!$A$2:$O11736,8,FALSE)</f>
        <v>Si</v>
      </c>
      <c r="K21" s="165" t="str">
        <f>VLOOKUP(E21,VIP!$A$2:$O15310,6,0)</f>
        <v>NO</v>
      </c>
      <c r="L21" s="147" t="s">
        <v>2214</v>
      </c>
      <c r="M21" s="217" t="s">
        <v>2538</v>
      </c>
      <c r="N21" s="217" t="s">
        <v>2722</v>
      </c>
      <c r="O21" s="165" t="s">
        <v>2448</v>
      </c>
      <c r="P21" s="165"/>
      <c r="Q21" s="216">
        <v>44420.61515046296</v>
      </c>
    </row>
    <row r="22" spans="1:23" ht="18" x14ac:dyDescent="0.25">
      <c r="A22" s="165" t="str">
        <f>VLOOKUP(E22,'LISTADO ATM'!$A$2:$C$902,3,0)</f>
        <v>NORTE</v>
      </c>
      <c r="B22" s="112" t="s">
        <v>2712</v>
      </c>
      <c r="C22" s="97">
        <v>44420.317418981482</v>
      </c>
      <c r="D22" s="97" t="s">
        <v>2176</v>
      </c>
      <c r="E22" s="142">
        <v>62</v>
      </c>
      <c r="F22" s="165" t="str">
        <f>VLOOKUP(E22,VIP!$A$2:$O14852,2,0)</f>
        <v>DRBR062</v>
      </c>
      <c r="G22" s="165" t="str">
        <f>VLOOKUP(E22,'LISTADO ATM'!$A$2:$B$901,2,0)</f>
        <v xml:space="preserve">ATM Oficina Dajabón </v>
      </c>
      <c r="H22" s="165" t="str">
        <f>VLOOKUP(E22,VIP!$A$2:$O19813,7,FALSE)</f>
        <v>Si</v>
      </c>
      <c r="I22" s="165" t="str">
        <f>VLOOKUP(E22,VIP!$A$2:$O11778,8,FALSE)</f>
        <v>Si</v>
      </c>
      <c r="J22" s="165" t="str">
        <f>VLOOKUP(E22,VIP!$A$2:$O11728,8,FALSE)</f>
        <v>Si</v>
      </c>
      <c r="K22" s="165" t="str">
        <f>VLOOKUP(E22,VIP!$A$2:$O15302,6,0)</f>
        <v>SI</v>
      </c>
      <c r="L22" s="147" t="s">
        <v>2214</v>
      </c>
      <c r="M22" s="217" t="s">
        <v>2538</v>
      </c>
      <c r="N22" s="217" t="s">
        <v>2722</v>
      </c>
      <c r="O22" s="165" t="s">
        <v>2669</v>
      </c>
      <c r="P22" s="165"/>
      <c r="Q22" s="216">
        <v>44420.61515046296</v>
      </c>
    </row>
    <row r="23" spans="1:23" ht="18" x14ac:dyDescent="0.25">
      <c r="A23" s="165" t="str">
        <f>VLOOKUP(E23,'LISTADO ATM'!$A$2:$C$902,3,0)</f>
        <v>DISTRITO NACIONAL</v>
      </c>
      <c r="B23" s="112" t="s">
        <v>2719</v>
      </c>
      <c r="C23" s="97">
        <v>44420.493379629632</v>
      </c>
      <c r="D23" s="97" t="s">
        <v>2175</v>
      </c>
      <c r="E23" s="142">
        <v>473</v>
      </c>
      <c r="F23" s="165" t="str">
        <f>VLOOKUP(E23,VIP!$A$2:$O14855,2,0)</f>
        <v>DRBR473</v>
      </c>
      <c r="G23" s="165" t="str">
        <f>VLOOKUP(E23,'LISTADO ATM'!$A$2:$B$901,2,0)</f>
        <v xml:space="preserve">ATM Oficina Carrefour II </v>
      </c>
      <c r="H23" s="165" t="str">
        <f>VLOOKUP(E23,VIP!$A$2:$O19816,7,FALSE)</f>
        <v>Si</v>
      </c>
      <c r="I23" s="165" t="str">
        <f>VLOOKUP(E23,VIP!$A$2:$O11781,8,FALSE)</f>
        <v>Si</v>
      </c>
      <c r="J23" s="165" t="str">
        <f>VLOOKUP(E23,VIP!$A$2:$O11731,8,FALSE)</f>
        <v>Si</v>
      </c>
      <c r="K23" s="165" t="str">
        <f>VLOOKUP(E23,VIP!$A$2:$O15305,6,0)</f>
        <v>NO</v>
      </c>
      <c r="L23" s="147" t="s">
        <v>2214</v>
      </c>
      <c r="M23" s="217" t="s">
        <v>2538</v>
      </c>
      <c r="N23" s="217" t="s">
        <v>2722</v>
      </c>
      <c r="O23" s="165" t="s">
        <v>2448</v>
      </c>
      <c r="P23" s="165"/>
      <c r="Q23" s="216">
        <v>44420.61515046296</v>
      </c>
    </row>
    <row r="24" spans="1:23" ht="18" x14ac:dyDescent="0.25">
      <c r="A24" s="165" t="str">
        <f>VLOOKUP(E24,'LISTADO ATM'!$A$2:$C$902,3,0)</f>
        <v>ESTE</v>
      </c>
      <c r="B24" s="112" t="s">
        <v>2716</v>
      </c>
      <c r="C24" s="97">
        <v>44420.496469907404</v>
      </c>
      <c r="D24" s="97" t="s">
        <v>2175</v>
      </c>
      <c r="E24" s="142">
        <v>211</v>
      </c>
      <c r="F24" s="165" t="str">
        <f>VLOOKUP(E24,VIP!$A$2:$O14852,2,0)</f>
        <v>DRBR211</v>
      </c>
      <c r="G24" s="165" t="str">
        <f>VLOOKUP(E24,'LISTADO ATM'!$A$2:$B$901,2,0)</f>
        <v xml:space="preserve">ATM Oficina La Romana I </v>
      </c>
      <c r="H24" s="165" t="str">
        <f>VLOOKUP(E24,VIP!$A$2:$O19813,7,FALSE)</f>
        <v>Si</v>
      </c>
      <c r="I24" s="165" t="str">
        <f>VLOOKUP(E24,VIP!$A$2:$O11778,8,FALSE)</f>
        <v>Si</v>
      </c>
      <c r="J24" s="165" t="str">
        <f>VLOOKUP(E24,VIP!$A$2:$O11728,8,FALSE)</f>
        <v>Si</v>
      </c>
      <c r="K24" s="165" t="str">
        <f>VLOOKUP(E24,VIP!$A$2:$O15302,6,0)</f>
        <v>NO</v>
      </c>
      <c r="L24" s="147" t="s">
        <v>2214</v>
      </c>
      <c r="M24" s="217" t="s">
        <v>2538</v>
      </c>
      <c r="N24" s="96" t="s">
        <v>2446</v>
      </c>
      <c r="O24" s="165" t="s">
        <v>2448</v>
      </c>
      <c r="P24" s="165"/>
      <c r="Q24" s="216">
        <v>44420.61515046296</v>
      </c>
    </row>
    <row r="25" spans="1:23" ht="18" x14ac:dyDescent="0.25">
      <c r="A25" s="165" t="str">
        <f>VLOOKUP(E25,'LISTADO ATM'!$A$2:$C$902,3,0)</f>
        <v>NORTE</v>
      </c>
      <c r="B25" s="112" t="s">
        <v>2714</v>
      </c>
      <c r="C25" s="97">
        <v>44420.497777777775</v>
      </c>
      <c r="D25" s="97" t="s">
        <v>2176</v>
      </c>
      <c r="E25" s="142">
        <v>633</v>
      </c>
      <c r="F25" s="165" t="str">
        <f>VLOOKUP(E25,VIP!$A$2:$O14850,2,0)</f>
        <v>DRBR260</v>
      </c>
      <c r="G25" s="165" t="str">
        <f>VLOOKUP(E25,'LISTADO ATM'!$A$2:$B$901,2,0)</f>
        <v xml:space="preserve">ATM Autobanco Las Colinas </v>
      </c>
      <c r="H25" s="165" t="str">
        <f>VLOOKUP(E25,VIP!$A$2:$O19811,7,FALSE)</f>
        <v>Si</v>
      </c>
      <c r="I25" s="165" t="str">
        <f>VLOOKUP(E25,VIP!$A$2:$O11776,8,FALSE)</f>
        <v>Si</v>
      </c>
      <c r="J25" s="165" t="str">
        <f>VLOOKUP(E25,VIP!$A$2:$O11726,8,FALSE)</f>
        <v>Si</v>
      </c>
      <c r="K25" s="165" t="str">
        <f>VLOOKUP(E25,VIP!$A$2:$O15300,6,0)</f>
        <v>SI</v>
      </c>
      <c r="L25" s="147" t="s">
        <v>2214</v>
      </c>
      <c r="M25" s="217" t="s">
        <v>2538</v>
      </c>
      <c r="N25" s="96" t="s">
        <v>2446</v>
      </c>
      <c r="O25" s="165" t="s">
        <v>2586</v>
      </c>
      <c r="P25" s="165"/>
      <c r="Q25" s="216">
        <v>44420.61515046296</v>
      </c>
    </row>
    <row r="26" spans="1:23" ht="18" x14ac:dyDescent="0.25">
      <c r="A26" s="165" t="str">
        <f>VLOOKUP(E26,'[1]LISTADO ATM'!$A$2:$C$902,3,0)</f>
        <v>DISTRITO NACIONAL</v>
      </c>
      <c r="B26" s="112" t="s">
        <v>2664</v>
      </c>
      <c r="C26" s="97">
        <v>44419.697233796294</v>
      </c>
      <c r="D26" s="97" t="s">
        <v>2175</v>
      </c>
      <c r="E26" s="142">
        <v>929</v>
      </c>
      <c r="F26" s="165" t="str">
        <f>VLOOKUP(E26,[1]VIP!$A$2:$O14927,2,0)</f>
        <v>DRBR929</v>
      </c>
      <c r="G26" s="165" t="str">
        <f>VLOOKUP(E26,'[1]LISTADO ATM'!$A$2:$B$901,2,0)</f>
        <v>ATM Autoservicio Nacional El Conde</v>
      </c>
      <c r="H26" s="165" t="str">
        <f>VLOOKUP(E26,[1]VIP!$A$2:$O19888,7,FALSE)</f>
        <v>Si</v>
      </c>
      <c r="I26" s="165" t="str">
        <f>VLOOKUP(E26,[1]VIP!$A$2:$O11853,8,FALSE)</f>
        <v>Si</v>
      </c>
      <c r="J26" s="165" t="str">
        <f>VLOOKUP(E26,[1]VIP!$A$2:$O11803,8,FALSE)</f>
        <v>Si</v>
      </c>
      <c r="K26" s="165" t="str">
        <f>VLOOKUP(E26,[1]VIP!$A$2:$O15377,6,0)</f>
        <v>NO</v>
      </c>
      <c r="L26" s="147" t="s">
        <v>2240</v>
      </c>
      <c r="M26" s="217" t="s">
        <v>2538</v>
      </c>
      <c r="N26" s="217" t="s">
        <v>2722</v>
      </c>
      <c r="O26" s="165" t="s">
        <v>2448</v>
      </c>
      <c r="P26" s="165"/>
      <c r="Q26" s="216">
        <v>44420.448877314811</v>
      </c>
    </row>
    <row r="27" spans="1:23" ht="18" x14ac:dyDescent="0.25">
      <c r="A27" s="165" t="str">
        <f>VLOOKUP(E27,'LISTADO ATM'!$A$2:$C$902,3,0)</f>
        <v>DISTRITO NACIONAL</v>
      </c>
      <c r="B27" s="112" t="s">
        <v>2699</v>
      </c>
      <c r="C27" s="97">
        <v>44420.070937500001</v>
      </c>
      <c r="D27" s="97" t="s">
        <v>2175</v>
      </c>
      <c r="E27" s="142">
        <v>935</v>
      </c>
      <c r="F27" s="165" t="str">
        <f>VLOOKUP(E27,VIP!$A$2:$O14863,2,0)</f>
        <v>DRBR16J</v>
      </c>
      <c r="G27" s="165" t="str">
        <f>VLOOKUP(E27,'LISTADO ATM'!$A$2:$B$901,2,0)</f>
        <v xml:space="preserve">ATM Oficina John F. Kennedy </v>
      </c>
      <c r="H27" s="165" t="str">
        <f>VLOOKUP(E27,VIP!$A$2:$O19824,7,FALSE)</f>
        <v>Si</v>
      </c>
      <c r="I27" s="165" t="str">
        <f>VLOOKUP(E27,VIP!$A$2:$O11789,8,FALSE)</f>
        <v>Si</v>
      </c>
      <c r="J27" s="165" t="str">
        <f>VLOOKUP(E27,VIP!$A$2:$O11739,8,FALSE)</f>
        <v>Si</v>
      </c>
      <c r="K27" s="165" t="str">
        <f>VLOOKUP(E27,VIP!$A$2:$O15313,6,0)</f>
        <v>SI</v>
      </c>
      <c r="L27" s="147" t="s">
        <v>2240</v>
      </c>
      <c r="M27" s="217" t="s">
        <v>2538</v>
      </c>
      <c r="N27" s="217" t="s">
        <v>2722</v>
      </c>
      <c r="O27" s="165" t="s">
        <v>2448</v>
      </c>
      <c r="P27" s="165"/>
      <c r="Q27" s="216">
        <v>44420.448877314811</v>
      </c>
    </row>
    <row r="28" spans="1:23" ht="18" x14ac:dyDescent="0.25">
      <c r="A28" s="165" t="str">
        <f>VLOOKUP(E28,'LISTADO ATM'!$A$2:$C$902,3,0)</f>
        <v>DISTRITO NACIONAL</v>
      </c>
      <c r="B28" s="112" t="s">
        <v>2695</v>
      </c>
      <c r="C28" s="97">
        <v>44420.086076388892</v>
      </c>
      <c r="D28" s="97" t="s">
        <v>2175</v>
      </c>
      <c r="E28" s="142">
        <v>953</v>
      </c>
      <c r="F28" s="165" t="str">
        <f>VLOOKUP(E28,VIP!$A$2:$O14859,2,0)</f>
        <v>DRBR01I</v>
      </c>
      <c r="G28" s="165" t="str">
        <f>VLOOKUP(E28,'LISTADO ATM'!$A$2:$B$901,2,0)</f>
        <v xml:space="preserve">ATM Estafeta Dirección General de Pasaportes/Migración </v>
      </c>
      <c r="H28" s="165" t="str">
        <f>VLOOKUP(E28,VIP!$A$2:$O19820,7,FALSE)</f>
        <v>Si</v>
      </c>
      <c r="I28" s="165" t="str">
        <f>VLOOKUP(E28,VIP!$A$2:$O11785,8,FALSE)</f>
        <v>Si</v>
      </c>
      <c r="J28" s="165" t="str">
        <f>VLOOKUP(E28,VIP!$A$2:$O11735,8,FALSE)</f>
        <v>Si</v>
      </c>
      <c r="K28" s="165" t="str">
        <f>VLOOKUP(E28,VIP!$A$2:$O15309,6,0)</f>
        <v>No</v>
      </c>
      <c r="L28" s="147" t="s">
        <v>2240</v>
      </c>
      <c r="M28" s="217" t="s">
        <v>2538</v>
      </c>
      <c r="N28" s="217" t="s">
        <v>2722</v>
      </c>
      <c r="O28" s="165" t="s">
        <v>2448</v>
      </c>
      <c r="P28" s="165"/>
      <c r="Q28" s="216">
        <v>44420.448877314811</v>
      </c>
    </row>
    <row r="29" spans="1:23" ht="18" x14ac:dyDescent="0.25">
      <c r="A29" s="165" t="str">
        <f>VLOOKUP(E29,'LISTADO ATM'!$A$2:$C$902,3,0)</f>
        <v>DISTRITO NACIONAL</v>
      </c>
      <c r="B29" s="112" t="s">
        <v>2694</v>
      </c>
      <c r="C29" s="97">
        <v>44420.090729166666</v>
      </c>
      <c r="D29" s="97" t="s">
        <v>2175</v>
      </c>
      <c r="E29" s="142">
        <v>744</v>
      </c>
      <c r="F29" s="165" t="str">
        <f>VLOOKUP(E29,VIP!$A$2:$O14858,2,0)</f>
        <v>DRBR289</v>
      </c>
      <c r="G29" s="165" t="str">
        <f>VLOOKUP(E29,'LISTADO ATM'!$A$2:$B$901,2,0)</f>
        <v xml:space="preserve">ATM Multicentro La Sirena Venezuela </v>
      </c>
      <c r="H29" s="165" t="str">
        <f>VLOOKUP(E29,VIP!$A$2:$O19819,7,FALSE)</f>
        <v>Si</v>
      </c>
      <c r="I29" s="165" t="str">
        <f>VLOOKUP(E29,VIP!$A$2:$O11784,8,FALSE)</f>
        <v>Si</v>
      </c>
      <c r="J29" s="165" t="str">
        <f>VLOOKUP(E29,VIP!$A$2:$O11734,8,FALSE)</f>
        <v>Si</v>
      </c>
      <c r="K29" s="165" t="str">
        <f>VLOOKUP(E29,VIP!$A$2:$O15308,6,0)</f>
        <v>SI</v>
      </c>
      <c r="L29" s="147" t="s">
        <v>2240</v>
      </c>
      <c r="M29" s="217" t="s">
        <v>2538</v>
      </c>
      <c r="N29" s="217" t="s">
        <v>2722</v>
      </c>
      <c r="O29" s="165" t="s">
        <v>2448</v>
      </c>
      <c r="P29" s="165"/>
      <c r="Q29" s="216">
        <v>44420.448877314811</v>
      </c>
      <c r="R29" s="44"/>
      <c r="S29" s="102"/>
      <c r="T29" s="102"/>
      <c r="U29" s="102"/>
      <c r="V29" s="78"/>
      <c r="W29" s="69"/>
    </row>
    <row r="30" spans="1:23" ht="18" x14ac:dyDescent="0.25">
      <c r="A30" s="165" t="str">
        <f>VLOOKUP(E30,'LISTADO ATM'!$A$2:$C$902,3,0)</f>
        <v>DISTRITO NACIONAL</v>
      </c>
      <c r="B30" s="112" t="s">
        <v>2693</v>
      </c>
      <c r="C30" s="97">
        <v>44420.093576388892</v>
      </c>
      <c r="D30" s="97" t="s">
        <v>2175</v>
      </c>
      <c r="E30" s="142">
        <v>698</v>
      </c>
      <c r="F30" s="165" t="str">
        <f>VLOOKUP(E30,VIP!$A$2:$O14857,2,0)</f>
        <v>DRBR698</v>
      </c>
      <c r="G30" s="165" t="str">
        <f>VLOOKUP(E30,'LISTADO ATM'!$A$2:$B$901,2,0)</f>
        <v>ATM Parador Bellamar</v>
      </c>
      <c r="H30" s="165" t="str">
        <f>VLOOKUP(E30,VIP!$A$2:$O19818,7,FALSE)</f>
        <v>Si</v>
      </c>
      <c r="I30" s="165" t="str">
        <f>VLOOKUP(E30,VIP!$A$2:$O11783,8,FALSE)</f>
        <v>Si</v>
      </c>
      <c r="J30" s="165" t="str">
        <f>VLOOKUP(E30,VIP!$A$2:$O11733,8,FALSE)</f>
        <v>Si</v>
      </c>
      <c r="K30" s="165" t="str">
        <f>VLOOKUP(E30,VIP!$A$2:$O15307,6,0)</f>
        <v>NO</v>
      </c>
      <c r="L30" s="147" t="s">
        <v>2240</v>
      </c>
      <c r="M30" s="217" t="s">
        <v>2538</v>
      </c>
      <c r="N30" s="217" t="s">
        <v>2722</v>
      </c>
      <c r="O30" s="165" t="s">
        <v>2448</v>
      </c>
      <c r="P30" s="165"/>
      <c r="Q30" s="216">
        <v>44420.448877314811</v>
      </c>
      <c r="R30" s="44"/>
      <c r="S30" s="102"/>
      <c r="T30" s="102"/>
      <c r="U30" s="102"/>
      <c r="V30" s="78"/>
      <c r="W30" s="69"/>
    </row>
    <row r="31" spans="1:23" ht="18" x14ac:dyDescent="0.25">
      <c r="A31" s="165" t="str">
        <f>VLOOKUP(E31,'LISTADO ATM'!$A$2:$C$902,3,0)</f>
        <v>DISTRITO NACIONAL</v>
      </c>
      <c r="B31" s="112" t="s">
        <v>2692</v>
      </c>
      <c r="C31" s="97">
        <v>44420.094722222224</v>
      </c>
      <c r="D31" s="97" t="s">
        <v>2175</v>
      </c>
      <c r="E31" s="142">
        <v>60</v>
      </c>
      <c r="F31" s="165" t="str">
        <f>VLOOKUP(E31,VIP!$A$2:$O14856,2,0)</f>
        <v>DRBR060</v>
      </c>
      <c r="G31" s="165" t="str">
        <f>VLOOKUP(E31,'LISTADO ATM'!$A$2:$B$901,2,0)</f>
        <v xml:space="preserve">ATM Autobanco 27 de Febrero </v>
      </c>
      <c r="H31" s="165" t="str">
        <f>VLOOKUP(E31,VIP!$A$2:$O19817,7,FALSE)</f>
        <v>Si</v>
      </c>
      <c r="I31" s="165" t="str">
        <f>VLOOKUP(E31,VIP!$A$2:$O11782,8,FALSE)</f>
        <v>Si</v>
      </c>
      <c r="J31" s="165" t="str">
        <f>VLOOKUP(E31,VIP!$A$2:$O11732,8,FALSE)</f>
        <v>Si</v>
      </c>
      <c r="K31" s="165" t="str">
        <f>VLOOKUP(E31,VIP!$A$2:$O15306,6,0)</f>
        <v>NO</v>
      </c>
      <c r="L31" s="147" t="s">
        <v>2240</v>
      </c>
      <c r="M31" s="217" t="s">
        <v>2538</v>
      </c>
      <c r="N31" s="217" t="s">
        <v>2722</v>
      </c>
      <c r="O31" s="165" t="s">
        <v>2448</v>
      </c>
      <c r="P31" s="165"/>
      <c r="Q31" s="216">
        <v>44420.448877314811</v>
      </c>
      <c r="R31" s="44"/>
      <c r="S31" s="102"/>
      <c r="T31" s="102"/>
      <c r="U31" s="102"/>
      <c r="V31" s="78"/>
      <c r="W31" s="69"/>
    </row>
    <row r="32" spans="1:23" ht="18" x14ac:dyDescent="0.25">
      <c r="A32" s="165" t="str">
        <f>VLOOKUP(E32,'LISTADO ATM'!$A$2:$C$902,3,0)</f>
        <v>DISTRITO NACIONAL</v>
      </c>
      <c r="B32" s="112" t="s">
        <v>2691</v>
      </c>
      <c r="C32" s="97">
        <v>44420.096192129633</v>
      </c>
      <c r="D32" s="97" t="s">
        <v>2175</v>
      </c>
      <c r="E32" s="142">
        <v>715</v>
      </c>
      <c r="F32" s="165" t="str">
        <f>VLOOKUP(E32,VIP!$A$2:$O14855,2,0)</f>
        <v>DRBR992</v>
      </c>
      <c r="G32" s="168" t="str">
        <f>VLOOKUP(E32,'LISTADO ATM'!$A$2:$B$901,2,0)</f>
        <v xml:space="preserve">ATM Oficina 27 de Febrero (Lobby) </v>
      </c>
      <c r="H32" s="165" t="str">
        <f>VLOOKUP(E32,VIP!$A$2:$O19816,7,FALSE)</f>
        <v>Si</v>
      </c>
      <c r="I32" s="165" t="str">
        <f>VLOOKUP(E32,VIP!$A$2:$O11781,8,FALSE)</f>
        <v>Si</v>
      </c>
      <c r="J32" s="165" t="str">
        <f>VLOOKUP(E32,VIP!$A$2:$O11731,8,FALSE)</f>
        <v>Si</v>
      </c>
      <c r="K32" s="165" t="str">
        <f>VLOOKUP(E32,VIP!$A$2:$O15305,6,0)</f>
        <v>NO</v>
      </c>
      <c r="L32" s="147" t="s">
        <v>2240</v>
      </c>
      <c r="M32" s="217" t="s">
        <v>2538</v>
      </c>
      <c r="N32" s="217" t="s">
        <v>2722</v>
      </c>
      <c r="O32" s="165" t="s">
        <v>2448</v>
      </c>
      <c r="P32" s="165"/>
      <c r="Q32" s="216">
        <v>44420.448877314811</v>
      </c>
      <c r="R32" s="44"/>
      <c r="S32" s="102"/>
      <c r="T32" s="102"/>
      <c r="U32" s="102"/>
      <c r="V32" s="78"/>
      <c r="W32" s="69"/>
    </row>
    <row r="33" spans="1:23" ht="18" x14ac:dyDescent="0.25">
      <c r="A33" s="165" t="str">
        <f>VLOOKUP(E33,'LISTADO ATM'!$A$2:$C$902,3,0)</f>
        <v>DISTRITO NACIONAL</v>
      </c>
      <c r="B33" s="112" t="s">
        <v>2689</v>
      </c>
      <c r="C33" s="97">
        <v>44420.098657407405</v>
      </c>
      <c r="D33" s="97" t="s">
        <v>2175</v>
      </c>
      <c r="E33" s="142">
        <v>153</v>
      </c>
      <c r="F33" s="165" t="str">
        <f>VLOOKUP(E33,VIP!$A$2:$O14853,2,0)</f>
        <v>DRBR153</v>
      </c>
      <c r="G33" s="168" t="str">
        <f>VLOOKUP(E33,'LISTADO ATM'!$A$2:$B$901,2,0)</f>
        <v xml:space="preserve">ATM Rehabilitación </v>
      </c>
      <c r="H33" s="165" t="str">
        <f>VLOOKUP(E33,VIP!$A$2:$O19814,7,FALSE)</f>
        <v>No</v>
      </c>
      <c r="I33" s="165" t="str">
        <f>VLOOKUP(E33,VIP!$A$2:$O11779,8,FALSE)</f>
        <v>No</v>
      </c>
      <c r="J33" s="165" t="str">
        <f>VLOOKUP(E33,VIP!$A$2:$O11729,8,FALSE)</f>
        <v>No</v>
      </c>
      <c r="K33" s="165" t="str">
        <f>VLOOKUP(E33,VIP!$A$2:$O15303,6,0)</f>
        <v>NO</v>
      </c>
      <c r="L33" s="147" t="s">
        <v>2240</v>
      </c>
      <c r="M33" s="217" t="s">
        <v>2538</v>
      </c>
      <c r="N33" s="217" t="s">
        <v>2722</v>
      </c>
      <c r="O33" s="165" t="s">
        <v>2448</v>
      </c>
      <c r="P33" s="165"/>
      <c r="Q33" s="216">
        <v>44420.448877314811</v>
      </c>
      <c r="R33" s="44"/>
      <c r="S33" s="102"/>
      <c r="T33" s="102"/>
      <c r="U33" s="102"/>
      <c r="V33" s="78"/>
      <c r="W33" s="69"/>
    </row>
    <row r="34" spans="1:23" ht="18" x14ac:dyDescent="0.25">
      <c r="A34" s="165" t="str">
        <f>VLOOKUP(E34,'LISTADO ATM'!$A$2:$C$902,3,0)</f>
        <v>ESTE</v>
      </c>
      <c r="B34" s="112" t="s">
        <v>2686</v>
      </c>
      <c r="C34" s="97">
        <v>44420.102256944447</v>
      </c>
      <c r="D34" s="97" t="s">
        <v>2175</v>
      </c>
      <c r="E34" s="142">
        <v>945</v>
      </c>
      <c r="F34" s="165" t="str">
        <f>VLOOKUP(E34,VIP!$A$2:$O14850,2,0)</f>
        <v>DRBR945</v>
      </c>
      <c r="G34" s="168" t="str">
        <f>VLOOKUP(E34,'LISTADO ATM'!$A$2:$B$901,2,0)</f>
        <v xml:space="preserve">ATM UNP El Valle (Hato Mayor) </v>
      </c>
      <c r="H34" s="165" t="str">
        <f>VLOOKUP(E34,VIP!$A$2:$O19811,7,FALSE)</f>
        <v>Si</v>
      </c>
      <c r="I34" s="165" t="str">
        <f>VLOOKUP(E34,VIP!$A$2:$O11776,8,FALSE)</f>
        <v>Si</v>
      </c>
      <c r="J34" s="165" t="str">
        <f>VLOOKUP(E34,VIP!$A$2:$O11726,8,FALSE)</f>
        <v>Si</v>
      </c>
      <c r="K34" s="165" t="str">
        <f>VLOOKUP(E34,VIP!$A$2:$O15300,6,0)</f>
        <v>NO</v>
      </c>
      <c r="L34" s="147" t="s">
        <v>2240</v>
      </c>
      <c r="M34" s="217" t="s">
        <v>2538</v>
      </c>
      <c r="N34" s="217" t="s">
        <v>2722</v>
      </c>
      <c r="O34" s="165" t="s">
        <v>2448</v>
      </c>
      <c r="P34" s="165"/>
      <c r="Q34" s="216">
        <v>44420.448877314811</v>
      </c>
      <c r="R34" s="44"/>
      <c r="S34" s="102"/>
      <c r="T34" s="102"/>
      <c r="U34" s="102"/>
      <c r="V34" s="78"/>
      <c r="W34" s="69"/>
    </row>
    <row r="35" spans="1:23" ht="18" x14ac:dyDescent="0.25">
      <c r="A35" s="165" t="str">
        <f>VLOOKUP(E35,'LISTADO ATM'!$A$2:$C$902,3,0)</f>
        <v>SUR</v>
      </c>
      <c r="B35" s="112" t="s">
        <v>2709</v>
      </c>
      <c r="C35" s="97">
        <v>44420.337337962963</v>
      </c>
      <c r="D35" s="97" t="s">
        <v>2175</v>
      </c>
      <c r="E35" s="142">
        <v>677</v>
      </c>
      <c r="F35" s="165" t="str">
        <f>VLOOKUP(E35,VIP!$A$2:$O14849,2,0)</f>
        <v>DRBR677</v>
      </c>
      <c r="G35" s="168" t="str">
        <f>VLOOKUP(E35,'LISTADO ATM'!$A$2:$B$901,2,0)</f>
        <v>ATM PBG Villa Jaragua</v>
      </c>
      <c r="H35" s="165" t="str">
        <f>VLOOKUP(E35,VIP!$A$2:$O19810,7,FALSE)</f>
        <v>Si</v>
      </c>
      <c r="I35" s="165" t="str">
        <f>VLOOKUP(E35,VIP!$A$2:$O11775,8,FALSE)</f>
        <v>Si</v>
      </c>
      <c r="J35" s="165" t="str">
        <f>VLOOKUP(E35,VIP!$A$2:$O11725,8,FALSE)</f>
        <v>Si</v>
      </c>
      <c r="K35" s="165" t="str">
        <f>VLOOKUP(E35,VIP!$A$2:$O15299,6,0)</f>
        <v>SI</v>
      </c>
      <c r="L35" s="147" t="s">
        <v>2240</v>
      </c>
      <c r="M35" s="217" t="s">
        <v>2538</v>
      </c>
      <c r="N35" s="217" t="s">
        <v>2722</v>
      </c>
      <c r="O35" s="165" t="s">
        <v>2448</v>
      </c>
      <c r="P35" s="165"/>
      <c r="Q35" s="216">
        <v>44420.448877314811</v>
      </c>
      <c r="R35" s="44"/>
      <c r="S35" s="102"/>
      <c r="T35" s="102"/>
      <c r="U35" s="102"/>
      <c r="V35" s="78"/>
      <c r="W35" s="69"/>
    </row>
    <row r="36" spans="1:23" ht="18" x14ac:dyDescent="0.25">
      <c r="A36" s="165" t="str">
        <f>VLOOKUP(E36,'[1]LISTADO ATM'!$A$2:$C$902,3,0)</f>
        <v>ESTE</v>
      </c>
      <c r="B36" s="112" t="s">
        <v>2665</v>
      </c>
      <c r="C36" s="97">
        <v>44419.696516203701</v>
      </c>
      <c r="D36" s="97" t="s">
        <v>2175</v>
      </c>
      <c r="E36" s="142">
        <v>385</v>
      </c>
      <c r="F36" s="165" t="str">
        <f>VLOOKUP(E36,[1]VIP!$A$2:$O14928,2,0)</f>
        <v>DRBR385</v>
      </c>
      <c r="G36" s="165" t="str">
        <f>VLOOKUP(E36,'[1]LISTADO ATM'!$A$2:$B$901,2,0)</f>
        <v xml:space="preserve">ATM Plaza Verón I </v>
      </c>
      <c r="H36" s="165" t="str">
        <f>VLOOKUP(E36,[1]VIP!$A$2:$O19889,7,FALSE)</f>
        <v>Si</v>
      </c>
      <c r="I36" s="165" t="str">
        <f>VLOOKUP(E36,[1]VIP!$A$2:$O11854,8,FALSE)</f>
        <v>Si</v>
      </c>
      <c r="J36" s="165" t="str">
        <f>VLOOKUP(E36,[1]VIP!$A$2:$O11804,8,FALSE)</f>
        <v>Si</v>
      </c>
      <c r="K36" s="165" t="str">
        <f>VLOOKUP(E36,[1]VIP!$A$2:$O15378,6,0)</f>
        <v>NO</v>
      </c>
      <c r="L36" s="147" t="s">
        <v>2240</v>
      </c>
      <c r="M36" s="217" t="s">
        <v>2538</v>
      </c>
      <c r="N36" s="96" t="s">
        <v>2446</v>
      </c>
      <c r="O36" s="165" t="s">
        <v>2448</v>
      </c>
      <c r="P36" s="165"/>
      <c r="Q36" s="216">
        <v>44420.61515046296</v>
      </c>
      <c r="R36" s="44"/>
      <c r="S36" s="102"/>
      <c r="T36" s="102"/>
      <c r="U36" s="102"/>
      <c r="V36" s="78"/>
      <c r="W36" s="69"/>
    </row>
    <row r="37" spans="1:23" ht="18" x14ac:dyDescent="0.25">
      <c r="A37" s="165" t="str">
        <f>VLOOKUP(E37,'[1]LISTADO ATM'!$A$2:$C$902,3,0)</f>
        <v>DISTRITO NACIONAL</v>
      </c>
      <c r="B37" s="112" t="s">
        <v>2661</v>
      </c>
      <c r="C37" s="97">
        <v>44419.713692129626</v>
      </c>
      <c r="D37" s="97" t="s">
        <v>2175</v>
      </c>
      <c r="E37" s="142">
        <v>34</v>
      </c>
      <c r="F37" s="165" t="str">
        <f>VLOOKUP(E37,[1]VIP!$A$2:$O14919,2,0)</f>
        <v>DRBR034</v>
      </c>
      <c r="G37" s="165" t="str">
        <f>VLOOKUP(E37,'[1]LISTADO ATM'!$A$2:$B$901,2,0)</f>
        <v xml:space="preserve">ATM Plaza de la Salud </v>
      </c>
      <c r="H37" s="165" t="str">
        <f>VLOOKUP(E37,[1]VIP!$A$2:$O19880,7,FALSE)</f>
        <v>Si</v>
      </c>
      <c r="I37" s="165" t="str">
        <f>VLOOKUP(E37,[1]VIP!$A$2:$O11845,8,FALSE)</f>
        <v>Si</v>
      </c>
      <c r="J37" s="165" t="str">
        <f>VLOOKUP(E37,[1]VIP!$A$2:$O11795,8,FALSE)</f>
        <v>Si</v>
      </c>
      <c r="K37" s="165" t="str">
        <f>VLOOKUP(E37,[1]VIP!$A$2:$O15369,6,0)</f>
        <v>NO</v>
      </c>
      <c r="L37" s="147" t="s">
        <v>2240</v>
      </c>
      <c r="M37" s="217" t="s">
        <v>2538</v>
      </c>
      <c r="N37" s="217" t="s">
        <v>2722</v>
      </c>
      <c r="O37" s="165" t="s">
        <v>2448</v>
      </c>
      <c r="P37" s="165"/>
      <c r="Q37" s="216">
        <v>44420.61515046296</v>
      </c>
      <c r="R37" s="44"/>
      <c r="S37" s="102"/>
      <c r="T37" s="102"/>
      <c r="U37" s="102"/>
      <c r="V37" s="78"/>
      <c r="W37" s="69"/>
    </row>
    <row r="38" spans="1:23" ht="18" x14ac:dyDescent="0.25">
      <c r="A38" s="165" t="str">
        <f>VLOOKUP(E38,'[1]LISTADO ATM'!$A$2:$C$902,3,0)</f>
        <v>DISTRITO NACIONAL</v>
      </c>
      <c r="B38" s="112" t="s">
        <v>2659</v>
      </c>
      <c r="C38" s="97">
        <v>44419.725775462961</v>
      </c>
      <c r="D38" s="97" t="s">
        <v>2175</v>
      </c>
      <c r="E38" s="142">
        <v>574</v>
      </c>
      <c r="F38" s="165" t="str">
        <f>VLOOKUP(E38,[1]VIP!$A$2:$O14914,2,0)</f>
        <v>DRBR080</v>
      </c>
      <c r="G38" s="165" t="str">
        <f>VLOOKUP(E38,'[1]LISTADO ATM'!$A$2:$B$901,2,0)</f>
        <v xml:space="preserve">ATM Club Obras Públicas </v>
      </c>
      <c r="H38" s="165" t="str">
        <f>VLOOKUP(E38,[1]VIP!$A$2:$O19875,7,FALSE)</f>
        <v>Si</v>
      </c>
      <c r="I38" s="165" t="str">
        <f>VLOOKUP(E38,[1]VIP!$A$2:$O11840,8,FALSE)</f>
        <v>Si</v>
      </c>
      <c r="J38" s="165" t="str">
        <f>VLOOKUP(E38,[1]VIP!$A$2:$O11790,8,FALSE)</f>
        <v>Si</v>
      </c>
      <c r="K38" s="165" t="str">
        <f>VLOOKUP(E38,[1]VIP!$A$2:$O15364,6,0)</f>
        <v>NO</v>
      </c>
      <c r="L38" s="147" t="s">
        <v>2240</v>
      </c>
      <c r="M38" s="217" t="s">
        <v>2538</v>
      </c>
      <c r="N38" s="217" t="s">
        <v>2722</v>
      </c>
      <c r="O38" s="165" t="s">
        <v>2448</v>
      </c>
      <c r="P38" s="165"/>
      <c r="Q38" s="216">
        <v>44420.61515046296</v>
      </c>
      <c r="R38" s="44"/>
      <c r="S38" s="102"/>
      <c r="T38" s="102"/>
      <c r="U38" s="102"/>
      <c r="V38" s="78"/>
      <c r="W38" s="69"/>
    </row>
    <row r="39" spans="1:23" ht="18" x14ac:dyDescent="0.25">
      <c r="A39" s="165" t="str">
        <f>VLOOKUP(E39,'LISTADO ATM'!$A$2:$C$902,3,0)</f>
        <v>ESTE</v>
      </c>
      <c r="B39" s="112" t="s">
        <v>2671</v>
      </c>
      <c r="C39" s="97">
        <v>44419.951122685183</v>
      </c>
      <c r="D39" s="97" t="s">
        <v>2175</v>
      </c>
      <c r="E39" s="142">
        <v>16</v>
      </c>
      <c r="F39" s="165" t="str">
        <f>VLOOKUP(E39,VIP!$A$2:$O14871,2,0)</f>
        <v>DRBR046</v>
      </c>
      <c r="G39" s="165" t="str">
        <f>VLOOKUP(E39,'LISTADO ATM'!$A$2:$B$901,2,0)</f>
        <v>ATM Estación Texaco Sabana de la Mar</v>
      </c>
      <c r="H39" s="165" t="str">
        <f>VLOOKUP(E39,VIP!$A$2:$O19832,7,FALSE)</f>
        <v>Si</v>
      </c>
      <c r="I39" s="165" t="str">
        <f>VLOOKUP(E39,VIP!$A$2:$O11797,8,FALSE)</f>
        <v>Si</v>
      </c>
      <c r="J39" s="165" t="str">
        <f>VLOOKUP(E39,VIP!$A$2:$O11747,8,FALSE)</f>
        <v>Si</v>
      </c>
      <c r="K39" s="165" t="str">
        <f>VLOOKUP(E39,VIP!$A$2:$O15321,6,0)</f>
        <v>NO</v>
      </c>
      <c r="L39" s="147" t="s">
        <v>2240</v>
      </c>
      <c r="M39" s="217" t="s">
        <v>2538</v>
      </c>
      <c r="N39" s="96" t="s">
        <v>2446</v>
      </c>
      <c r="O39" s="165" t="s">
        <v>2448</v>
      </c>
      <c r="P39" s="165"/>
      <c r="Q39" s="216">
        <v>44420.61515046296</v>
      </c>
      <c r="R39" s="44"/>
      <c r="S39" s="102"/>
      <c r="T39" s="102"/>
      <c r="U39" s="102"/>
      <c r="V39" s="78"/>
      <c r="W39" s="69"/>
    </row>
    <row r="40" spans="1:23" ht="18" x14ac:dyDescent="0.25">
      <c r="A40" s="165" t="str">
        <f>VLOOKUP(E40,'LISTADO ATM'!$A$2:$C$902,3,0)</f>
        <v>DISTRITO NACIONAL</v>
      </c>
      <c r="B40" s="112" t="s">
        <v>2688</v>
      </c>
      <c r="C40" s="97">
        <v>44420.099965277775</v>
      </c>
      <c r="D40" s="97" t="s">
        <v>2175</v>
      </c>
      <c r="E40" s="142">
        <v>57</v>
      </c>
      <c r="F40" s="165" t="str">
        <f>VLOOKUP(E40,VIP!$A$2:$O14852,2,0)</f>
        <v>DRBR057</v>
      </c>
      <c r="G40" s="165" t="str">
        <f>VLOOKUP(E40,'LISTADO ATM'!$A$2:$B$901,2,0)</f>
        <v xml:space="preserve">ATM Oficina Malecon Center </v>
      </c>
      <c r="H40" s="165" t="str">
        <f>VLOOKUP(E40,VIP!$A$2:$O19813,7,FALSE)</f>
        <v>Si</v>
      </c>
      <c r="I40" s="165" t="str">
        <f>VLOOKUP(E40,VIP!$A$2:$O11778,8,FALSE)</f>
        <v>Si</v>
      </c>
      <c r="J40" s="165" t="str">
        <f>VLOOKUP(E40,VIP!$A$2:$O11728,8,FALSE)</f>
        <v>Si</v>
      </c>
      <c r="K40" s="165" t="str">
        <f>VLOOKUP(E40,VIP!$A$2:$O15302,6,0)</f>
        <v>NO</v>
      </c>
      <c r="L40" s="147" t="s">
        <v>2240</v>
      </c>
      <c r="M40" s="217" t="s">
        <v>2538</v>
      </c>
      <c r="N40" s="217" t="s">
        <v>2722</v>
      </c>
      <c r="O40" s="165" t="s">
        <v>2448</v>
      </c>
      <c r="P40" s="165"/>
      <c r="Q40" s="216">
        <v>44420.61515046296</v>
      </c>
      <c r="R40" s="44"/>
      <c r="S40" s="102"/>
      <c r="T40" s="102"/>
      <c r="U40" s="102"/>
      <c r="V40" s="78"/>
      <c r="W40" s="69"/>
    </row>
    <row r="41" spans="1:23" ht="18" x14ac:dyDescent="0.25">
      <c r="A41" s="165" t="str">
        <f>VLOOKUP(E41,'LISTADO ATM'!$A$2:$C$902,3,0)</f>
        <v>DISTRITO NACIONAL</v>
      </c>
      <c r="B41" s="112" t="s">
        <v>2742</v>
      </c>
      <c r="C41" s="97">
        <v>44420.553877314815</v>
      </c>
      <c r="D41" s="97" t="s">
        <v>2175</v>
      </c>
      <c r="E41" s="142">
        <v>524</v>
      </c>
      <c r="F41" s="165" t="str">
        <f>VLOOKUP(E41,VIP!$A$2:$O14852,2,0)</f>
        <v>DRBR524</v>
      </c>
      <c r="G41" s="165" t="str">
        <f>VLOOKUP(E41,'LISTADO ATM'!$A$2:$B$901,2,0)</f>
        <v xml:space="preserve">ATM DNCD </v>
      </c>
      <c r="H41" s="165" t="str">
        <f>VLOOKUP(E41,VIP!$A$2:$O19813,7,FALSE)</f>
        <v>Si</v>
      </c>
      <c r="I41" s="165" t="str">
        <f>VLOOKUP(E41,VIP!$A$2:$O11778,8,FALSE)</f>
        <v>Si</v>
      </c>
      <c r="J41" s="165" t="str">
        <f>VLOOKUP(E41,VIP!$A$2:$O11728,8,FALSE)</f>
        <v>Si</v>
      </c>
      <c r="K41" s="165" t="str">
        <f>VLOOKUP(E41,VIP!$A$2:$O15302,6,0)</f>
        <v>NO</v>
      </c>
      <c r="L41" s="147" t="s">
        <v>2240</v>
      </c>
      <c r="M41" s="217" t="s">
        <v>2538</v>
      </c>
      <c r="N41" s="217" t="s">
        <v>2722</v>
      </c>
      <c r="O41" s="165" t="s">
        <v>2448</v>
      </c>
      <c r="P41" s="165"/>
      <c r="Q41" s="216" t="s">
        <v>2240</v>
      </c>
      <c r="R41" s="44"/>
      <c r="S41" s="102"/>
      <c r="T41" s="102"/>
      <c r="U41" s="102"/>
      <c r="V41" s="78"/>
      <c r="W41" s="69"/>
    </row>
    <row r="42" spans="1:23" ht="18" x14ac:dyDescent="0.25">
      <c r="A42" s="165" t="str">
        <f>VLOOKUP(E42,'LISTADO ATM'!$A$2:$C$902,3,0)</f>
        <v>ESTE</v>
      </c>
      <c r="B42" s="112" t="s">
        <v>2706</v>
      </c>
      <c r="C42" s="97">
        <v>44420.038518518515</v>
      </c>
      <c r="D42" s="97" t="s">
        <v>2462</v>
      </c>
      <c r="E42" s="142">
        <v>429</v>
      </c>
      <c r="F42" s="165" t="str">
        <f>VLOOKUP(E42,VIP!$A$2:$O14870,2,0)</f>
        <v>DRBR429</v>
      </c>
      <c r="G42" s="165" t="str">
        <f>VLOOKUP(E42,'LISTADO ATM'!$A$2:$B$901,2,0)</f>
        <v xml:space="preserve">ATM Oficina Jumbo La Romana </v>
      </c>
      <c r="H42" s="165" t="str">
        <f>VLOOKUP(E42,VIP!$A$2:$O19831,7,FALSE)</f>
        <v>Si</v>
      </c>
      <c r="I42" s="165" t="str">
        <f>VLOOKUP(E42,VIP!$A$2:$O11796,8,FALSE)</f>
        <v>Si</v>
      </c>
      <c r="J42" s="165" t="str">
        <f>VLOOKUP(E42,VIP!$A$2:$O11746,8,FALSE)</f>
        <v>Si</v>
      </c>
      <c r="K42" s="165" t="str">
        <f>VLOOKUP(E42,VIP!$A$2:$O15320,6,0)</f>
        <v>NO</v>
      </c>
      <c r="L42" s="147" t="s">
        <v>2590</v>
      </c>
      <c r="M42" s="217" t="s">
        <v>2538</v>
      </c>
      <c r="N42" s="217" t="s">
        <v>2722</v>
      </c>
      <c r="O42" s="165" t="s">
        <v>2463</v>
      </c>
      <c r="P42" s="165"/>
      <c r="Q42" s="216">
        <v>44420.61515046296</v>
      </c>
      <c r="R42" s="44"/>
      <c r="S42" s="102"/>
      <c r="T42" s="102"/>
      <c r="U42" s="102"/>
      <c r="V42" s="78"/>
      <c r="W42" s="69"/>
    </row>
    <row r="43" spans="1:23" ht="18" x14ac:dyDescent="0.25">
      <c r="A43" s="165" t="str">
        <f>VLOOKUP(E43,'LISTADO ATM'!$A$2:$C$902,3,0)</f>
        <v>NORTE</v>
      </c>
      <c r="B43" s="112" t="s">
        <v>2703</v>
      </c>
      <c r="C43" s="97">
        <v>44420.056504629632</v>
      </c>
      <c r="D43" s="97" t="s">
        <v>2644</v>
      </c>
      <c r="E43" s="142">
        <v>944</v>
      </c>
      <c r="F43" s="165" t="str">
        <f>VLOOKUP(E43,VIP!$A$2:$O14867,2,0)</f>
        <v>DRBR944</v>
      </c>
      <c r="G43" s="165" t="str">
        <f>VLOOKUP(E43,'LISTADO ATM'!$A$2:$B$901,2,0)</f>
        <v xml:space="preserve">ATM UNP Mao </v>
      </c>
      <c r="H43" s="165" t="str">
        <f>VLOOKUP(E43,VIP!$A$2:$O19828,7,FALSE)</f>
        <v>Si</v>
      </c>
      <c r="I43" s="165" t="str">
        <f>VLOOKUP(E43,VIP!$A$2:$O11793,8,FALSE)</f>
        <v>Si</v>
      </c>
      <c r="J43" s="165" t="str">
        <f>VLOOKUP(E43,VIP!$A$2:$O11743,8,FALSE)</f>
        <v>Si</v>
      </c>
      <c r="K43" s="165" t="str">
        <f>VLOOKUP(E43,VIP!$A$2:$O15317,6,0)</f>
        <v>NO</v>
      </c>
      <c r="L43" s="147" t="s">
        <v>2590</v>
      </c>
      <c r="M43" s="217" t="s">
        <v>2538</v>
      </c>
      <c r="N43" s="96" t="s">
        <v>2446</v>
      </c>
      <c r="O43" s="165" t="s">
        <v>2645</v>
      </c>
      <c r="P43" s="166"/>
      <c r="Q43" s="216">
        <v>44420.61515046296</v>
      </c>
      <c r="R43" s="44"/>
      <c r="S43" s="102"/>
      <c r="T43" s="102"/>
      <c r="U43" s="102"/>
      <c r="V43" s="78"/>
      <c r="W43" s="69"/>
    </row>
    <row r="44" spans="1:23" ht="18" x14ac:dyDescent="0.25">
      <c r="A44" s="165" t="str">
        <f>VLOOKUP(E44,'LISTADO ATM'!$A$2:$C$902,3,0)</f>
        <v>NORTE</v>
      </c>
      <c r="B44" s="112" t="s">
        <v>2700</v>
      </c>
      <c r="C44" s="97">
        <v>44420.064155092594</v>
      </c>
      <c r="D44" s="97" t="s">
        <v>2462</v>
      </c>
      <c r="E44" s="142">
        <v>431</v>
      </c>
      <c r="F44" s="165" t="str">
        <f>VLOOKUP(E44,VIP!$A$2:$O14864,2,0)</f>
        <v>DRBR583</v>
      </c>
      <c r="G44" s="165" t="str">
        <f>VLOOKUP(E44,'LISTADO ATM'!$A$2:$B$901,2,0)</f>
        <v xml:space="preserve">ATM Autoservicio Sol (Santiago) </v>
      </c>
      <c r="H44" s="165" t="str">
        <f>VLOOKUP(E44,VIP!$A$2:$O19825,7,FALSE)</f>
        <v>Si</v>
      </c>
      <c r="I44" s="165" t="str">
        <f>VLOOKUP(E44,VIP!$A$2:$O11790,8,FALSE)</f>
        <v>Si</v>
      </c>
      <c r="J44" s="165" t="str">
        <f>VLOOKUP(E44,VIP!$A$2:$O11740,8,FALSE)</f>
        <v>Si</v>
      </c>
      <c r="K44" s="165" t="str">
        <f>VLOOKUP(E44,VIP!$A$2:$O15314,6,0)</f>
        <v>SI</v>
      </c>
      <c r="L44" s="147" t="s">
        <v>2590</v>
      </c>
      <c r="M44" s="217" t="s">
        <v>2538</v>
      </c>
      <c r="N44" s="217" t="s">
        <v>2722</v>
      </c>
      <c r="O44" s="165" t="s">
        <v>2463</v>
      </c>
      <c r="P44" s="166"/>
      <c r="Q44" s="216">
        <v>44420.61515046296</v>
      </c>
      <c r="R44" s="44"/>
      <c r="S44" s="102"/>
      <c r="T44" s="102"/>
      <c r="U44" s="102"/>
      <c r="V44" s="78"/>
      <c r="W44" s="69"/>
    </row>
    <row r="45" spans="1:23" ht="18" x14ac:dyDescent="0.25">
      <c r="A45" s="166" t="str">
        <f>VLOOKUP(E45,'LISTADO ATM'!$A$2:$C$902,3,0)</f>
        <v>NORTE</v>
      </c>
      <c r="B45" s="112" t="s">
        <v>2698</v>
      </c>
      <c r="C45" s="97">
        <v>44420.072418981479</v>
      </c>
      <c r="D45" s="97" t="s">
        <v>2462</v>
      </c>
      <c r="E45" s="142">
        <v>538</v>
      </c>
      <c r="F45" s="166" t="str">
        <f>VLOOKUP(E45,VIP!$A$2:$O14862,2,0)</f>
        <v>DRBR538</v>
      </c>
      <c r="G45" s="166" t="str">
        <f>VLOOKUP(E45,'LISTADO ATM'!$A$2:$B$901,2,0)</f>
        <v>ATM  Autoservicio San Fco. Macorís</v>
      </c>
      <c r="H45" s="166" t="str">
        <f>VLOOKUP(E45,VIP!$A$2:$O19823,7,FALSE)</f>
        <v>Si</v>
      </c>
      <c r="I45" s="166" t="str">
        <f>VLOOKUP(E45,VIP!$A$2:$O11788,8,FALSE)</f>
        <v>Si</v>
      </c>
      <c r="J45" s="166" t="str">
        <f>VLOOKUP(E45,VIP!$A$2:$O11738,8,FALSE)</f>
        <v>Si</v>
      </c>
      <c r="K45" s="166" t="str">
        <f>VLOOKUP(E45,VIP!$A$2:$O15312,6,0)</f>
        <v>NO</v>
      </c>
      <c r="L45" s="147" t="s">
        <v>2590</v>
      </c>
      <c r="M45" s="217" t="s">
        <v>2538</v>
      </c>
      <c r="N45" s="217" t="s">
        <v>2722</v>
      </c>
      <c r="O45" s="166" t="s">
        <v>2463</v>
      </c>
      <c r="P45" s="166"/>
      <c r="Q45" s="216">
        <v>44420.61515046296</v>
      </c>
      <c r="R45" s="102"/>
      <c r="S45" s="102"/>
      <c r="T45" s="102"/>
      <c r="U45" s="78"/>
      <c r="V45" s="69"/>
    </row>
    <row r="46" spans="1:23" ht="18" x14ac:dyDescent="0.25">
      <c r="A46" s="166" t="str">
        <f>VLOOKUP(E46,'LISTADO ATM'!$A$2:$C$902,3,0)</f>
        <v>DISTRITO NACIONAL</v>
      </c>
      <c r="B46" s="112" t="s">
        <v>2618</v>
      </c>
      <c r="C46" s="97">
        <v>44418.421481481484</v>
      </c>
      <c r="D46" s="97" t="s">
        <v>2442</v>
      </c>
      <c r="E46" s="142">
        <v>994</v>
      </c>
      <c r="F46" s="166" t="str">
        <f>VLOOKUP(E46,VIP!$A$2:$O14844,2,0)</f>
        <v>DRBR994</v>
      </c>
      <c r="G46" s="166" t="str">
        <f>VLOOKUP(E46,'LISTADO ATM'!$A$2:$B$901,2,0)</f>
        <v>ATM Telemicro</v>
      </c>
      <c r="H46" s="166" t="str">
        <f>VLOOKUP(E46,VIP!$A$2:$O19805,7,FALSE)</f>
        <v>Si</v>
      </c>
      <c r="I46" s="166" t="str">
        <f>VLOOKUP(E46,VIP!$A$2:$O11770,8,FALSE)</f>
        <v>Si</v>
      </c>
      <c r="J46" s="166" t="str">
        <f>VLOOKUP(E46,VIP!$A$2:$O11720,8,FALSE)</f>
        <v>Si</v>
      </c>
      <c r="K46" s="166" t="str">
        <f>VLOOKUP(E46,VIP!$A$2:$O15294,6,0)</f>
        <v>NO</v>
      </c>
      <c r="L46" s="147" t="s">
        <v>2553</v>
      </c>
      <c r="M46" s="217" t="s">
        <v>2538</v>
      </c>
      <c r="N46" s="96" t="s">
        <v>2446</v>
      </c>
      <c r="O46" s="166" t="s">
        <v>2447</v>
      </c>
      <c r="P46" s="166"/>
      <c r="Q46" s="216">
        <v>44420.448877314811</v>
      </c>
      <c r="R46" s="102"/>
      <c r="S46" s="102"/>
      <c r="T46" s="102"/>
      <c r="U46" s="78"/>
      <c r="V46" s="69"/>
    </row>
    <row r="47" spans="1:23" ht="18" x14ac:dyDescent="0.25">
      <c r="A47" s="166" t="str">
        <f>VLOOKUP(E47,'LISTADO ATM'!$A$2:$C$902,3,0)</f>
        <v>DISTRITO NACIONAL</v>
      </c>
      <c r="B47" s="112" t="s">
        <v>2626</v>
      </c>
      <c r="C47" s="97">
        <v>44418.603831018518</v>
      </c>
      <c r="D47" s="97" t="s">
        <v>2442</v>
      </c>
      <c r="E47" s="142">
        <v>818</v>
      </c>
      <c r="F47" s="166" t="str">
        <f>VLOOKUP(E47,VIP!$A$2:$O14855,2,0)</f>
        <v>DRBR818</v>
      </c>
      <c r="G47" s="166" t="str">
        <f>VLOOKUP(E47,'[1]LISTADO ATM'!$A$2:$B$901,2,0)</f>
        <v xml:space="preserve">ATM Juridicción Inmobiliaria </v>
      </c>
      <c r="H47" s="166" t="str">
        <f>VLOOKUP(E47,VIP!$A$2:$O19816,7,FALSE)</f>
        <v>No</v>
      </c>
      <c r="I47" s="166" t="str">
        <f>VLOOKUP(E47,VIP!$A$2:$O11781,8,FALSE)</f>
        <v>No</v>
      </c>
      <c r="J47" s="166" t="str">
        <f>VLOOKUP(E47,VIP!$A$2:$O11731,8,FALSE)</f>
        <v>No</v>
      </c>
      <c r="K47" s="166" t="str">
        <f>VLOOKUP(E47,VIP!$A$2:$O15305,6,0)</f>
        <v>NO</v>
      </c>
      <c r="L47" s="147" t="s">
        <v>2553</v>
      </c>
      <c r="M47" s="217" t="s">
        <v>2538</v>
      </c>
      <c r="N47" s="96" t="s">
        <v>2446</v>
      </c>
      <c r="O47" s="166" t="s">
        <v>2447</v>
      </c>
      <c r="P47" s="166"/>
      <c r="Q47" s="216">
        <v>44420.448877314811</v>
      </c>
      <c r="R47" s="102"/>
      <c r="S47" s="102"/>
      <c r="T47" s="102"/>
      <c r="U47" s="78"/>
      <c r="V47" s="69"/>
    </row>
    <row r="48" spans="1:23" ht="18" x14ac:dyDescent="0.25">
      <c r="A48" s="166" t="str">
        <f>VLOOKUP(E48,'LISTADO ATM'!$A$2:$C$902,3,0)</f>
        <v>NORTE</v>
      </c>
      <c r="B48" s="112" t="s">
        <v>2697</v>
      </c>
      <c r="C48" s="97">
        <v>44420.074467592596</v>
      </c>
      <c r="D48" s="97" t="s">
        <v>2176</v>
      </c>
      <c r="E48" s="142">
        <v>720</v>
      </c>
      <c r="F48" s="166" t="str">
        <f>VLOOKUP(E48,VIP!$A$2:$O14861,2,0)</f>
        <v>DRBR12E</v>
      </c>
      <c r="G48" s="166" t="str">
        <f>VLOOKUP(E48,'LISTADO ATM'!$A$2:$B$901,2,0)</f>
        <v xml:space="preserve">ATM OMSA (Santiago) </v>
      </c>
      <c r="H48" s="166" t="str">
        <f>VLOOKUP(E48,VIP!$A$2:$O19822,7,FALSE)</f>
        <v>Si</v>
      </c>
      <c r="I48" s="166" t="str">
        <f>VLOOKUP(E48,VIP!$A$2:$O11787,8,FALSE)</f>
        <v>Si</v>
      </c>
      <c r="J48" s="166" t="str">
        <f>VLOOKUP(E48,VIP!$A$2:$O11737,8,FALSE)</f>
        <v>Si</v>
      </c>
      <c r="K48" s="166" t="str">
        <f>VLOOKUP(E48,VIP!$A$2:$O15311,6,0)</f>
        <v>NO</v>
      </c>
      <c r="L48" s="147" t="s">
        <v>2553</v>
      </c>
      <c r="M48" s="217" t="s">
        <v>2538</v>
      </c>
      <c r="N48" s="96" t="s">
        <v>2446</v>
      </c>
      <c r="O48" s="166" t="s">
        <v>2669</v>
      </c>
      <c r="P48" s="166"/>
      <c r="Q48" s="216">
        <v>44420.61515046296</v>
      </c>
      <c r="R48" s="102"/>
      <c r="S48" s="102"/>
      <c r="T48" s="102"/>
      <c r="U48" s="78"/>
      <c r="V48" s="69"/>
    </row>
    <row r="49" spans="1:22" ht="18" x14ac:dyDescent="0.25">
      <c r="A49" s="166" t="str">
        <f>VLOOKUP(E49,'LISTADO ATM'!$A$2:$C$902,3,0)</f>
        <v>DISTRITO NACIONAL</v>
      </c>
      <c r="B49" s="112" t="s">
        <v>2623</v>
      </c>
      <c r="C49" s="97">
        <v>44418.667210648149</v>
      </c>
      <c r="D49" s="97" t="s">
        <v>2442</v>
      </c>
      <c r="E49" s="142">
        <v>725</v>
      </c>
      <c r="F49" s="166" t="str">
        <f>VLOOKUP(E49,VIP!$A$2:$O14843,2,0)</f>
        <v>DRBR998</v>
      </c>
      <c r="G49" s="166" t="str">
        <f>VLOOKUP(E49,'LISTADO ATM'!$A$2:$B$901,2,0)</f>
        <v xml:space="preserve">ATM El Huacal II  </v>
      </c>
      <c r="H49" s="166" t="str">
        <f>VLOOKUP(E49,VIP!$A$2:$O19804,7,FALSE)</f>
        <v>Si</v>
      </c>
      <c r="I49" s="166" t="str">
        <f>VLOOKUP(E49,VIP!$A$2:$O11769,8,FALSE)</f>
        <v>Si</v>
      </c>
      <c r="J49" s="166" t="str">
        <f>VLOOKUP(E49,VIP!$A$2:$O11719,8,FALSE)</f>
        <v>Si</v>
      </c>
      <c r="K49" s="166" t="str">
        <f>VLOOKUP(E49,VIP!$A$2:$O15293,6,0)</f>
        <v>NO</v>
      </c>
      <c r="L49" s="147" t="s">
        <v>2435</v>
      </c>
      <c r="M49" s="217" t="s">
        <v>2538</v>
      </c>
      <c r="N49" s="96" t="s">
        <v>2446</v>
      </c>
      <c r="O49" s="166" t="s">
        <v>2447</v>
      </c>
      <c r="P49" s="166"/>
      <c r="Q49" s="216">
        <v>44420.448877314811</v>
      </c>
      <c r="R49" s="102"/>
      <c r="S49" s="102"/>
      <c r="T49" s="102"/>
      <c r="U49" s="78"/>
      <c r="V49" s="69"/>
    </row>
    <row r="50" spans="1:22" ht="18" x14ac:dyDescent="0.25">
      <c r="A50" s="166" t="str">
        <f>VLOOKUP(E50,'LISTADO ATM'!$A$2:$C$902,3,0)</f>
        <v>DISTRITO NACIONAL</v>
      </c>
      <c r="B50" s="112" t="s">
        <v>2632</v>
      </c>
      <c r="C50" s="97">
        <v>44419.011134259257</v>
      </c>
      <c r="D50" s="97" t="s">
        <v>2442</v>
      </c>
      <c r="E50" s="142">
        <v>377</v>
      </c>
      <c r="F50" s="166" t="str">
        <f>VLOOKUP(E50,VIP!$A$2:$O14877,2,0)</f>
        <v>DRBR377</v>
      </c>
      <c r="G50" s="166" t="str">
        <f>VLOOKUP(E50,'LISTADO ATM'!$A$2:$B$901,2,0)</f>
        <v>ATM Estación del Metro Eduardo Brito</v>
      </c>
      <c r="H50" s="166" t="str">
        <f>VLOOKUP(E50,VIP!$A$2:$O19838,7,FALSE)</f>
        <v>Si</v>
      </c>
      <c r="I50" s="166" t="str">
        <f>VLOOKUP(E50,VIP!$A$2:$O11803,8,FALSE)</f>
        <v>Si</v>
      </c>
      <c r="J50" s="166" t="str">
        <f>VLOOKUP(E50,VIP!$A$2:$O11753,8,FALSE)</f>
        <v>Si</v>
      </c>
      <c r="K50" s="166" t="str">
        <f>VLOOKUP(E50,VIP!$A$2:$O15327,6,0)</f>
        <v>NO</v>
      </c>
      <c r="L50" s="147" t="s">
        <v>2435</v>
      </c>
      <c r="M50" s="217" t="s">
        <v>2538</v>
      </c>
      <c r="N50" s="96" t="s">
        <v>2446</v>
      </c>
      <c r="O50" s="166" t="s">
        <v>2447</v>
      </c>
      <c r="P50" s="166"/>
      <c r="Q50" s="216">
        <v>44420.448877314811</v>
      </c>
      <c r="R50" s="102"/>
      <c r="S50" s="102"/>
      <c r="T50" s="102"/>
      <c r="U50" s="78"/>
      <c r="V50" s="69"/>
    </row>
    <row r="51" spans="1:22" ht="18" x14ac:dyDescent="0.25">
      <c r="A51" s="166" t="str">
        <f>VLOOKUP(E51,'LISTADO ATM'!$A$2:$C$902,3,0)</f>
        <v>ESTE</v>
      </c>
      <c r="B51" s="112" t="s">
        <v>2643</v>
      </c>
      <c r="C51" s="97">
        <v>44419.479375000003</v>
      </c>
      <c r="D51" s="97" t="s">
        <v>2442</v>
      </c>
      <c r="E51" s="142">
        <v>521</v>
      </c>
      <c r="F51" s="166" t="str">
        <f>VLOOKUP(E51,VIP!$A$2:$O14907,2,0)</f>
        <v>DRBR521</v>
      </c>
      <c r="G51" s="166" t="str">
        <f>VLOOKUP(E51,'LISTADO ATM'!$A$2:$B$901,2,0)</f>
        <v xml:space="preserve">ATM UNP Bayahibe (La Romana) </v>
      </c>
      <c r="H51" s="166" t="str">
        <f>VLOOKUP(E51,VIP!$A$2:$O19868,7,FALSE)</f>
        <v>Si</v>
      </c>
      <c r="I51" s="166" t="str">
        <f>VLOOKUP(E51,VIP!$A$2:$O11833,8,FALSE)</f>
        <v>Si</v>
      </c>
      <c r="J51" s="166" t="str">
        <f>VLOOKUP(E51,VIP!$A$2:$O11783,8,FALSE)</f>
        <v>Si</v>
      </c>
      <c r="K51" s="166" t="str">
        <f>VLOOKUP(E51,VIP!$A$2:$O15357,6,0)</f>
        <v>NO</v>
      </c>
      <c r="L51" s="147" t="s">
        <v>2435</v>
      </c>
      <c r="M51" s="217" t="s">
        <v>2538</v>
      </c>
      <c r="N51" s="217" t="s">
        <v>2722</v>
      </c>
      <c r="O51" s="166" t="s">
        <v>2447</v>
      </c>
      <c r="P51" s="166"/>
      <c r="Q51" s="216">
        <v>44420.448877314811</v>
      </c>
      <c r="R51" s="102"/>
      <c r="S51" s="102"/>
      <c r="T51" s="102"/>
      <c r="U51" s="78"/>
      <c r="V51" s="69"/>
    </row>
    <row r="52" spans="1:22" ht="18" x14ac:dyDescent="0.25">
      <c r="A52" s="166" t="str">
        <f>VLOOKUP(E52,'LISTADO ATM'!$A$2:$C$902,3,0)</f>
        <v>NORTE</v>
      </c>
      <c r="B52" s="112" t="s">
        <v>2680</v>
      </c>
      <c r="C52" s="97">
        <v>44419.77621527778</v>
      </c>
      <c r="D52" s="97" t="s">
        <v>2462</v>
      </c>
      <c r="E52" s="142">
        <v>649</v>
      </c>
      <c r="F52" s="166" t="str">
        <f>VLOOKUP(E52,VIP!$A$2:$O14863,2,0)</f>
        <v>DRBR649</v>
      </c>
      <c r="G52" s="166" t="str">
        <f>VLOOKUP(E52,'LISTADO ATM'!$A$2:$B$901,2,0)</f>
        <v xml:space="preserve">ATM Oficina Galería 56 (San Francisco de Macorís) </v>
      </c>
      <c r="H52" s="166" t="str">
        <f>VLOOKUP(E52,VIP!$A$2:$O19824,7,FALSE)</f>
        <v>Si</v>
      </c>
      <c r="I52" s="166" t="str">
        <f>VLOOKUP(E52,VIP!$A$2:$O11789,8,FALSE)</f>
        <v>Si</v>
      </c>
      <c r="J52" s="166" t="str">
        <f>VLOOKUP(E52,VIP!$A$2:$O11739,8,FALSE)</f>
        <v>Si</v>
      </c>
      <c r="K52" s="166" t="str">
        <f>VLOOKUP(E52,VIP!$A$2:$O15313,6,0)</f>
        <v>SI</v>
      </c>
      <c r="L52" s="147" t="s">
        <v>2435</v>
      </c>
      <c r="M52" s="217" t="s">
        <v>2538</v>
      </c>
      <c r="N52" s="217" t="s">
        <v>2722</v>
      </c>
      <c r="O52" s="166" t="s">
        <v>2463</v>
      </c>
      <c r="P52" s="166"/>
      <c r="Q52" s="216">
        <v>44420.448877314811</v>
      </c>
      <c r="R52" s="102"/>
      <c r="S52" s="102"/>
      <c r="T52" s="102"/>
      <c r="U52" s="78"/>
      <c r="V52" s="69"/>
    </row>
    <row r="53" spans="1:22" ht="18" x14ac:dyDescent="0.25">
      <c r="A53" s="166" t="str">
        <f>VLOOKUP(E53,'LISTADO ATM'!$A$2:$C$902,3,0)</f>
        <v>NORTE</v>
      </c>
      <c r="B53" s="112" t="s">
        <v>2679</v>
      </c>
      <c r="C53" s="97">
        <v>44419.77685185185</v>
      </c>
      <c r="D53" s="97" t="s">
        <v>2462</v>
      </c>
      <c r="E53" s="142">
        <v>888</v>
      </c>
      <c r="F53" s="166" t="str">
        <f>VLOOKUP(E53,VIP!$A$2:$O14862,2,0)</f>
        <v>DRBR888</v>
      </c>
      <c r="G53" s="166" t="str">
        <f>VLOOKUP(E53,'LISTADO ATM'!$A$2:$B$901,2,0)</f>
        <v>ATM Oficina galeria 56 II (SFM)</v>
      </c>
      <c r="H53" s="166" t="str">
        <f>VLOOKUP(E53,VIP!$A$2:$O19823,7,FALSE)</f>
        <v>Si</v>
      </c>
      <c r="I53" s="166" t="str">
        <f>VLOOKUP(E53,VIP!$A$2:$O11788,8,FALSE)</f>
        <v>Si</v>
      </c>
      <c r="J53" s="166" t="str">
        <f>VLOOKUP(E53,VIP!$A$2:$O11738,8,FALSE)</f>
        <v>Si</v>
      </c>
      <c r="K53" s="166" t="str">
        <f>VLOOKUP(E53,VIP!$A$2:$O15312,6,0)</f>
        <v>SI</v>
      </c>
      <c r="L53" s="147" t="s">
        <v>2435</v>
      </c>
      <c r="M53" s="217" t="s">
        <v>2538</v>
      </c>
      <c r="N53" s="217" t="s">
        <v>2722</v>
      </c>
      <c r="O53" s="166" t="s">
        <v>2463</v>
      </c>
      <c r="P53" s="166"/>
      <c r="Q53" s="216">
        <v>44420.448877314811</v>
      </c>
      <c r="R53" s="102"/>
      <c r="S53" s="102"/>
      <c r="T53" s="102"/>
      <c r="U53" s="78"/>
      <c r="V53" s="69"/>
    </row>
    <row r="54" spans="1:22" ht="18" x14ac:dyDescent="0.25">
      <c r="A54" s="166" t="str">
        <f>VLOOKUP(E54,'LISTADO ATM'!$A$2:$C$902,3,0)</f>
        <v>SUR</v>
      </c>
      <c r="B54" s="112" t="s">
        <v>2718</v>
      </c>
      <c r="C54" s="97">
        <v>44420.494212962964</v>
      </c>
      <c r="D54" s="97" t="s">
        <v>2442</v>
      </c>
      <c r="E54" s="142">
        <v>360</v>
      </c>
      <c r="F54" s="166" t="str">
        <f>VLOOKUP(E54,VIP!$A$2:$O14854,2,0)</f>
        <v>DRBR360</v>
      </c>
      <c r="G54" s="166" t="str">
        <f>VLOOKUP(E54,'LISTADO ATM'!$A$2:$B$901,2,0)</f>
        <v>ATM Ayuntamiento Guayabal</v>
      </c>
      <c r="H54" s="166" t="str">
        <f>VLOOKUP(E54,VIP!$A$2:$O19815,7,FALSE)</f>
        <v>si</v>
      </c>
      <c r="I54" s="166" t="str">
        <f>VLOOKUP(E54,VIP!$A$2:$O11780,8,FALSE)</f>
        <v>si</v>
      </c>
      <c r="J54" s="166" t="str">
        <f>VLOOKUP(E54,VIP!$A$2:$O11730,8,FALSE)</f>
        <v>si</v>
      </c>
      <c r="K54" s="166" t="str">
        <f>VLOOKUP(E54,VIP!$A$2:$O15304,6,0)</f>
        <v>NO</v>
      </c>
      <c r="L54" s="147" t="s">
        <v>2435</v>
      </c>
      <c r="M54" s="217" t="s">
        <v>2538</v>
      </c>
      <c r="N54" s="96" t="s">
        <v>2446</v>
      </c>
      <c r="O54" s="166" t="s">
        <v>2447</v>
      </c>
      <c r="P54" s="166"/>
      <c r="Q54" s="216">
        <v>44420.61515046296</v>
      </c>
      <c r="R54" s="102"/>
      <c r="S54" s="102"/>
      <c r="T54" s="102"/>
      <c r="U54" s="78"/>
      <c r="V54" s="69"/>
    </row>
    <row r="55" spans="1:22" ht="18" x14ac:dyDescent="0.25">
      <c r="A55" s="166" t="str">
        <f>VLOOKUP(E55,'LISTADO ATM'!$A$2:$C$902,3,0)</f>
        <v>ESTE</v>
      </c>
      <c r="B55" s="112" t="s">
        <v>2677</v>
      </c>
      <c r="C55" s="97">
        <v>44419.852766203701</v>
      </c>
      <c r="D55" s="97" t="s">
        <v>2175</v>
      </c>
      <c r="E55" s="142">
        <v>158</v>
      </c>
      <c r="F55" s="166" t="str">
        <f>VLOOKUP(E55,VIP!$A$2:$O14858,2,0)</f>
        <v>DRBR158</v>
      </c>
      <c r="G55" s="166" t="str">
        <f>VLOOKUP(E55,'LISTADO ATM'!$A$2:$B$901,2,0)</f>
        <v xml:space="preserve">ATM Oficina Romana Norte </v>
      </c>
      <c r="H55" s="166" t="str">
        <f>VLOOKUP(E55,VIP!$A$2:$O19819,7,FALSE)</f>
        <v>Si</v>
      </c>
      <c r="I55" s="166" t="str">
        <f>VLOOKUP(E55,VIP!$A$2:$O11784,8,FALSE)</f>
        <v>Si</v>
      </c>
      <c r="J55" s="166" t="str">
        <f>VLOOKUP(E55,VIP!$A$2:$O11734,8,FALSE)</f>
        <v>Si</v>
      </c>
      <c r="K55" s="166" t="str">
        <f>VLOOKUP(E55,VIP!$A$2:$O15308,6,0)</f>
        <v>SI</v>
      </c>
      <c r="L55" s="147" t="s">
        <v>2675</v>
      </c>
      <c r="M55" s="217" t="s">
        <v>2538</v>
      </c>
      <c r="N55" s="96" t="s">
        <v>2613</v>
      </c>
      <c r="O55" s="166" t="s">
        <v>2448</v>
      </c>
      <c r="P55" s="166"/>
      <c r="Q55" s="216">
        <v>44420.448877314811</v>
      </c>
      <c r="R55" s="102"/>
      <c r="S55" s="102"/>
      <c r="T55" s="102"/>
      <c r="U55" s="78"/>
      <c r="V55" s="69"/>
    </row>
    <row r="56" spans="1:22" ht="18" x14ac:dyDescent="0.25">
      <c r="A56" s="166" t="str">
        <f>VLOOKUP(E56,'LISTADO ATM'!$A$2:$C$902,3,0)</f>
        <v>DISTRITO NACIONAL</v>
      </c>
      <c r="B56" s="112" t="s">
        <v>2678</v>
      </c>
      <c r="C56" s="97">
        <v>44419.852361111109</v>
      </c>
      <c r="D56" s="97" t="s">
        <v>2175</v>
      </c>
      <c r="E56" s="142">
        <v>939</v>
      </c>
      <c r="F56" s="166" t="str">
        <f>VLOOKUP(E56,VIP!$A$2:$O14859,2,0)</f>
        <v>DRBR939</v>
      </c>
      <c r="G56" s="166" t="str">
        <f>VLOOKUP(E56,'LISTADO ATM'!$A$2:$B$901,2,0)</f>
        <v xml:space="preserve">ATM Estación Texaco Máximo Gómez </v>
      </c>
      <c r="H56" s="166" t="str">
        <f>VLOOKUP(E56,VIP!$A$2:$O19820,7,FALSE)</f>
        <v>Si</v>
      </c>
      <c r="I56" s="166" t="str">
        <f>VLOOKUP(E56,VIP!$A$2:$O11785,8,FALSE)</f>
        <v>Si</v>
      </c>
      <c r="J56" s="166" t="str">
        <f>VLOOKUP(E56,VIP!$A$2:$O11735,8,FALSE)</f>
        <v>Si</v>
      </c>
      <c r="K56" s="166" t="str">
        <f>VLOOKUP(E56,VIP!$A$2:$O15309,6,0)</f>
        <v>NO</v>
      </c>
      <c r="L56" s="147" t="s">
        <v>2675</v>
      </c>
      <c r="M56" s="217" t="s">
        <v>2538</v>
      </c>
      <c r="N56" s="217" t="s">
        <v>2722</v>
      </c>
      <c r="O56" s="166" t="s">
        <v>2448</v>
      </c>
      <c r="P56" s="166"/>
      <c r="Q56" s="216">
        <v>44420.61515046296</v>
      </c>
      <c r="R56" s="102"/>
      <c r="S56" s="102"/>
      <c r="T56" s="102"/>
      <c r="U56" s="78"/>
      <c r="V56" s="69"/>
    </row>
    <row r="57" spans="1:22" ht="18" x14ac:dyDescent="0.25">
      <c r="A57" s="166" t="str">
        <f>VLOOKUP(E57,'LISTADO ATM'!$A$2:$C$902,3,0)</f>
        <v>DISTRITO NACIONAL</v>
      </c>
      <c r="B57" s="112" t="s">
        <v>2674</v>
      </c>
      <c r="C57" s="97">
        <v>44419.857245370367</v>
      </c>
      <c r="D57" s="97" t="s">
        <v>2175</v>
      </c>
      <c r="E57" s="142">
        <v>183</v>
      </c>
      <c r="F57" s="166" t="str">
        <f>VLOOKUP(E57,VIP!$A$2:$O14850,2,0)</f>
        <v>DRBR183</v>
      </c>
      <c r="G57" s="166" t="str">
        <f>VLOOKUP(E57,'LISTADO ATM'!$A$2:$B$901,2,0)</f>
        <v>ATM Estación Nativa Km. 22 Aut. Duarte.</v>
      </c>
      <c r="H57" s="166" t="str">
        <f>VLOOKUP(E57,VIP!$A$2:$O19811,7,FALSE)</f>
        <v>N/A</v>
      </c>
      <c r="I57" s="166" t="str">
        <f>VLOOKUP(E57,VIP!$A$2:$O11776,8,FALSE)</f>
        <v>N/A</v>
      </c>
      <c r="J57" s="166" t="str">
        <f>VLOOKUP(E57,VIP!$A$2:$O11726,8,FALSE)</f>
        <v>N/A</v>
      </c>
      <c r="K57" s="166" t="str">
        <f>VLOOKUP(E57,VIP!$A$2:$O15300,6,0)</f>
        <v>N/A</v>
      </c>
      <c r="L57" s="147" t="s">
        <v>2675</v>
      </c>
      <c r="M57" s="217" t="s">
        <v>2538</v>
      </c>
      <c r="N57" s="96" t="s">
        <v>2613</v>
      </c>
      <c r="O57" s="166" t="s">
        <v>2448</v>
      </c>
      <c r="P57" s="166"/>
      <c r="Q57" s="216">
        <v>44420.61515046296</v>
      </c>
      <c r="R57" s="102"/>
      <c r="S57" s="102"/>
      <c r="T57" s="102"/>
      <c r="U57" s="78"/>
      <c r="V57" s="69"/>
    </row>
    <row r="58" spans="1:22" ht="18" x14ac:dyDescent="0.25">
      <c r="A58" s="166" t="str">
        <f>VLOOKUP(E58,'LISTADO ATM'!$A$2:$C$902,3,0)</f>
        <v>SUR</v>
      </c>
      <c r="B58" s="112" t="s">
        <v>2631</v>
      </c>
      <c r="C58" s="97">
        <v>44419.014236111114</v>
      </c>
      <c r="D58" s="97" t="s">
        <v>2442</v>
      </c>
      <c r="E58" s="142">
        <v>249</v>
      </c>
      <c r="F58" s="166" t="str">
        <f>VLOOKUP(E58,VIP!$A$2:$O14876,2,0)</f>
        <v>DRBR249</v>
      </c>
      <c r="G58" s="166" t="str">
        <f>VLOOKUP(E58,'LISTADO ATM'!$A$2:$B$901,2,0)</f>
        <v xml:space="preserve">ATM Banco Agrícola Neiba </v>
      </c>
      <c r="H58" s="166" t="str">
        <f>VLOOKUP(E58,VIP!$A$2:$O19837,7,FALSE)</f>
        <v>Si</v>
      </c>
      <c r="I58" s="166" t="str">
        <f>VLOOKUP(E58,VIP!$A$2:$O11802,8,FALSE)</f>
        <v>Si</v>
      </c>
      <c r="J58" s="166" t="str">
        <f>VLOOKUP(E58,VIP!$A$2:$O11752,8,FALSE)</f>
        <v>Si</v>
      </c>
      <c r="K58" s="166" t="str">
        <f>VLOOKUP(E58,VIP!$A$2:$O15326,6,0)</f>
        <v>NO</v>
      </c>
      <c r="L58" s="147" t="s">
        <v>2411</v>
      </c>
      <c r="M58" s="217" t="s">
        <v>2538</v>
      </c>
      <c r="N58" s="217" t="s">
        <v>2722</v>
      </c>
      <c r="O58" s="166" t="s">
        <v>2447</v>
      </c>
      <c r="P58" s="166"/>
      <c r="Q58" s="216">
        <v>44420.448877314811</v>
      </c>
      <c r="R58" s="102"/>
      <c r="S58" s="102"/>
      <c r="T58" s="102"/>
      <c r="U58" s="78"/>
      <c r="V58" s="69"/>
    </row>
    <row r="59" spans="1:22" ht="18" x14ac:dyDescent="0.25">
      <c r="A59" s="166" t="str">
        <f>VLOOKUP(E59,'LISTADO ATM'!$A$2:$C$902,3,0)</f>
        <v>DISTRITO NACIONAL</v>
      </c>
      <c r="B59" s="112" t="s">
        <v>2635</v>
      </c>
      <c r="C59" s="97">
        <v>44419.390439814815</v>
      </c>
      <c r="D59" s="97" t="s">
        <v>2442</v>
      </c>
      <c r="E59" s="142">
        <v>663</v>
      </c>
      <c r="F59" s="166" t="str">
        <f>VLOOKUP(E59,VIP!$A$2:$O14871,2,0)</f>
        <v>DRBR663</v>
      </c>
      <c r="G59" s="166" t="str">
        <f>VLOOKUP(E59,'LISTADO ATM'!$A$2:$B$901,2,0)</f>
        <v>ATM S/M Olé Av. España</v>
      </c>
      <c r="H59" s="166" t="str">
        <f>VLOOKUP(E59,VIP!$A$2:$O19832,7,FALSE)</f>
        <v>N/A</v>
      </c>
      <c r="I59" s="166" t="str">
        <f>VLOOKUP(E59,VIP!$A$2:$O11797,8,FALSE)</f>
        <v>N/A</v>
      </c>
      <c r="J59" s="166" t="str">
        <f>VLOOKUP(E59,VIP!$A$2:$O11747,8,FALSE)</f>
        <v>N/A</v>
      </c>
      <c r="K59" s="166" t="str">
        <f>VLOOKUP(E59,VIP!$A$2:$O15321,6,0)</f>
        <v>N/A</v>
      </c>
      <c r="L59" s="147" t="s">
        <v>2411</v>
      </c>
      <c r="M59" s="217" t="s">
        <v>2538</v>
      </c>
      <c r="N59" s="96" t="s">
        <v>2446</v>
      </c>
      <c r="O59" s="166" t="s">
        <v>2447</v>
      </c>
      <c r="P59" s="166"/>
      <c r="Q59" s="216">
        <v>44420.61515046296</v>
      </c>
      <c r="R59" s="102"/>
      <c r="S59" s="102"/>
      <c r="T59" s="102"/>
      <c r="U59" s="78"/>
      <c r="V59" s="69"/>
    </row>
    <row r="60" spans="1:22" ht="18" x14ac:dyDescent="0.25">
      <c r="A60" s="166" t="str">
        <f>VLOOKUP(E60,'[1]LISTADO ATM'!$A$2:$C$902,3,0)</f>
        <v>SUR</v>
      </c>
      <c r="B60" s="112" t="s">
        <v>2663</v>
      </c>
      <c r="C60" s="97">
        <v>44419.698935185188</v>
      </c>
      <c r="D60" s="97" t="s">
        <v>2442</v>
      </c>
      <c r="E60" s="142">
        <v>311</v>
      </c>
      <c r="F60" s="166" t="str">
        <f>VLOOKUP(E60,[1]VIP!$A$2:$O14925,2,0)</f>
        <v>DRBR381</v>
      </c>
      <c r="G60" s="166" t="str">
        <f>VLOOKUP(E60,'[1]LISTADO ATM'!$A$2:$B$901,2,0)</f>
        <v>ATM Plaza Eroski</v>
      </c>
      <c r="H60" s="166" t="str">
        <f>VLOOKUP(E60,[1]VIP!$A$2:$O19886,7,FALSE)</f>
        <v>Si</v>
      </c>
      <c r="I60" s="166" t="str">
        <f>VLOOKUP(E60,[1]VIP!$A$2:$O11851,8,FALSE)</f>
        <v>Si</v>
      </c>
      <c r="J60" s="166" t="str">
        <f>VLOOKUP(E60,[1]VIP!$A$2:$O11801,8,FALSE)</f>
        <v>Si</v>
      </c>
      <c r="K60" s="166" t="str">
        <f>VLOOKUP(E60,[1]VIP!$A$2:$O15375,6,0)</f>
        <v>NO</v>
      </c>
      <c r="L60" s="147" t="s">
        <v>2411</v>
      </c>
      <c r="M60" s="217" t="s">
        <v>2538</v>
      </c>
      <c r="N60" s="96" t="s">
        <v>2446</v>
      </c>
      <c r="O60" s="166" t="s">
        <v>2447</v>
      </c>
      <c r="P60" s="166"/>
      <c r="Q60" s="216">
        <v>44420.61515046296</v>
      </c>
      <c r="R60" s="102"/>
      <c r="S60" s="102"/>
      <c r="T60" s="102"/>
      <c r="U60" s="78"/>
      <c r="V60" s="69"/>
    </row>
    <row r="61" spans="1:22" ht="18" x14ac:dyDescent="0.25">
      <c r="A61" s="166" t="str">
        <f>VLOOKUP(E61,'LISTADO ATM'!$A$2:$C$902,3,0)</f>
        <v>ESTE</v>
      </c>
      <c r="B61" s="112" t="s">
        <v>2684</v>
      </c>
      <c r="C61" s="97">
        <v>44420.107835648145</v>
      </c>
      <c r="D61" s="97" t="s">
        <v>2462</v>
      </c>
      <c r="E61" s="142">
        <v>386</v>
      </c>
      <c r="F61" s="166" t="str">
        <f>VLOOKUP(E61,VIP!$A$2:$O14848,2,0)</f>
        <v>DRBR386</v>
      </c>
      <c r="G61" s="166" t="str">
        <f>VLOOKUP(E61,'LISTADO ATM'!$A$2:$B$901,2,0)</f>
        <v xml:space="preserve">ATM Plaza Verón II </v>
      </c>
      <c r="H61" s="166" t="str">
        <f>VLOOKUP(E61,VIP!$A$2:$O19809,7,FALSE)</f>
        <v>Si</v>
      </c>
      <c r="I61" s="166" t="str">
        <f>VLOOKUP(E61,VIP!$A$2:$O11774,8,FALSE)</f>
        <v>Si</v>
      </c>
      <c r="J61" s="166" t="str">
        <f>VLOOKUP(E61,VIP!$A$2:$O11724,8,FALSE)</f>
        <v>Si</v>
      </c>
      <c r="K61" s="166" t="str">
        <f>VLOOKUP(E61,VIP!$A$2:$O15298,6,0)</f>
        <v>NO</v>
      </c>
      <c r="L61" s="147" t="s">
        <v>2411</v>
      </c>
      <c r="M61" s="217" t="s">
        <v>2538</v>
      </c>
      <c r="N61" s="217" t="s">
        <v>2722</v>
      </c>
      <c r="O61" s="166" t="s">
        <v>2463</v>
      </c>
      <c r="P61" s="166"/>
      <c r="Q61" s="216">
        <v>44420.61515046296</v>
      </c>
      <c r="R61" s="102"/>
      <c r="S61" s="102"/>
      <c r="T61" s="102"/>
      <c r="U61" s="78"/>
      <c r="V61" s="69"/>
    </row>
    <row r="62" spans="1:22" ht="18" x14ac:dyDescent="0.25">
      <c r="A62" s="168" t="str">
        <f>VLOOKUP(E62,'LISTADO ATM'!$A$2:$C$902,3,0)</f>
        <v>DISTRITO NACIONAL</v>
      </c>
      <c r="B62" s="112" t="s">
        <v>2639</v>
      </c>
      <c r="C62" s="97">
        <v>44419.467997685184</v>
      </c>
      <c r="D62" s="97" t="s">
        <v>2175</v>
      </c>
      <c r="E62" s="142">
        <v>836</v>
      </c>
      <c r="F62" s="168" t="str">
        <f>VLOOKUP(E62,VIP!$A$2:$O14878,2,0)</f>
        <v>DRBR836</v>
      </c>
      <c r="G62" s="168" t="str">
        <f>VLOOKUP(E62,'LISTADO ATM'!$A$2:$B$901,2,0)</f>
        <v xml:space="preserve">ATM UNP Plaza Luperón </v>
      </c>
      <c r="H62" s="168" t="str">
        <f>VLOOKUP(E62,VIP!$A$2:$O19839,7,FALSE)</f>
        <v>Si</v>
      </c>
      <c r="I62" s="168" t="str">
        <f>VLOOKUP(E62,VIP!$A$2:$O11804,8,FALSE)</f>
        <v>Si</v>
      </c>
      <c r="J62" s="168" t="str">
        <f>VLOOKUP(E62,VIP!$A$2:$O11754,8,FALSE)</f>
        <v>Si</v>
      </c>
      <c r="K62" s="168" t="str">
        <f>VLOOKUP(E62,VIP!$A$2:$O15328,6,0)</f>
        <v>NO</v>
      </c>
      <c r="L62" s="147" t="s">
        <v>2458</v>
      </c>
      <c r="M62" s="217" t="s">
        <v>2538</v>
      </c>
      <c r="N62" s="217" t="s">
        <v>2722</v>
      </c>
      <c r="O62" s="168" t="s">
        <v>2448</v>
      </c>
      <c r="P62" s="168"/>
      <c r="Q62" s="216">
        <v>44420.448877314811</v>
      </c>
    </row>
    <row r="63" spans="1:22" ht="18" x14ac:dyDescent="0.25">
      <c r="A63" s="168" t="str">
        <f>VLOOKUP(E63,'[1]LISTADO ATM'!$A$2:$C$902,3,0)</f>
        <v>ESTE</v>
      </c>
      <c r="B63" s="112" t="s">
        <v>2652</v>
      </c>
      <c r="C63" s="97">
        <v>44419.614444444444</v>
      </c>
      <c r="D63" s="97" t="s">
        <v>2175</v>
      </c>
      <c r="E63" s="142">
        <v>660</v>
      </c>
      <c r="F63" s="168" t="str">
        <f>VLOOKUP(E63,[1]VIP!$A$2:$O14940,2,0)</f>
        <v>DRBR660</v>
      </c>
      <c r="G63" s="168" t="str">
        <f>VLOOKUP(E63,'[1]LISTADO ATM'!$A$2:$B$901,2,0)</f>
        <v>ATM Romana Norte II</v>
      </c>
      <c r="H63" s="168" t="str">
        <f>VLOOKUP(E63,[1]VIP!$A$2:$O19901,7,FALSE)</f>
        <v>N/A</v>
      </c>
      <c r="I63" s="168" t="str">
        <f>VLOOKUP(E63,[1]VIP!$A$2:$O11866,8,FALSE)</f>
        <v>N/A</v>
      </c>
      <c r="J63" s="168" t="str">
        <f>VLOOKUP(E63,[1]VIP!$A$2:$O11816,8,FALSE)</f>
        <v>N/A</v>
      </c>
      <c r="K63" s="168" t="str">
        <f>VLOOKUP(E63,[1]VIP!$A$2:$O15390,6,0)</f>
        <v>N/A</v>
      </c>
      <c r="L63" s="147" t="s">
        <v>2458</v>
      </c>
      <c r="M63" s="217" t="s">
        <v>2538</v>
      </c>
      <c r="N63" s="96" t="s">
        <v>2613</v>
      </c>
      <c r="O63" s="168" t="s">
        <v>2448</v>
      </c>
      <c r="P63" s="168"/>
      <c r="Q63" s="216">
        <v>44420.448877314811</v>
      </c>
    </row>
    <row r="64" spans="1:22" ht="18" x14ac:dyDescent="0.25">
      <c r="A64" s="168" t="str">
        <f>VLOOKUP(E64,'[1]LISTADO ATM'!$A$2:$C$902,3,0)</f>
        <v>NORTE</v>
      </c>
      <c r="B64" s="112" t="s">
        <v>2656</v>
      </c>
      <c r="C64" s="97">
        <v>44419.640879629631</v>
      </c>
      <c r="D64" s="97" t="s">
        <v>2176</v>
      </c>
      <c r="E64" s="142">
        <v>987</v>
      </c>
      <c r="F64" s="168" t="str">
        <f>VLOOKUP(E64,[1]VIP!$A$2:$O14907,2,0)</f>
        <v>DRBR987</v>
      </c>
      <c r="G64" s="168" t="str">
        <f>VLOOKUP(E64,'[1]LISTADO ATM'!$A$2:$B$901,2,0)</f>
        <v xml:space="preserve">ATM S/M Jumbo (Moca) </v>
      </c>
      <c r="H64" s="168" t="str">
        <f>VLOOKUP(E64,[1]VIP!$A$2:$O19868,7,FALSE)</f>
        <v>Si</v>
      </c>
      <c r="I64" s="168" t="str">
        <f>VLOOKUP(E64,[1]VIP!$A$2:$O11833,8,FALSE)</f>
        <v>Si</v>
      </c>
      <c r="J64" s="168" t="str">
        <f>VLOOKUP(E64,[1]VIP!$A$2:$O11783,8,FALSE)</f>
        <v>Si</v>
      </c>
      <c r="K64" s="168" t="str">
        <f>VLOOKUP(E64,[1]VIP!$A$2:$O15357,6,0)</f>
        <v>NO</v>
      </c>
      <c r="L64" s="147" t="s">
        <v>2458</v>
      </c>
      <c r="M64" s="217" t="s">
        <v>2538</v>
      </c>
      <c r="N64" s="96" t="s">
        <v>2446</v>
      </c>
      <c r="O64" s="168" t="s">
        <v>2586</v>
      </c>
      <c r="P64" s="168"/>
      <c r="Q64" s="216">
        <v>44420.448877314811</v>
      </c>
    </row>
    <row r="65" spans="1:17" ht="18" x14ac:dyDescent="0.25">
      <c r="A65" s="168" t="str">
        <f>VLOOKUP(E65,'LISTADO ATM'!$A$2:$C$902,3,0)</f>
        <v>DISTRITO NACIONAL</v>
      </c>
      <c r="B65" s="112" t="s">
        <v>2673</v>
      </c>
      <c r="C65" s="97">
        <v>44419.930509259262</v>
      </c>
      <c r="D65" s="97" t="s">
        <v>2175</v>
      </c>
      <c r="E65" s="142">
        <v>238</v>
      </c>
      <c r="F65" s="168" t="str">
        <f>VLOOKUP(E65,VIP!$A$2:$O14847,2,0)</f>
        <v>DRBR238</v>
      </c>
      <c r="G65" s="168" t="str">
        <f>VLOOKUP(E65,'LISTADO ATM'!$A$2:$B$901,2,0)</f>
        <v xml:space="preserve">ATM Multicentro La Sirena Charles de Gaulle </v>
      </c>
      <c r="H65" s="168" t="str">
        <f>VLOOKUP(E65,VIP!$A$2:$O19808,7,FALSE)</f>
        <v>Si</v>
      </c>
      <c r="I65" s="168" t="str">
        <f>VLOOKUP(E65,VIP!$A$2:$O11773,8,FALSE)</f>
        <v>Si</v>
      </c>
      <c r="J65" s="168" t="str">
        <f>VLOOKUP(E65,VIP!$A$2:$O11723,8,FALSE)</f>
        <v>Si</v>
      </c>
      <c r="K65" s="168" t="str">
        <f>VLOOKUP(E65,VIP!$A$2:$O15297,6,0)</f>
        <v>No</v>
      </c>
      <c r="L65" s="147" t="s">
        <v>2458</v>
      </c>
      <c r="M65" s="217" t="s">
        <v>2538</v>
      </c>
      <c r="N65" s="217" t="s">
        <v>2722</v>
      </c>
      <c r="O65" s="168" t="s">
        <v>2448</v>
      </c>
      <c r="P65" s="168"/>
      <c r="Q65" s="216">
        <v>44420.448877314811</v>
      </c>
    </row>
    <row r="66" spans="1:17" ht="18" x14ac:dyDescent="0.25">
      <c r="A66" s="168" t="str">
        <f>VLOOKUP(E66,'LISTADO ATM'!$A$2:$C$902,3,0)</f>
        <v>SUR</v>
      </c>
      <c r="B66" s="112" t="s">
        <v>2637</v>
      </c>
      <c r="C66" s="97">
        <v>44419.465844907405</v>
      </c>
      <c r="D66" s="97" t="s">
        <v>2175</v>
      </c>
      <c r="E66" s="142">
        <v>356</v>
      </c>
      <c r="F66" s="168" t="str">
        <f>VLOOKUP(E66,VIP!$A$2:$O14875,2,0)</f>
        <v>DRBR356</v>
      </c>
      <c r="G66" s="168" t="str">
        <f>VLOOKUP(E66,'LISTADO ATM'!$A$2:$B$901,2,0)</f>
        <v xml:space="preserve">ATM Estación Sigma (San Cristóbal) </v>
      </c>
      <c r="H66" s="168" t="str">
        <f>VLOOKUP(E66,VIP!$A$2:$O19836,7,FALSE)</f>
        <v>Si</v>
      </c>
      <c r="I66" s="168" t="str">
        <f>VLOOKUP(E66,VIP!$A$2:$O11801,8,FALSE)</f>
        <v>Si</v>
      </c>
      <c r="J66" s="168" t="str">
        <f>VLOOKUP(E66,VIP!$A$2:$O11751,8,FALSE)</f>
        <v>Si</v>
      </c>
      <c r="K66" s="168" t="str">
        <f>VLOOKUP(E66,VIP!$A$2:$O15325,6,0)</f>
        <v>NO</v>
      </c>
      <c r="L66" s="147" t="s">
        <v>2458</v>
      </c>
      <c r="M66" s="217" t="s">
        <v>2538</v>
      </c>
      <c r="N66" s="217" t="s">
        <v>2722</v>
      </c>
      <c r="O66" s="168" t="s">
        <v>2448</v>
      </c>
      <c r="P66" s="168"/>
      <c r="Q66" s="216">
        <v>44420.61515046296</v>
      </c>
    </row>
    <row r="67" spans="1:17" ht="18" x14ac:dyDescent="0.25">
      <c r="A67" s="168" t="str">
        <f>VLOOKUP(E67,'LISTADO ATM'!$A$2:$C$902,3,0)</f>
        <v>DISTRITO NACIONAL</v>
      </c>
      <c r="B67" s="112" t="s">
        <v>2638</v>
      </c>
      <c r="C67" s="97">
        <v>44419.467129629629</v>
      </c>
      <c r="D67" s="97" t="s">
        <v>2175</v>
      </c>
      <c r="E67" s="142">
        <v>889</v>
      </c>
      <c r="F67" s="168" t="str">
        <f>VLOOKUP(E67,VIP!$A$2:$O14877,2,0)</f>
        <v>DRBR889</v>
      </c>
      <c r="G67" s="168" t="str">
        <f>VLOOKUP(E67,'LISTADO ATM'!$A$2:$B$901,2,0)</f>
        <v>ATM Oficina Plaza Lama Máximo Gómez II</v>
      </c>
      <c r="H67" s="168" t="str">
        <f>VLOOKUP(E67,VIP!$A$2:$O19838,7,FALSE)</f>
        <v>Si</v>
      </c>
      <c r="I67" s="168" t="str">
        <f>VLOOKUP(E67,VIP!$A$2:$O11803,8,FALSE)</f>
        <v>Si</v>
      </c>
      <c r="J67" s="168" t="str">
        <f>VLOOKUP(E67,VIP!$A$2:$O11753,8,FALSE)</f>
        <v>Si</v>
      </c>
      <c r="K67" s="168" t="str">
        <f>VLOOKUP(E67,VIP!$A$2:$O15327,6,0)</f>
        <v>NO</v>
      </c>
      <c r="L67" s="147" t="s">
        <v>2458</v>
      </c>
      <c r="M67" s="217" t="s">
        <v>2538</v>
      </c>
      <c r="N67" s="217" t="s">
        <v>2722</v>
      </c>
      <c r="O67" s="168" t="s">
        <v>2448</v>
      </c>
      <c r="P67" s="168"/>
      <c r="Q67" s="216">
        <v>44420.61515046296</v>
      </c>
    </row>
    <row r="68" spans="1:17" ht="18" x14ac:dyDescent="0.25">
      <c r="A68" s="168" t="str">
        <f>VLOOKUP(E68,'LISTADO ATM'!$A$2:$C$902,3,0)</f>
        <v>DISTRITO NACIONAL</v>
      </c>
      <c r="B68" s="112" t="s">
        <v>2641</v>
      </c>
      <c r="C68" s="97">
        <v>44419.471863425926</v>
      </c>
      <c r="D68" s="97" t="s">
        <v>2175</v>
      </c>
      <c r="E68" s="142">
        <v>300</v>
      </c>
      <c r="F68" s="168" t="str">
        <f>VLOOKUP(E68,VIP!$A$2:$O14881,2,0)</f>
        <v>DRBR300</v>
      </c>
      <c r="G68" s="168" t="str">
        <f>VLOOKUP(E68,'LISTADO ATM'!$A$2:$B$901,2,0)</f>
        <v xml:space="preserve">ATM S/M Aprezio Los Guaricanos </v>
      </c>
      <c r="H68" s="168" t="str">
        <f>VLOOKUP(E68,VIP!$A$2:$O19842,7,FALSE)</f>
        <v>Si</v>
      </c>
      <c r="I68" s="168" t="str">
        <f>VLOOKUP(E68,VIP!$A$2:$O11807,8,FALSE)</f>
        <v>Si</v>
      </c>
      <c r="J68" s="168" t="str">
        <f>VLOOKUP(E68,VIP!$A$2:$O11757,8,FALSE)</f>
        <v>Si</v>
      </c>
      <c r="K68" s="168" t="str">
        <f>VLOOKUP(E68,VIP!$A$2:$O15331,6,0)</f>
        <v>NO</v>
      </c>
      <c r="L68" s="147" t="s">
        <v>2458</v>
      </c>
      <c r="M68" s="217" t="s">
        <v>2538</v>
      </c>
      <c r="N68" s="217" t="s">
        <v>2722</v>
      </c>
      <c r="O68" s="168" t="s">
        <v>2448</v>
      </c>
      <c r="P68" s="168"/>
      <c r="Q68" s="216">
        <v>44420.61515046296</v>
      </c>
    </row>
    <row r="69" spans="1:17" ht="18" x14ac:dyDescent="0.25">
      <c r="A69" s="168" t="str">
        <f>VLOOKUP(E69,'LISTADO ATM'!$A$2:$C$902,3,0)</f>
        <v>SUR</v>
      </c>
      <c r="B69" s="112" t="s">
        <v>2711</v>
      </c>
      <c r="C69" s="97">
        <v>44420.327615740738</v>
      </c>
      <c r="D69" s="97" t="s">
        <v>2175</v>
      </c>
      <c r="E69" s="142">
        <v>44</v>
      </c>
      <c r="F69" s="168" t="str">
        <f>VLOOKUP(E69,VIP!$A$2:$O14851,2,0)</f>
        <v>DRBR044</v>
      </c>
      <c r="G69" s="168" t="str">
        <f>VLOOKUP(E69,'LISTADO ATM'!$A$2:$B$901,2,0)</f>
        <v xml:space="preserve">ATM Oficina Pedernales </v>
      </c>
      <c r="H69" s="168" t="str">
        <f>VLOOKUP(E69,VIP!$A$2:$O19812,7,FALSE)</f>
        <v>Si</v>
      </c>
      <c r="I69" s="168" t="str">
        <f>VLOOKUP(E69,VIP!$A$2:$O11777,8,FALSE)</f>
        <v>Si</v>
      </c>
      <c r="J69" s="168" t="str">
        <f>VLOOKUP(E69,VIP!$A$2:$O11727,8,FALSE)</f>
        <v>Si</v>
      </c>
      <c r="K69" s="168" t="str">
        <f>VLOOKUP(E69,VIP!$A$2:$O15301,6,0)</f>
        <v>SI</v>
      </c>
      <c r="L69" s="147" t="s">
        <v>2458</v>
      </c>
      <c r="M69" s="217" t="s">
        <v>2538</v>
      </c>
      <c r="N69" s="217" t="s">
        <v>2722</v>
      </c>
      <c r="O69" s="168" t="s">
        <v>2448</v>
      </c>
      <c r="P69" s="168"/>
      <c r="Q69" s="216">
        <v>44420.619583333333</v>
      </c>
    </row>
    <row r="70" spans="1:17" ht="18" x14ac:dyDescent="0.25">
      <c r="A70" s="168" t="str">
        <f>VLOOKUP(E70,'LISTADO ATM'!$A$2:$C$902,3,0)</f>
        <v>DISTRITO NACIONAL</v>
      </c>
      <c r="B70" s="112" t="s">
        <v>2747</v>
      </c>
      <c r="C70" s="97">
        <v>44420.53056712963</v>
      </c>
      <c r="D70" s="97" t="s">
        <v>2175</v>
      </c>
      <c r="E70" s="142">
        <v>149</v>
      </c>
      <c r="F70" s="168" t="str">
        <f>VLOOKUP(E70,VIP!$A$2:$O14857,2,0)</f>
        <v>DRBR149</v>
      </c>
      <c r="G70" s="168" t="str">
        <f>VLOOKUP(E70,'LISTADO ATM'!$A$2:$B$901,2,0)</f>
        <v>ATM Estación Metro Concepción</v>
      </c>
      <c r="H70" s="168" t="str">
        <f>VLOOKUP(E70,VIP!$A$2:$O19818,7,FALSE)</f>
        <v>N/A</v>
      </c>
      <c r="I70" s="168" t="str">
        <f>VLOOKUP(E70,VIP!$A$2:$O11783,8,FALSE)</f>
        <v>N/A</v>
      </c>
      <c r="J70" s="168" t="str">
        <f>VLOOKUP(E70,VIP!$A$2:$O11733,8,FALSE)</f>
        <v>N/A</v>
      </c>
      <c r="K70" s="168" t="str">
        <f>VLOOKUP(E70,VIP!$A$2:$O15307,6,0)</f>
        <v>N/A</v>
      </c>
      <c r="L70" s="147" t="s">
        <v>2458</v>
      </c>
      <c r="M70" s="217" t="s">
        <v>2538</v>
      </c>
      <c r="N70" s="217" t="s">
        <v>2722</v>
      </c>
      <c r="O70" s="168" t="s">
        <v>2448</v>
      </c>
      <c r="P70" s="168"/>
      <c r="Q70" s="216" t="s">
        <v>2458</v>
      </c>
    </row>
    <row r="71" spans="1:17" ht="18" x14ac:dyDescent="0.25">
      <c r="A71" s="168" t="str">
        <f>VLOOKUP(E71,'LISTADO ATM'!$A$2:$C$902,3,0)</f>
        <v>DISTRITO NACIONAL</v>
      </c>
      <c r="B71" s="112" t="s">
        <v>2616</v>
      </c>
      <c r="C71" s="97">
        <v>44418.043124999997</v>
      </c>
      <c r="D71" s="97" t="s">
        <v>2175</v>
      </c>
      <c r="E71" s="142">
        <v>113</v>
      </c>
      <c r="F71" s="168" t="str">
        <f>VLOOKUP(E71,VIP!$A$2:$O14839,2,0)</f>
        <v>DRBR113</v>
      </c>
      <c r="G71" s="168" t="str">
        <f>VLOOKUP(E71,'LISTADO ATM'!$A$2:$B$901,2,0)</f>
        <v xml:space="preserve">ATM Autoservicio Atalaya del Mar </v>
      </c>
      <c r="H71" s="168" t="str">
        <f>VLOOKUP(E71,VIP!$A$2:$O19800,7,FALSE)</f>
        <v>Si</v>
      </c>
      <c r="I71" s="168" t="str">
        <f>VLOOKUP(E71,VIP!$A$2:$O11765,8,FALSE)</f>
        <v>No</v>
      </c>
      <c r="J71" s="168" t="str">
        <f>VLOOKUP(E71,VIP!$A$2:$O11715,8,FALSE)</f>
        <v>No</v>
      </c>
      <c r="K71" s="168" t="str">
        <f>VLOOKUP(E71,VIP!$A$2:$O15289,6,0)</f>
        <v>NO</v>
      </c>
      <c r="L71" s="147" t="s">
        <v>2214</v>
      </c>
      <c r="M71" s="96" t="s">
        <v>2439</v>
      </c>
      <c r="N71" s="217" t="s">
        <v>2722</v>
      </c>
      <c r="O71" s="168" t="s">
        <v>2448</v>
      </c>
      <c r="P71" s="168"/>
      <c r="Q71" s="96" t="s">
        <v>2214</v>
      </c>
    </row>
    <row r="72" spans="1:17" ht="18" x14ac:dyDescent="0.25">
      <c r="A72" s="168" t="str">
        <f>VLOOKUP(E72,'LISTADO ATM'!$A$2:$C$902,3,0)</f>
        <v>DISTRITO NACIONAL</v>
      </c>
      <c r="B72" s="112" t="s">
        <v>2622</v>
      </c>
      <c r="C72" s="97">
        <v>44418.598854166667</v>
      </c>
      <c r="D72" s="97" t="s">
        <v>2175</v>
      </c>
      <c r="E72" s="142">
        <v>952</v>
      </c>
      <c r="F72" s="168" t="str">
        <f>VLOOKUP(E72,VIP!$A$2:$O14837,2,0)</f>
        <v>DRBR16L</v>
      </c>
      <c r="G72" s="168" t="str">
        <f>VLOOKUP(E72,'LISTADO ATM'!$A$2:$B$901,2,0)</f>
        <v xml:space="preserve">ATM Alvarez Rivas </v>
      </c>
      <c r="H72" s="168" t="str">
        <f>VLOOKUP(E72,VIP!$A$2:$O19798,7,FALSE)</f>
        <v>Si</v>
      </c>
      <c r="I72" s="168" t="str">
        <f>VLOOKUP(E72,VIP!$A$2:$O11763,8,FALSE)</f>
        <v>Si</v>
      </c>
      <c r="J72" s="168" t="str">
        <f>VLOOKUP(E72,VIP!$A$2:$O11713,8,FALSE)</f>
        <v>Si</v>
      </c>
      <c r="K72" s="168" t="str">
        <f>VLOOKUP(E72,VIP!$A$2:$O15287,6,0)</f>
        <v>NO</v>
      </c>
      <c r="L72" s="147" t="s">
        <v>2214</v>
      </c>
      <c r="M72" s="96" t="s">
        <v>2439</v>
      </c>
      <c r="N72" s="217" t="s">
        <v>2722</v>
      </c>
      <c r="O72" s="168" t="s">
        <v>2448</v>
      </c>
      <c r="P72" s="168"/>
      <c r="Q72" s="96" t="s">
        <v>2214</v>
      </c>
    </row>
    <row r="73" spans="1:17" ht="18" x14ac:dyDescent="0.25">
      <c r="A73" s="168" t="str">
        <f>VLOOKUP(E73,'LISTADO ATM'!$A$2:$C$902,3,0)</f>
        <v>DISTRITO NACIONAL</v>
      </c>
      <c r="B73" s="112" t="s">
        <v>2630</v>
      </c>
      <c r="C73" s="97">
        <v>44418.810787037037</v>
      </c>
      <c r="D73" s="97" t="s">
        <v>2175</v>
      </c>
      <c r="E73" s="142">
        <v>420</v>
      </c>
      <c r="F73" s="168" t="str">
        <f>VLOOKUP(E73,VIP!$A$2:$O14847,2,0)</f>
        <v>DRBR420</v>
      </c>
      <c r="G73" s="168" t="str">
        <f>VLOOKUP(E73,'LISTADO ATM'!$A$2:$B$901,2,0)</f>
        <v xml:space="preserve">ATM DGII Av. Lincoln </v>
      </c>
      <c r="H73" s="168" t="str">
        <f>VLOOKUP(E73,VIP!$A$2:$O19808,7,FALSE)</f>
        <v>Si</v>
      </c>
      <c r="I73" s="168" t="str">
        <f>VLOOKUP(E73,VIP!$A$2:$O11773,8,FALSE)</f>
        <v>Si</v>
      </c>
      <c r="J73" s="168" t="str">
        <f>VLOOKUP(E73,VIP!$A$2:$O11723,8,FALSE)</f>
        <v>Si</v>
      </c>
      <c r="K73" s="168" t="str">
        <f>VLOOKUP(E73,VIP!$A$2:$O15297,6,0)</f>
        <v>NO</v>
      </c>
      <c r="L73" s="147" t="s">
        <v>2214</v>
      </c>
      <c r="M73" s="96" t="s">
        <v>2439</v>
      </c>
      <c r="N73" s="96" t="s">
        <v>2446</v>
      </c>
      <c r="O73" s="168" t="s">
        <v>2448</v>
      </c>
      <c r="P73" s="168"/>
      <c r="Q73" s="96" t="s">
        <v>2214</v>
      </c>
    </row>
    <row r="74" spans="1:17" ht="18" x14ac:dyDescent="0.25">
      <c r="A74" s="168" t="str">
        <f>VLOOKUP(E74,'LISTADO ATM'!$A$2:$C$902,3,0)</f>
        <v>DISTRITO NACIONAL</v>
      </c>
      <c r="B74" s="112" t="s">
        <v>2629</v>
      </c>
      <c r="C74" s="97">
        <v>44418.814710648148</v>
      </c>
      <c r="D74" s="97" t="s">
        <v>2175</v>
      </c>
      <c r="E74" s="142">
        <v>318</v>
      </c>
      <c r="F74" s="168" t="str">
        <f>VLOOKUP(E74,VIP!$A$2:$O14849,2,0)</f>
        <v>DRBR318</v>
      </c>
      <c r="G74" s="168" t="str">
        <f>VLOOKUP(E74,'LISTADO ATM'!$A$2:$B$901,2,0)</f>
        <v>ATM Autoservicio Lope de Vega</v>
      </c>
      <c r="H74" s="168" t="str">
        <f>VLOOKUP(E74,VIP!$A$2:$O19810,7,FALSE)</f>
        <v>Si</v>
      </c>
      <c r="I74" s="168" t="str">
        <f>VLOOKUP(E74,VIP!$A$2:$O11775,8,FALSE)</f>
        <v>Si</v>
      </c>
      <c r="J74" s="168" t="str">
        <f>VLOOKUP(E74,VIP!$A$2:$O11725,8,FALSE)</f>
        <v>Si</v>
      </c>
      <c r="K74" s="168" t="str">
        <f>VLOOKUP(E74,VIP!$A$2:$O15299,6,0)</f>
        <v>NO</v>
      </c>
      <c r="L74" s="147" t="s">
        <v>2214</v>
      </c>
      <c r="M74" s="96" t="s">
        <v>2439</v>
      </c>
      <c r="N74" s="96" t="s">
        <v>2446</v>
      </c>
      <c r="O74" s="168" t="s">
        <v>2448</v>
      </c>
      <c r="P74" s="168"/>
      <c r="Q74" s="96" t="s">
        <v>2214</v>
      </c>
    </row>
    <row r="75" spans="1:17" ht="18" x14ac:dyDescent="0.25">
      <c r="A75" s="168" t="str">
        <f>VLOOKUP(E75,'LISTADO ATM'!$A$2:$C$902,3,0)</f>
        <v>DISTRITO NACIONAL</v>
      </c>
      <c r="B75" s="112" t="s">
        <v>2642</v>
      </c>
      <c r="C75" s="97">
        <v>44419.477314814816</v>
      </c>
      <c r="D75" s="97" t="s">
        <v>2176</v>
      </c>
      <c r="E75" s="142">
        <v>581</v>
      </c>
      <c r="F75" s="168" t="str">
        <f>VLOOKUP(E75,VIP!$A$2:$O14883,2,0)</f>
        <v>DRBR426</v>
      </c>
      <c r="G75" s="168" t="str">
        <f>VLOOKUP(E75,'LISTADO ATM'!$A$2:$B$901,2,0)</f>
        <v>ATM Banco Bandex II (Antiguo BNV II)</v>
      </c>
      <c r="H75" s="168" t="str">
        <f>VLOOKUP(E75,VIP!$A$2:$O19844,7,FALSE)</f>
        <v>No</v>
      </c>
      <c r="I75" s="168" t="str">
        <f>VLOOKUP(E75,VIP!$A$2:$O11809,8,FALSE)</f>
        <v>No</v>
      </c>
      <c r="J75" s="168" t="str">
        <f>VLOOKUP(E75,VIP!$A$2:$O11759,8,FALSE)</f>
        <v>No</v>
      </c>
      <c r="K75" s="168" t="str">
        <f>VLOOKUP(E75,VIP!$A$2:$O15333,6,0)</f>
        <v/>
      </c>
      <c r="L75" s="147" t="s">
        <v>2214</v>
      </c>
      <c r="M75" s="96" t="s">
        <v>2439</v>
      </c>
      <c r="N75" s="96" t="s">
        <v>2446</v>
      </c>
      <c r="O75" s="168" t="s">
        <v>2586</v>
      </c>
      <c r="P75" s="169"/>
      <c r="Q75" s="96" t="s">
        <v>2214</v>
      </c>
    </row>
    <row r="76" spans="1:17" ht="18" x14ac:dyDescent="0.25">
      <c r="A76" s="168" t="str">
        <f>VLOOKUP(E76,'[1]LISTADO ATM'!$A$2:$C$902,3,0)</f>
        <v>DISTRITO NACIONAL</v>
      </c>
      <c r="B76" s="112" t="s">
        <v>2647</v>
      </c>
      <c r="C76" s="97">
        <v>44419.576388888891</v>
      </c>
      <c r="D76" s="97" t="s">
        <v>2175</v>
      </c>
      <c r="E76" s="142">
        <v>686</v>
      </c>
      <c r="F76" s="168" t="str">
        <f>VLOOKUP(E76,[1]VIP!$A$2:$O14897,2,0)</f>
        <v>DRBR686</v>
      </c>
      <c r="G76" s="168" t="str">
        <f>VLOOKUP(E76,'[1]LISTADO ATM'!$A$2:$B$901,2,0)</f>
        <v>ATM Autoservicio Oficina Máximo Gómez</v>
      </c>
      <c r="H76" s="168" t="str">
        <f>VLOOKUP(E76,[1]VIP!$A$2:$O19858,7,FALSE)</f>
        <v>Si</v>
      </c>
      <c r="I76" s="168" t="str">
        <f>VLOOKUP(E76,[1]VIP!$A$2:$O11823,8,FALSE)</f>
        <v>Si</v>
      </c>
      <c r="J76" s="168" t="str">
        <f>VLOOKUP(E76,[1]VIP!$A$2:$O11773,8,FALSE)</f>
        <v>Si</v>
      </c>
      <c r="K76" s="168" t="str">
        <f>VLOOKUP(E76,[1]VIP!$A$2:$O15347,6,0)</f>
        <v>NO</v>
      </c>
      <c r="L76" s="147" t="s">
        <v>2214</v>
      </c>
      <c r="M76" s="96" t="s">
        <v>2439</v>
      </c>
      <c r="N76" s="96" t="s">
        <v>2446</v>
      </c>
      <c r="O76" s="168" t="s">
        <v>2448</v>
      </c>
      <c r="P76" s="169"/>
      <c r="Q76" s="96" t="s">
        <v>2214</v>
      </c>
    </row>
    <row r="77" spans="1:17" ht="18" x14ac:dyDescent="0.25">
      <c r="A77" s="168" t="str">
        <f>VLOOKUP(E77,'[1]LISTADO ATM'!$A$2:$C$902,3,0)</f>
        <v>DISTRITO NACIONAL</v>
      </c>
      <c r="B77" s="112" t="s">
        <v>2650</v>
      </c>
      <c r="C77" s="97">
        <v>44419.57980324074</v>
      </c>
      <c r="D77" s="97" t="s">
        <v>2175</v>
      </c>
      <c r="E77" s="142">
        <v>542</v>
      </c>
      <c r="F77" s="168" t="str">
        <f>VLOOKUP(E77,[1]VIP!$A$2:$O14900,2,0)</f>
        <v>DRBR542</v>
      </c>
      <c r="G77" s="168" t="str">
        <f>VLOOKUP(E77,'[1]LISTADO ATM'!$A$2:$B$901,2,0)</f>
        <v>ATM S/M la Cadena Carretera Mella</v>
      </c>
      <c r="H77" s="168" t="str">
        <f>VLOOKUP(E77,[1]VIP!$A$2:$O19861,7,FALSE)</f>
        <v>NO</v>
      </c>
      <c r="I77" s="168" t="str">
        <f>VLOOKUP(E77,[1]VIP!$A$2:$O11826,8,FALSE)</f>
        <v>SI</v>
      </c>
      <c r="J77" s="168" t="str">
        <f>VLOOKUP(E77,[1]VIP!$A$2:$O11776,8,FALSE)</f>
        <v>SI</v>
      </c>
      <c r="K77" s="168" t="str">
        <f>VLOOKUP(E77,[1]VIP!$A$2:$O15350,6,0)</f>
        <v>NO</v>
      </c>
      <c r="L77" s="147" t="s">
        <v>2214</v>
      </c>
      <c r="M77" s="96" t="s">
        <v>2439</v>
      </c>
      <c r="N77" s="96" t="s">
        <v>2446</v>
      </c>
      <c r="O77" s="168" t="s">
        <v>2448</v>
      </c>
      <c r="P77" s="169"/>
      <c r="Q77" s="96" t="s">
        <v>2214</v>
      </c>
    </row>
    <row r="78" spans="1:17" ht="18" x14ac:dyDescent="0.25">
      <c r="A78" s="168" t="str">
        <f>VLOOKUP(E78,'LISTADO ATM'!$A$2:$C$902,3,0)</f>
        <v>NORTE</v>
      </c>
      <c r="B78" s="112" t="s">
        <v>2710</v>
      </c>
      <c r="C78" s="97">
        <v>44420.337037037039</v>
      </c>
      <c r="D78" s="97" t="s">
        <v>2176</v>
      </c>
      <c r="E78" s="142">
        <v>809</v>
      </c>
      <c r="F78" s="168" t="str">
        <f>VLOOKUP(E78,VIP!$A$2:$O14850,2,0)</f>
        <v>DRBR809</v>
      </c>
      <c r="G78" s="168" t="str">
        <f>VLOOKUP(E78,'LISTADO ATM'!$A$2:$B$901,2,0)</f>
        <v>ATM Yoma (Cotuí)</v>
      </c>
      <c r="H78" s="168" t="str">
        <f>VLOOKUP(E78,VIP!$A$2:$O19811,7,FALSE)</f>
        <v>Si</v>
      </c>
      <c r="I78" s="168" t="str">
        <f>VLOOKUP(E78,VIP!$A$2:$O11776,8,FALSE)</f>
        <v>Si</v>
      </c>
      <c r="J78" s="168" t="str">
        <f>VLOOKUP(E78,VIP!$A$2:$O11726,8,FALSE)</f>
        <v>Si</v>
      </c>
      <c r="K78" s="168" t="str">
        <f>VLOOKUP(E78,VIP!$A$2:$O15300,6,0)</f>
        <v>NO</v>
      </c>
      <c r="L78" s="147" t="s">
        <v>2214</v>
      </c>
      <c r="M78" s="96" t="s">
        <v>2439</v>
      </c>
      <c r="N78" s="96" t="s">
        <v>2446</v>
      </c>
      <c r="O78" s="168" t="s">
        <v>2669</v>
      </c>
      <c r="P78" s="169"/>
      <c r="Q78" s="96" t="s">
        <v>2214</v>
      </c>
    </row>
    <row r="79" spans="1:17" ht="18" x14ac:dyDescent="0.25">
      <c r="A79" s="168" t="str">
        <f>VLOOKUP(E79,'LISTADO ATM'!$A$2:$C$902,3,0)</f>
        <v>DISTRITO NACIONAL</v>
      </c>
      <c r="B79" s="112" t="s">
        <v>2717</v>
      </c>
      <c r="C79" s="97">
        <v>44420.495034722226</v>
      </c>
      <c r="D79" s="97" t="s">
        <v>2175</v>
      </c>
      <c r="E79" s="142">
        <v>915</v>
      </c>
      <c r="F79" s="168" t="str">
        <f>VLOOKUP(E79,VIP!$A$2:$O14853,2,0)</f>
        <v>DRBR24F</v>
      </c>
      <c r="G79" s="168" t="str">
        <f>VLOOKUP(E79,'LISTADO ATM'!$A$2:$B$901,2,0)</f>
        <v xml:space="preserve">ATM Multicentro La Sirena Aut. Duarte </v>
      </c>
      <c r="H79" s="168" t="str">
        <f>VLOOKUP(E79,VIP!$A$2:$O19814,7,FALSE)</f>
        <v>Si</v>
      </c>
      <c r="I79" s="168" t="str">
        <f>VLOOKUP(E79,VIP!$A$2:$O11779,8,FALSE)</f>
        <v>Si</v>
      </c>
      <c r="J79" s="168" t="str">
        <f>VLOOKUP(E79,VIP!$A$2:$O11729,8,FALSE)</f>
        <v>Si</v>
      </c>
      <c r="K79" s="168" t="str">
        <f>VLOOKUP(E79,VIP!$A$2:$O15303,6,0)</f>
        <v>SI</v>
      </c>
      <c r="L79" s="147" t="s">
        <v>2214</v>
      </c>
      <c r="M79" s="96" t="s">
        <v>2439</v>
      </c>
      <c r="N79" s="96" t="s">
        <v>2446</v>
      </c>
      <c r="O79" s="168" t="s">
        <v>2448</v>
      </c>
      <c r="P79" s="168"/>
      <c r="Q79" s="96" t="s">
        <v>2214</v>
      </c>
    </row>
    <row r="80" spans="1:17" ht="18" x14ac:dyDescent="0.25">
      <c r="A80" s="168" t="str">
        <f>VLOOKUP(E80,'LISTADO ATM'!$A$2:$C$902,3,0)</f>
        <v>DISTRITO NACIONAL</v>
      </c>
      <c r="B80" s="112" t="s">
        <v>2739</v>
      </c>
      <c r="C80" s="97">
        <v>44420.545868055553</v>
      </c>
      <c r="D80" s="97" t="s">
        <v>2175</v>
      </c>
      <c r="E80" s="142">
        <v>2</v>
      </c>
      <c r="F80" s="168" t="str">
        <f>VLOOKUP(E80,VIP!$A$2:$O14859,2,0)</f>
        <v>DRBR002</v>
      </c>
      <c r="G80" s="168" t="str">
        <f>VLOOKUP(E80,'LISTADO ATM'!$A$2:$B$901,2,0)</f>
        <v>ATM Autoservicio Padre Castellano</v>
      </c>
      <c r="H80" s="168" t="str">
        <f>VLOOKUP(E80,VIP!$A$2:$O19820,7,FALSE)</f>
        <v>Si</v>
      </c>
      <c r="I80" s="168" t="str">
        <f>VLOOKUP(E80,VIP!$A$2:$O11785,8,FALSE)</f>
        <v>Si</v>
      </c>
      <c r="J80" s="168" t="str">
        <f>VLOOKUP(E80,VIP!$A$2:$O11735,8,FALSE)</f>
        <v>Si</v>
      </c>
      <c r="K80" s="168" t="str">
        <f>VLOOKUP(E80,VIP!$A$2:$O15309,6,0)</f>
        <v>NO</v>
      </c>
      <c r="L80" s="147" t="s">
        <v>2214</v>
      </c>
      <c r="M80" s="96" t="s">
        <v>2439</v>
      </c>
      <c r="N80" s="96" t="s">
        <v>2446</v>
      </c>
      <c r="O80" s="168" t="s">
        <v>2448</v>
      </c>
      <c r="P80" s="168"/>
      <c r="Q80" s="96" t="s">
        <v>2214</v>
      </c>
    </row>
    <row r="81" spans="1:17" ht="18" x14ac:dyDescent="0.25">
      <c r="A81" s="168" t="str">
        <f>VLOOKUP(E81,'LISTADO ATM'!$A$2:$C$902,3,0)</f>
        <v>ESTE</v>
      </c>
      <c r="B81" s="112" t="s">
        <v>2738</v>
      </c>
      <c r="C81" s="97">
        <v>44420.547025462962</v>
      </c>
      <c r="D81" s="97" t="s">
        <v>2175</v>
      </c>
      <c r="E81" s="142">
        <v>268</v>
      </c>
      <c r="F81" s="168" t="str">
        <f>VLOOKUP(E81,VIP!$A$2:$O14858,2,0)</f>
        <v>DRBR268</v>
      </c>
      <c r="G81" s="168" t="str">
        <f>VLOOKUP(E81,'LISTADO ATM'!$A$2:$B$901,2,0)</f>
        <v xml:space="preserve">ATM Autobanco La Altagracia (Higuey) </v>
      </c>
      <c r="H81" s="168" t="str">
        <f>VLOOKUP(E81,VIP!$A$2:$O19819,7,FALSE)</f>
        <v>Si</v>
      </c>
      <c r="I81" s="168" t="str">
        <f>VLOOKUP(E81,VIP!$A$2:$O11784,8,FALSE)</f>
        <v>Si</v>
      </c>
      <c r="J81" s="168" t="str">
        <f>VLOOKUP(E81,VIP!$A$2:$O11734,8,FALSE)</f>
        <v>Si</v>
      </c>
      <c r="K81" s="168" t="str">
        <f>VLOOKUP(E81,VIP!$A$2:$O15308,6,0)</f>
        <v>NO</v>
      </c>
      <c r="L81" s="147" t="s">
        <v>2214</v>
      </c>
      <c r="M81" s="96" t="s">
        <v>2439</v>
      </c>
      <c r="N81" s="96" t="s">
        <v>2613</v>
      </c>
      <c r="O81" s="168" t="s">
        <v>2448</v>
      </c>
      <c r="P81" s="168"/>
      <c r="Q81" s="96" t="s">
        <v>2214</v>
      </c>
    </row>
    <row r="82" spans="1:17" ht="18" x14ac:dyDescent="0.25">
      <c r="A82" s="168" t="str">
        <f>VLOOKUP(E82,'LISTADO ATM'!$A$2:$C$902,3,0)</f>
        <v>NORTE</v>
      </c>
      <c r="B82" s="112" t="s">
        <v>2732</v>
      </c>
      <c r="C82" s="97">
        <v>44420.612314814818</v>
      </c>
      <c r="D82" s="97" t="s">
        <v>2176</v>
      </c>
      <c r="E82" s="142">
        <v>172</v>
      </c>
      <c r="F82" s="168" t="str">
        <f>VLOOKUP(E82,VIP!$A$2:$O14852,2,0)</f>
        <v>DRBR172</v>
      </c>
      <c r="G82" s="168" t="str">
        <f>VLOOKUP(E82,'LISTADO ATM'!$A$2:$B$901,2,0)</f>
        <v xml:space="preserve">ATM UNP Guaucí </v>
      </c>
      <c r="H82" s="168" t="str">
        <f>VLOOKUP(E82,VIP!$A$2:$O19813,7,FALSE)</f>
        <v>Si</v>
      </c>
      <c r="I82" s="168" t="str">
        <f>VLOOKUP(E82,VIP!$A$2:$O11778,8,FALSE)</f>
        <v>Si</v>
      </c>
      <c r="J82" s="168" t="str">
        <f>VLOOKUP(E82,VIP!$A$2:$O11728,8,FALSE)</f>
        <v>Si</v>
      </c>
      <c r="K82" s="168" t="str">
        <f>VLOOKUP(E82,VIP!$A$2:$O15302,6,0)</f>
        <v>NO</v>
      </c>
      <c r="L82" s="147" t="s">
        <v>2214</v>
      </c>
      <c r="M82" s="96" t="s">
        <v>2439</v>
      </c>
      <c r="N82" s="96" t="s">
        <v>2446</v>
      </c>
      <c r="O82" s="168" t="s">
        <v>2669</v>
      </c>
      <c r="P82" s="169"/>
      <c r="Q82" s="96" t="s">
        <v>2214</v>
      </c>
    </row>
    <row r="83" spans="1:17" ht="18" x14ac:dyDescent="0.25">
      <c r="A83" s="168" t="str">
        <f>VLOOKUP(E83,'LISTADO ATM'!$A$2:$C$902,3,0)</f>
        <v>DISTRITO NACIONAL</v>
      </c>
      <c r="B83" s="112" t="s">
        <v>2731</v>
      </c>
      <c r="C83" s="97">
        <v>44420.613032407404</v>
      </c>
      <c r="D83" s="97" t="s">
        <v>2175</v>
      </c>
      <c r="E83" s="142">
        <v>490</v>
      </c>
      <c r="F83" s="168" t="str">
        <f>VLOOKUP(E83,VIP!$A$2:$O14851,2,0)</f>
        <v>DRBR490</v>
      </c>
      <c r="G83" s="168" t="str">
        <f>VLOOKUP(E83,'LISTADO ATM'!$A$2:$B$901,2,0)</f>
        <v xml:space="preserve">ATM Hospital Ney Arias Lora </v>
      </c>
      <c r="H83" s="168" t="str">
        <f>VLOOKUP(E83,VIP!$A$2:$O19812,7,FALSE)</f>
        <v>Si</v>
      </c>
      <c r="I83" s="168" t="str">
        <f>VLOOKUP(E83,VIP!$A$2:$O11777,8,FALSE)</f>
        <v>Si</v>
      </c>
      <c r="J83" s="168" t="str">
        <f>VLOOKUP(E83,VIP!$A$2:$O11727,8,FALSE)</f>
        <v>Si</v>
      </c>
      <c r="K83" s="168" t="str">
        <f>VLOOKUP(E83,VIP!$A$2:$O15301,6,0)</f>
        <v>NO</v>
      </c>
      <c r="L83" s="147" t="s">
        <v>2214</v>
      </c>
      <c r="M83" s="96" t="s">
        <v>2439</v>
      </c>
      <c r="N83" s="96" t="s">
        <v>2446</v>
      </c>
      <c r="O83" s="168" t="s">
        <v>2448</v>
      </c>
      <c r="P83" s="169"/>
      <c r="Q83" s="96" t="s">
        <v>2214</v>
      </c>
    </row>
    <row r="84" spans="1:17" ht="18" x14ac:dyDescent="0.25">
      <c r="A84" s="168" t="str">
        <f>VLOOKUP(E84,'LISTADO ATM'!$A$2:$C$902,3,0)</f>
        <v>DISTRITO NACIONAL</v>
      </c>
      <c r="B84" s="112" t="s">
        <v>2615</v>
      </c>
      <c r="C84" s="97">
        <v>44417.904467592591</v>
      </c>
      <c r="D84" s="97" t="s">
        <v>2175</v>
      </c>
      <c r="E84" s="142">
        <v>938</v>
      </c>
      <c r="F84" s="168" t="str">
        <f>VLOOKUP(E84,VIP!$A$2:$O14839,2,0)</f>
        <v>DRBR938</v>
      </c>
      <c r="G84" s="168" t="str">
        <f>VLOOKUP(E84,'LISTADO ATM'!$A$2:$B$901,2,0)</f>
        <v xml:space="preserve">ATM Autobanco Oficina Filadelfia Plaza </v>
      </c>
      <c r="H84" s="168" t="str">
        <f>VLOOKUP(E84,VIP!$A$2:$O19800,7,FALSE)</f>
        <v>Si</v>
      </c>
      <c r="I84" s="168" t="str">
        <f>VLOOKUP(E84,VIP!$A$2:$O11765,8,FALSE)</f>
        <v>Si</v>
      </c>
      <c r="J84" s="168" t="str">
        <f>VLOOKUP(E84,VIP!$A$2:$O11715,8,FALSE)</f>
        <v>Si</v>
      </c>
      <c r="K84" s="168" t="str">
        <f>VLOOKUP(E84,VIP!$A$2:$O15289,6,0)</f>
        <v>NO</v>
      </c>
      <c r="L84" s="147" t="s">
        <v>2240</v>
      </c>
      <c r="M84" s="96" t="s">
        <v>2439</v>
      </c>
      <c r="N84" s="217" t="s">
        <v>2722</v>
      </c>
      <c r="O84" s="168" t="s">
        <v>2448</v>
      </c>
      <c r="P84" s="168"/>
      <c r="Q84" s="96" t="s">
        <v>2240</v>
      </c>
    </row>
    <row r="85" spans="1:17" ht="18" x14ac:dyDescent="0.25">
      <c r="A85" s="168" t="str">
        <f>VLOOKUP(E85,'LISTADO ATM'!$A$2:$C$902,3,0)</f>
        <v>DISTRITO NACIONAL</v>
      </c>
      <c r="B85" s="112" t="s">
        <v>2628</v>
      </c>
      <c r="C85" s="97">
        <v>44418.819108796299</v>
      </c>
      <c r="D85" s="97" t="s">
        <v>2175</v>
      </c>
      <c r="E85" s="142">
        <v>875</v>
      </c>
      <c r="F85" s="168" t="str">
        <f>VLOOKUP(E85,VIP!$A$2:$O14850,2,0)</f>
        <v>DRBR875</v>
      </c>
      <c r="G85" s="168" t="str">
        <f>VLOOKUP(E85,'LISTADO ATM'!$A$2:$B$901,2,0)</f>
        <v xml:space="preserve">ATM Texaco Aut. Duarte KM 14 1/2 (Los Alcarrizos) </v>
      </c>
      <c r="H85" s="168" t="str">
        <f>VLOOKUP(E85,VIP!$A$2:$O19811,7,FALSE)</f>
        <v>Si</v>
      </c>
      <c r="I85" s="168" t="str">
        <f>VLOOKUP(E85,VIP!$A$2:$O11776,8,FALSE)</f>
        <v>Si</v>
      </c>
      <c r="J85" s="168" t="str">
        <f>VLOOKUP(E85,VIP!$A$2:$O11726,8,FALSE)</f>
        <v>Si</v>
      </c>
      <c r="K85" s="168" t="str">
        <f>VLOOKUP(E85,VIP!$A$2:$O15300,6,0)</f>
        <v>NO</v>
      </c>
      <c r="L85" s="147" t="s">
        <v>2240</v>
      </c>
      <c r="M85" s="96" t="s">
        <v>2439</v>
      </c>
      <c r="N85" s="96" t="s">
        <v>2446</v>
      </c>
      <c r="O85" s="168" t="s">
        <v>2448</v>
      </c>
      <c r="P85" s="168"/>
      <c r="Q85" s="96" t="s">
        <v>2240</v>
      </c>
    </row>
    <row r="86" spans="1:17" s="129" customFormat="1" ht="18" x14ac:dyDescent="0.25">
      <c r="A86" s="169" t="str">
        <f>VLOOKUP(E86,'LISTADO ATM'!$A$2:$C$902,3,0)</f>
        <v>NORTE</v>
      </c>
      <c r="B86" s="112" t="s">
        <v>2627</v>
      </c>
      <c r="C86" s="97">
        <v>44418.819849537038</v>
      </c>
      <c r="D86" s="97" t="s">
        <v>2175</v>
      </c>
      <c r="E86" s="142">
        <v>805</v>
      </c>
      <c r="F86" s="169" t="str">
        <f>VLOOKUP(E86,VIP!$A$2:$O14851,2,0)</f>
        <v>DRBR805</v>
      </c>
      <c r="G86" s="169" t="str">
        <f>VLOOKUP(E86,'LISTADO ATM'!$A$2:$B$901,2,0)</f>
        <v xml:space="preserve">ATM Be Live Grand Marién (Puerto Plata) </v>
      </c>
      <c r="H86" s="169" t="str">
        <f>VLOOKUP(E86,VIP!$A$2:$O19812,7,FALSE)</f>
        <v>Si</v>
      </c>
      <c r="I86" s="169" t="str">
        <f>VLOOKUP(E86,VIP!$A$2:$O11777,8,FALSE)</f>
        <v>Si</v>
      </c>
      <c r="J86" s="169" t="str">
        <f>VLOOKUP(E86,VIP!$A$2:$O11727,8,FALSE)</f>
        <v>Si</v>
      </c>
      <c r="K86" s="169" t="str">
        <f>VLOOKUP(E86,VIP!$A$2:$O15301,6,0)</f>
        <v>NO</v>
      </c>
      <c r="L86" s="147" t="s">
        <v>2240</v>
      </c>
      <c r="M86" s="96" t="s">
        <v>2439</v>
      </c>
      <c r="N86" s="217" t="s">
        <v>2722</v>
      </c>
      <c r="O86" s="169" t="s">
        <v>2448</v>
      </c>
      <c r="P86" s="169"/>
      <c r="Q86" s="96" t="s">
        <v>2240</v>
      </c>
    </row>
    <row r="87" spans="1:17" s="129" customFormat="1" ht="18" x14ac:dyDescent="0.25">
      <c r="A87" s="169" t="str">
        <f>VLOOKUP(E87,'LISTADO ATM'!$A$2:$C$902,3,0)</f>
        <v>DISTRITO NACIONAL</v>
      </c>
      <c r="B87" s="112" t="s">
        <v>2633</v>
      </c>
      <c r="C87" s="97">
        <v>44419.309664351851</v>
      </c>
      <c r="D87" s="97" t="s">
        <v>2175</v>
      </c>
      <c r="E87" s="142">
        <v>147</v>
      </c>
      <c r="F87" s="169" t="str">
        <f>VLOOKUP(E87,VIP!$A$2:$O14864,2,0)</f>
        <v>DRBR147</v>
      </c>
      <c r="G87" s="169" t="str">
        <f>VLOOKUP(E87,'LISTADO ATM'!$A$2:$B$901,2,0)</f>
        <v xml:space="preserve">ATM Kiosco Megacentro I </v>
      </c>
      <c r="H87" s="169" t="str">
        <f>VLOOKUP(E87,VIP!$A$2:$O19825,7,FALSE)</f>
        <v>Si</v>
      </c>
      <c r="I87" s="169" t="str">
        <f>VLOOKUP(E87,VIP!$A$2:$O11790,8,FALSE)</f>
        <v>Si</v>
      </c>
      <c r="J87" s="169" t="str">
        <f>VLOOKUP(E87,VIP!$A$2:$O11740,8,FALSE)</f>
        <v>Si</v>
      </c>
      <c r="K87" s="169" t="str">
        <f>VLOOKUP(E87,VIP!$A$2:$O15314,6,0)</f>
        <v>NO</v>
      </c>
      <c r="L87" s="147" t="s">
        <v>2240</v>
      </c>
      <c r="M87" s="96" t="s">
        <v>2439</v>
      </c>
      <c r="N87" s="96" t="s">
        <v>2446</v>
      </c>
      <c r="O87" s="169" t="s">
        <v>2448</v>
      </c>
      <c r="P87" s="169"/>
      <c r="Q87" s="96" t="s">
        <v>2240</v>
      </c>
    </row>
    <row r="88" spans="1:17" s="129" customFormat="1" ht="18" x14ac:dyDescent="0.25">
      <c r="A88" s="169" t="str">
        <f>VLOOKUP(E88,'[1]LISTADO ATM'!$A$2:$C$902,3,0)</f>
        <v>ESTE</v>
      </c>
      <c r="B88" s="112" t="s">
        <v>2668</v>
      </c>
      <c r="C88" s="97">
        <v>44419.691030092596</v>
      </c>
      <c r="D88" s="97" t="s">
        <v>2175</v>
      </c>
      <c r="E88" s="142">
        <v>472</v>
      </c>
      <c r="F88" s="169" t="str">
        <f>VLOOKUP(E88,[1]VIP!$A$2:$O14931,2,0)</f>
        <v>DRBRA72</v>
      </c>
      <c r="G88" s="169" t="str">
        <f>VLOOKUP(E88,'[1]LISTADO ATM'!$A$2:$B$901,2,0)</f>
        <v>ATM Ayuntamiento Ramon Santana</v>
      </c>
      <c r="H88" s="169" t="str">
        <f>VLOOKUP(E88,[1]VIP!$A$2:$O19892,7,FALSE)</f>
        <v>Si</v>
      </c>
      <c r="I88" s="169" t="str">
        <f>VLOOKUP(E88,[1]VIP!$A$2:$O11857,8,FALSE)</f>
        <v>Si</v>
      </c>
      <c r="J88" s="169" t="str">
        <f>VLOOKUP(E88,[1]VIP!$A$2:$O11807,8,FALSE)</f>
        <v>Si</v>
      </c>
      <c r="K88" s="169" t="str">
        <f>VLOOKUP(E88,[1]VIP!$A$2:$O15381,6,0)</f>
        <v>NO</v>
      </c>
      <c r="L88" s="147" t="s">
        <v>2240</v>
      </c>
      <c r="M88" s="96" t="s">
        <v>2439</v>
      </c>
      <c r="N88" s="96" t="s">
        <v>2446</v>
      </c>
      <c r="O88" s="169" t="s">
        <v>2448</v>
      </c>
      <c r="P88" s="169"/>
      <c r="Q88" s="96" t="s">
        <v>2240</v>
      </c>
    </row>
    <row r="89" spans="1:17" s="129" customFormat="1" ht="18" x14ac:dyDescent="0.25">
      <c r="A89" s="169" t="str">
        <f>VLOOKUP(E89,'[1]LISTADO ATM'!$A$2:$C$902,3,0)</f>
        <v>DISTRITO NACIONAL</v>
      </c>
      <c r="B89" s="112" t="s">
        <v>2667</v>
      </c>
      <c r="C89" s="97">
        <v>44419.692395833335</v>
      </c>
      <c r="D89" s="97" t="s">
        <v>2175</v>
      </c>
      <c r="E89" s="142">
        <v>446</v>
      </c>
      <c r="F89" s="169" t="str">
        <f>VLOOKUP(E89,[1]VIP!$A$2:$O14930,2,0)</f>
        <v>DRBR446</v>
      </c>
      <c r="G89" s="169" t="str">
        <f>VLOOKUP(E89,'[1]LISTADO ATM'!$A$2:$B$901,2,0)</f>
        <v>ATM Hipodromo V Centenario</v>
      </c>
      <c r="H89" s="169" t="str">
        <f>VLOOKUP(E89,[1]VIP!$A$2:$O19891,7,FALSE)</f>
        <v>Si</v>
      </c>
      <c r="I89" s="169" t="str">
        <f>VLOOKUP(E89,[1]VIP!$A$2:$O11856,8,FALSE)</f>
        <v>Si</v>
      </c>
      <c r="J89" s="169" t="str">
        <f>VLOOKUP(E89,[1]VIP!$A$2:$O11806,8,FALSE)</f>
        <v>Si</v>
      </c>
      <c r="K89" s="169" t="str">
        <f>VLOOKUP(E89,[1]VIP!$A$2:$O15380,6,0)</f>
        <v>NO</v>
      </c>
      <c r="L89" s="147" t="s">
        <v>2240</v>
      </c>
      <c r="M89" s="96" t="s">
        <v>2439</v>
      </c>
      <c r="N89" s="96" t="s">
        <v>2446</v>
      </c>
      <c r="O89" s="169" t="s">
        <v>2448</v>
      </c>
      <c r="P89" s="169"/>
      <c r="Q89" s="96" t="s">
        <v>2240</v>
      </c>
    </row>
    <row r="90" spans="1:17" s="129" customFormat="1" ht="18" x14ac:dyDescent="0.25">
      <c r="A90" s="169" t="str">
        <f>VLOOKUP(E90,'[1]LISTADO ATM'!$A$2:$C$902,3,0)</f>
        <v>ESTE</v>
      </c>
      <c r="B90" s="112" t="s">
        <v>2666</v>
      </c>
      <c r="C90" s="97">
        <v>44419.695370370369</v>
      </c>
      <c r="D90" s="97" t="s">
        <v>2175</v>
      </c>
      <c r="E90" s="142">
        <v>68</v>
      </c>
      <c r="F90" s="169" t="str">
        <f>VLOOKUP(E90,[1]VIP!$A$2:$O14929,2,0)</f>
        <v>DRBR068</v>
      </c>
      <c r="G90" s="169" t="str">
        <f>VLOOKUP(E90,'[1]LISTADO ATM'!$A$2:$B$901,2,0)</f>
        <v xml:space="preserve">ATM Hotel Nickelodeon (Punta Cana) </v>
      </c>
      <c r="H90" s="169" t="str">
        <f>VLOOKUP(E90,[1]VIP!$A$2:$O19890,7,FALSE)</f>
        <v>Si</v>
      </c>
      <c r="I90" s="169" t="str">
        <f>VLOOKUP(E90,[1]VIP!$A$2:$O11855,8,FALSE)</f>
        <v>Si</v>
      </c>
      <c r="J90" s="169" t="str">
        <f>VLOOKUP(E90,[1]VIP!$A$2:$O11805,8,FALSE)</f>
        <v>Si</v>
      </c>
      <c r="K90" s="169" t="str">
        <f>VLOOKUP(E90,[1]VIP!$A$2:$O15379,6,0)</f>
        <v>NO</v>
      </c>
      <c r="L90" s="147" t="s">
        <v>2240</v>
      </c>
      <c r="M90" s="96" t="s">
        <v>2439</v>
      </c>
      <c r="N90" s="96" t="s">
        <v>2446</v>
      </c>
      <c r="O90" s="169" t="s">
        <v>2448</v>
      </c>
      <c r="P90" s="169"/>
      <c r="Q90" s="96" t="s">
        <v>2240</v>
      </c>
    </row>
    <row r="91" spans="1:17" s="129" customFormat="1" ht="18" x14ac:dyDescent="0.25">
      <c r="A91" s="169" t="str">
        <f>VLOOKUP(E91,'[1]LISTADO ATM'!$A$2:$C$902,3,0)</f>
        <v>DISTRITO NACIONAL</v>
      </c>
      <c r="B91" s="112" t="s">
        <v>2662</v>
      </c>
      <c r="C91" s="97">
        <v>44419.699687499997</v>
      </c>
      <c r="D91" s="97" t="s">
        <v>2175</v>
      </c>
      <c r="E91" s="142">
        <v>672</v>
      </c>
      <c r="F91" s="169" t="str">
        <f>VLOOKUP(E91,[1]VIP!$A$2:$O14924,2,0)</f>
        <v>DRBR672</v>
      </c>
      <c r="G91" s="169" t="str">
        <f>VLOOKUP(E91,'[1]LISTADO ATM'!$A$2:$B$901,2,0)</f>
        <v>ATM Destacamento Policía Nacional La Victoria</v>
      </c>
      <c r="H91" s="169" t="str">
        <f>VLOOKUP(E91,[1]VIP!$A$2:$O19885,7,FALSE)</f>
        <v>Si</v>
      </c>
      <c r="I91" s="169" t="str">
        <f>VLOOKUP(E91,[1]VIP!$A$2:$O11850,8,FALSE)</f>
        <v>Si</v>
      </c>
      <c r="J91" s="169" t="str">
        <f>VLOOKUP(E91,[1]VIP!$A$2:$O11800,8,FALSE)</f>
        <v>Si</v>
      </c>
      <c r="K91" s="169" t="str">
        <f>VLOOKUP(E91,[1]VIP!$A$2:$O15374,6,0)</f>
        <v>SI</v>
      </c>
      <c r="L91" s="147" t="s">
        <v>2240</v>
      </c>
      <c r="M91" s="96" t="s">
        <v>2439</v>
      </c>
      <c r="N91" s="96" t="s">
        <v>2446</v>
      </c>
      <c r="O91" s="169" t="s">
        <v>2448</v>
      </c>
      <c r="P91" s="169"/>
      <c r="Q91" s="96" t="s">
        <v>2240</v>
      </c>
    </row>
    <row r="92" spans="1:17" s="129" customFormat="1" ht="18" x14ac:dyDescent="0.25">
      <c r="A92" s="169" t="str">
        <f>VLOOKUP(E92,'[1]LISTADO ATM'!$A$2:$C$902,3,0)</f>
        <v>DISTRITO NACIONAL</v>
      </c>
      <c r="B92" s="112" t="s">
        <v>2660</v>
      </c>
      <c r="C92" s="97">
        <v>44419.714999999997</v>
      </c>
      <c r="D92" s="97" t="s">
        <v>2175</v>
      </c>
      <c r="E92" s="142">
        <v>375</v>
      </c>
      <c r="F92" s="169" t="str">
        <f>VLOOKUP(E92,[1]VIP!$A$2:$O14918,2,0)</f>
        <v>DRBR375</v>
      </c>
      <c r="G92" s="169" t="str">
        <f>VLOOKUP(E92,'[1]LISTADO ATM'!$A$2:$B$901,2,0)</f>
        <v>ATM Base Naval Las Caletas</v>
      </c>
      <c r="H92" s="169" t="str">
        <f>VLOOKUP(E92,[1]VIP!$A$2:$O19879,7,FALSE)</f>
        <v>N/A</v>
      </c>
      <c r="I92" s="169" t="str">
        <f>VLOOKUP(E92,[1]VIP!$A$2:$O11844,8,FALSE)</f>
        <v>N/A</v>
      </c>
      <c r="J92" s="169" t="str">
        <f>VLOOKUP(E92,[1]VIP!$A$2:$O11794,8,FALSE)</f>
        <v>N/A</v>
      </c>
      <c r="K92" s="169" t="str">
        <f>VLOOKUP(E92,[1]VIP!$A$2:$O15368,6,0)</f>
        <v>N/A</v>
      </c>
      <c r="L92" s="147" t="s">
        <v>2240</v>
      </c>
      <c r="M92" s="96" t="s">
        <v>2439</v>
      </c>
      <c r="N92" s="96" t="s">
        <v>2446</v>
      </c>
      <c r="O92" s="169" t="s">
        <v>2448</v>
      </c>
      <c r="P92" s="169"/>
      <c r="Q92" s="96" t="s">
        <v>2240</v>
      </c>
    </row>
    <row r="93" spans="1:17" s="129" customFormat="1" ht="18" x14ac:dyDescent="0.25">
      <c r="A93" s="169" t="str">
        <f>VLOOKUP(E93,'[1]LISTADO ATM'!$A$2:$C$902,3,0)</f>
        <v>DISTRITO NACIONAL</v>
      </c>
      <c r="B93" s="112" t="s">
        <v>2658</v>
      </c>
      <c r="C93" s="97">
        <v>44419.727002314816</v>
      </c>
      <c r="D93" s="97" t="s">
        <v>2175</v>
      </c>
      <c r="E93" s="142">
        <v>841</v>
      </c>
      <c r="F93" s="169" t="str">
        <f>VLOOKUP(E93,[1]VIP!$A$2:$O14913,2,0)</f>
        <v>DRBR841</v>
      </c>
      <c r="G93" s="169" t="str">
        <f>VLOOKUP(E93,'[1]LISTADO ATM'!$A$2:$B$901,2,0)</f>
        <v xml:space="preserve">ATM CEA </v>
      </c>
      <c r="H93" s="169" t="str">
        <f>VLOOKUP(E93,[1]VIP!$A$2:$O19874,7,FALSE)</f>
        <v>Si</v>
      </c>
      <c r="I93" s="169" t="str">
        <f>VLOOKUP(E93,[1]VIP!$A$2:$O11839,8,FALSE)</f>
        <v>No</v>
      </c>
      <c r="J93" s="169" t="str">
        <f>VLOOKUP(E93,[1]VIP!$A$2:$O11789,8,FALSE)</f>
        <v>No</v>
      </c>
      <c r="K93" s="169" t="str">
        <f>VLOOKUP(E93,[1]VIP!$A$2:$O15363,6,0)</f>
        <v>NO</v>
      </c>
      <c r="L93" s="147" t="s">
        <v>2240</v>
      </c>
      <c r="M93" s="96" t="s">
        <v>2439</v>
      </c>
      <c r="N93" s="96" t="s">
        <v>2446</v>
      </c>
      <c r="O93" s="169" t="s">
        <v>2448</v>
      </c>
      <c r="P93" s="169"/>
      <c r="Q93" s="96" t="s">
        <v>2240</v>
      </c>
    </row>
    <row r="94" spans="1:17" s="129" customFormat="1" ht="18" x14ac:dyDescent="0.25">
      <c r="A94" s="169" t="str">
        <f>VLOOKUP(E94,'LISTADO ATM'!$A$2:$C$902,3,0)</f>
        <v>DISTRITO NACIONAL</v>
      </c>
      <c r="B94" s="112" t="s">
        <v>2702</v>
      </c>
      <c r="C94" s="97">
        <v>44420.059340277781</v>
      </c>
      <c r="D94" s="97" t="s">
        <v>2175</v>
      </c>
      <c r="E94" s="142">
        <v>577</v>
      </c>
      <c r="F94" s="169" t="str">
        <f>VLOOKUP(E94,VIP!$A$2:$O14866,2,0)</f>
        <v>DRBR173</v>
      </c>
      <c r="G94" s="169" t="str">
        <f>VLOOKUP(E94,'LISTADO ATM'!$A$2:$B$901,2,0)</f>
        <v xml:space="preserve">ATM Olé Ave. Duarte </v>
      </c>
      <c r="H94" s="169" t="str">
        <f>VLOOKUP(E94,VIP!$A$2:$O19827,7,FALSE)</f>
        <v>Si</v>
      </c>
      <c r="I94" s="169" t="str">
        <f>VLOOKUP(E94,VIP!$A$2:$O11792,8,FALSE)</f>
        <v>Si</v>
      </c>
      <c r="J94" s="169" t="str">
        <f>VLOOKUP(E94,VIP!$A$2:$O11742,8,FALSE)</f>
        <v>Si</v>
      </c>
      <c r="K94" s="169" t="str">
        <f>VLOOKUP(E94,VIP!$A$2:$O15316,6,0)</f>
        <v>SI</v>
      </c>
      <c r="L94" s="147" t="s">
        <v>2240</v>
      </c>
      <c r="M94" s="96" t="s">
        <v>2439</v>
      </c>
      <c r="N94" s="96" t="s">
        <v>2446</v>
      </c>
      <c r="O94" s="169" t="s">
        <v>2448</v>
      </c>
      <c r="P94" s="169"/>
      <c r="Q94" s="96" t="s">
        <v>2240</v>
      </c>
    </row>
    <row r="95" spans="1:17" s="129" customFormat="1" ht="18" x14ac:dyDescent="0.25">
      <c r="A95" s="169" t="str">
        <f>VLOOKUP(E95,'LISTADO ATM'!$A$2:$C$902,3,0)</f>
        <v>DISTRITO NACIONAL</v>
      </c>
      <c r="B95" s="112" t="s">
        <v>2701</v>
      </c>
      <c r="C95" s="97">
        <v>44420.061041666668</v>
      </c>
      <c r="D95" s="97" t="s">
        <v>2175</v>
      </c>
      <c r="E95" s="142">
        <v>671</v>
      </c>
      <c r="F95" s="169" t="str">
        <f>VLOOKUP(E95,VIP!$A$2:$O14865,2,0)</f>
        <v>DRBR671</v>
      </c>
      <c r="G95" s="169" t="str">
        <f>VLOOKUP(E95,'LISTADO ATM'!$A$2:$B$901,2,0)</f>
        <v>ATM Ayuntamiento Sto. Dgo. Norte</v>
      </c>
      <c r="H95" s="169" t="str">
        <f>VLOOKUP(E95,VIP!$A$2:$O19826,7,FALSE)</f>
        <v>Si</v>
      </c>
      <c r="I95" s="169" t="str">
        <f>VLOOKUP(E95,VIP!$A$2:$O11791,8,FALSE)</f>
        <v>Si</v>
      </c>
      <c r="J95" s="169" t="str">
        <f>VLOOKUP(E95,VIP!$A$2:$O11741,8,FALSE)</f>
        <v>Si</v>
      </c>
      <c r="K95" s="169" t="str">
        <f>VLOOKUP(E95,VIP!$A$2:$O15315,6,0)</f>
        <v>NO</v>
      </c>
      <c r="L95" s="147" t="s">
        <v>2240</v>
      </c>
      <c r="M95" s="96" t="s">
        <v>2439</v>
      </c>
      <c r="N95" s="96" t="s">
        <v>2446</v>
      </c>
      <c r="O95" s="169" t="s">
        <v>2448</v>
      </c>
      <c r="P95" s="169"/>
      <c r="Q95" s="96" t="s">
        <v>2240</v>
      </c>
    </row>
    <row r="96" spans="1:17" s="129" customFormat="1" ht="18" x14ac:dyDescent="0.25">
      <c r="A96" s="169" t="str">
        <f>VLOOKUP(E96,'LISTADO ATM'!$A$2:$C$902,3,0)</f>
        <v>DISTRITO NACIONAL</v>
      </c>
      <c r="B96" s="112" t="s">
        <v>2687</v>
      </c>
      <c r="C96" s="97">
        <v>44420.101018518515</v>
      </c>
      <c r="D96" s="97" t="s">
        <v>2175</v>
      </c>
      <c r="E96" s="142">
        <v>596</v>
      </c>
      <c r="F96" s="169" t="str">
        <f>VLOOKUP(E96,VIP!$A$2:$O14851,2,0)</f>
        <v>DRBR274</v>
      </c>
      <c r="G96" s="169" t="str">
        <f>VLOOKUP(E96,'LISTADO ATM'!$A$2:$B$901,2,0)</f>
        <v xml:space="preserve">ATM Autobanco Malecón Center </v>
      </c>
      <c r="H96" s="169" t="str">
        <f>VLOOKUP(E96,VIP!$A$2:$O19812,7,FALSE)</f>
        <v>Si</v>
      </c>
      <c r="I96" s="169" t="str">
        <f>VLOOKUP(E96,VIP!$A$2:$O11777,8,FALSE)</f>
        <v>Si</v>
      </c>
      <c r="J96" s="169" t="str">
        <f>VLOOKUP(E96,VIP!$A$2:$O11727,8,FALSE)</f>
        <v>Si</v>
      </c>
      <c r="K96" s="169" t="str">
        <f>VLOOKUP(E96,VIP!$A$2:$O15301,6,0)</f>
        <v>NO</v>
      </c>
      <c r="L96" s="147" t="s">
        <v>2240</v>
      </c>
      <c r="M96" s="96" t="s">
        <v>2439</v>
      </c>
      <c r="N96" s="217" t="s">
        <v>2722</v>
      </c>
      <c r="O96" s="169" t="s">
        <v>2448</v>
      </c>
      <c r="P96" s="169"/>
      <c r="Q96" s="96" t="s">
        <v>2240</v>
      </c>
    </row>
    <row r="97" spans="1:17" s="129" customFormat="1" ht="18" x14ac:dyDescent="0.25">
      <c r="A97" s="169" t="str">
        <f>VLOOKUP(E97,'LISTADO ATM'!$A$2:$C$902,3,0)</f>
        <v>ESTE</v>
      </c>
      <c r="B97" s="112" t="s">
        <v>2737</v>
      </c>
      <c r="C97" s="97">
        <v>44420.555462962962</v>
      </c>
      <c r="D97" s="97" t="s">
        <v>2175</v>
      </c>
      <c r="E97" s="142">
        <v>609</v>
      </c>
      <c r="F97" s="169" t="str">
        <f>VLOOKUP(E97,VIP!$A$2:$O14857,2,0)</f>
        <v>DRBR120</v>
      </c>
      <c r="G97" s="169" t="str">
        <f>VLOOKUP(E97,'LISTADO ATM'!$A$2:$B$901,2,0)</f>
        <v xml:space="preserve">ATM S/M Jumbo (San Pedro) </v>
      </c>
      <c r="H97" s="169" t="str">
        <f>VLOOKUP(E97,VIP!$A$2:$O19818,7,FALSE)</f>
        <v>Si</v>
      </c>
      <c r="I97" s="169" t="str">
        <f>VLOOKUP(E97,VIP!$A$2:$O11783,8,FALSE)</f>
        <v>Si</v>
      </c>
      <c r="J97" s="169" t="str">
        <f>VLOOKUP(E97,VIP!$A$2:$O11733,8,FALSE)</f>
        <v>Si</v>
      </c>
      <c r="K97" s="169" t="str">
        <f>VLOOKUP(E97,VIP!$A$2:$O15307,6,0)</f>
        <v>NO</v>
      </c>
      <c r="L97" s="147" t="s">
        <v>2240</v>
      </c>
      <c r="M97" s="96" t="s">
        <v>2439</v>
      </c>
      <c r="N97" s="96" t="s">
        <v>2613</v>
      </c>
      <c r="O97" s="169" t="s">
        <v>2448</v>
      </c>
      <c r="P97" s="169"/>
      <c r="Q97" s="96" t="s">
        <v>2240</v>
      </c>
    </row>
    <row r="98" spans="1:17" s="129" customFormat="1" ht="18" x14ac:dyDescent="0.25">
      <c r="A98" s="169" t="str">
        <f>VLOOKUP(E98,'LISTADO ATM'!$A$2:$C$902,3,0)</f>
        <v>DISTRITO NACIONAL</v>
      </c>
      <c r="B98" s="112" t="s">
        <v>2625</v>
      </c>
      <c r="C98" s="97">
        <v>44418.654548611114</v>
      </c>
      <c r="D98" s="97" t="s">
        <v>2442</v>
      </c>
      <c r="E98" s="142">
        <v>369</v>
      </c>
      <c r="F98" s="169" t="str">
        <f>VLOOKUP(E98,VIP!$A$2:$O14849,2,0)</f>
        <v xml:space="preserve">DRBR369 </v>
      </c>
      <c r="G98" s="169" t="str">
        <f>VLOOKUP(E98,'[1]LISTADO ATM'!$A$2:$B$901,2,0)</f>
        <v>ATM Plaza Lama Aut. Duarte</v>
      </c>
      <c r="H98" s="169" t="str">
        <f>VLOOKUP(E98,VIP!$A$2:$O19810,7,FALSE)</f>
        <v>N/A</v>
      </c>
      <c r="I98" s="169" t="str">
        <f>VLOOKUP(E98,VIP!$A$2:$O11775,8,FALSE)</f>
        <v>N/A</v>
      </c>
      <c r="J98" s="169" t="str">
        <f>VLOOKUP(E98,VIP!$A$2:$O11725,8,FALSE)</f>
        <v>N/A</v>
      </c>
      <c r="K98" s="169" t="str">
        <f>VLOOKUP(E98,VIP!$A$2:$O15299,6,0)</f>
        <v>N/A</v>
      </c>
      <c r="L98" s="147" t="s">
        <v>2590</v>
      </c>
      <c r="M98" s="96" t="s">
        <v>2439</v>
      </c>
      <c r="N98" s="96" t="s">
        <v>2446</v>
      </c>
      <c r="O98" s="169" t="s">
        <v>2447</v>
      </c>
      <c r="P98" s="169"/>
      <c r="Q98" s="96" t="s">
        <v>2590</v>
      </c>
    </row>
    <row r="99" spans="1:17" s="129" customFormat="1" ht="18" x14ac:dyDescent="0.25">
      <c r="A99" s="169" t="str">
        <f>VLOOKUP(E99,'LISTADO ATM'!$A$2:$C$902,3,0)</f>
        <v>DISTRITO NACIONAL</v>
      </c>
      <c r="B99" s="112" t="s">
        <v>2624</v>
      </c>
      <c r="C99" s="97">
        <v>44418.662824074076</v>
      </c>
      <c r="D99" s="97" t="s">
        <v>2462</v>
      </c>
      <c r="E99" s="142">
        <v>701</v>
      </c>
      <c r="F99" s="169" t="str">
        <f>VLOOKUP(E99,VIP!$A$2:$O14845,2,0)</f>
        <v>DRBR701</v>
      </c>
      <c r="G99" s="169" t="str">
        <f>VLOOKUP(E99,'[1]LISTADO ATM'!$A$2:$B$901,2,0)</f>
        <v>ATM Autoservicio Los Alcarrizos</v>
      </c>
      <c r="H99" s="169" t="str">
        <f>VLOOKUP(E99,VIP!$A$2:$O19806,7,FALSE)</f>
        <v>Si</v>
      </c>
      <c r="I99" s="169" t="str">
        <f>VLOOKUP(E99,VIP!$A$2:$O11771,8,FALSE)</f>
        <v>Si</v>
      </c>
      <c r="J99" s="169" t="str">
        <f>VLOOKUP(E99,VIP!$A$2:$O11721,8,FALSE)</f>
        <v>Si</v>
      </c>
      <c r="K99" s="169" t="str">
        <f>VLOOKUP(E99,VIP!$A$2:$O15295,6,0)</f>
        <v>NO</v>
      </c>
      <c r="L99" s="147" t="s">
        <v>2590</v>
      </c>
      <c r="M99" s="96" t="s">
        <v>2439</v>
      </c>
      <c r="N99" s="96" t="s">
        <v>2446</v>
      </c>
      <c r="O99" s="169" t="s">
        <v>2463</v>
      </c>
      <c r="P99" s="169"/>
      <c r="Q99" s="96" t="s">
        <v>2590</v>
      </c>
    </row>
    <row r="100" spans="1:17" s="129" customFormat="1" ht="18" x14ac:dyDescent="0.25">
      <c r="A100" s="169" t="str">
        <f>VLOOKUP(E100,'LISTADO ATM'!$A$2:$C$902,3,0)</f>
        <v>NORTE</v>
      </c>
      <c r="B100" s="112" t="s">
        <v>2634</v>
      </c>
      <c r="C100" s="97">
        <v>44419.370694444442</v>
      </c>
      <c r="D100" s="97" t="s">
        <v>2644</v>
      </c>
      <c r="E100" s="142">
        <v>599</v>
      </c>
      <c r="F100" s="169" t="str">
        <f>VLOOKUP(E100,VIP!$A$2:$O14925,2,0)</f>
        <v>DRBR258</v>
      </c>
      <c r="G100" s="169" t="str">
        <f>VLOOKUP(E100,'[1]LISTADO ATM'!$A$2:$B$901,2,0)</f>
        <v xml:space="preserve">ATM Oficina Plaza Internacional (Santiago) </v>
      </c>
      <c r="H100" s="169" t="str">
        <f>VLOOKUP(E100,VIP!$A$2:$O19886,7,FALSE)</f>
        <v>Si</v>
      </c>
      <c r="I100" s="169" t="str">
        <f>VLOOKUP(E100,VIP!$A$2:$O11851,8,FALSE)</f>
        <v>Si</v>
      </c>
      <c r="J100" s="169" t="str">
        <f>VLOOKUP(E100,VIP!$A$2:$O11801,8,FALSE)</f>
        <v>Si</v>
      </c>
      <c r="K100" s="169" t="str">
        <f>VLOOKUP(E100,VIP!$A$2:$O15375,6,0)</f>
        <v>NO</v>
      </c>
      <c r="L100" s="147" t="s">
        <v>2590</v>
      </c>
      <c r="M100" s="96" t="s">
        <v>2439</v>
      </c>
      <c r="N100" s="96" t="s">
        <v>2613</v>
      </c>
      <c r="O100" s="169" t="s">
        <v>2645</v>
      </c>
      <c r="P100" s="169"/>
      <c r="Q100" s="96" t="s">
        <v>2590</v>
      </c>
    </row>
    <row r="101" spans="1:17" s="129" customFormat="1" ht="18" x14ac:dyDescent="0.25">
      <c r="A101" s="169" t="str">
        <f>VLOOKUP(E101,'[1]LISTADO ATM'!$A$2:$C$902,3,0)</f>
        <v>DISTRITO NACIONAL</v>
      </c>
      <c r="B101" s="112" t="s">
        <v>2646</v>
      </c>
      <c r="C101" s="97">
        <v>44419.5628125</v>
      </c>
      <c r="D101" s="97" t="s">
        <v>2442</v>
      </c>
      <c r="E101" s="142">
        <v>26</v>
      </c>
      <c r="F101" s="169" t="str">
        <f>VLOOKUP(E101,[1]VIP!$A$2:$O14896,2,0)</f>
        <v>DRBR221</v>
      </c>
      <c r="G101" s="169" t="str">
        <f>VLOOKUP(E101,'[1]LISTADO ATM'!$A$2:$B$901,2,0)</f>
        <v>ATM S/M Jumbo San Isidro</v>
      </c>
      <c r="H101" s="169" t="str">
        <f>VLOOKUP(E101,[1]VIP!$A$2:$O19857,7,FALSE)</f>
        <v>Si</v>
      </c>
      <c r="I101" s="169" t="str">
        <f>VLOOKUP(E101,[1]VIP!$A$2:$O11822,8,FALSE)</f>
        <v>Si</v>
      </c>
      <c r="J101" s="169" t="str">
        <f>VLOOKUP(E101,[1]VIP!$A$2:$O11772,8,FALSE)</f>
        <v>Si</v>
      </c>
      <c r="K101" s="169" t="str">
        <f>VLOOKUP(E101,[1]VIP!$A$2:$O15346,6,0)</f>
        <v>NO</v>
      </c>
      <c r="L101" s="147" t="s">
        <v>2590</v>
      </c>
      <c r="M101" s="96" t="s">
        <v>2439</v>
      </c>
      <c r="N101" s="96" t="s">
        <v>2446</v>
      </c>
      <c r="O101" s="169" t="s">
        <v>2447</v>
      </c>
      <c r="P101" s="169"/>
      <c r="Q101" s="96" t="s">
        <v>2590</v>
      </c>
    </row>
    <row r="102" spans="1:17" s="129" customFormat="1" ht="18" x14ac:dyDescent="0.25">
      <c r="A102" s="169" t="str">
        <f>VLOOKUP(E102,'LISTADO ATM'!$A$2:$C$902,3,0)</f>
        <v>NORTE</v>
      </c>
      <c r="B102" s="112" t="s">
        <v>2708</v>
      </c>
      <c r="C102" s="97">
        <v>44420.344085648147</v>
      </c>
      <c r="D102" s="97" t="s">
        <v>2462</v>
      </c>
      <c r="E102" s="142">
        <v>741</v>
      </c>
      <c r="F102" s="169" t="str">
        <f>VLOOKUP(E102,VIP!$A$2:$O14848,2,0)</f>
        <v>DRBR460</v>
      </c>
      <c r="G102" s="169" t="str">
        <f>VLOOKUP(E102,'LISTADO ATM'!$A$2:$B$901,2,0)</f>
        <v>ATM CURNE UASD San Francisco de Macorís</v>
      </c>
      <c r="H102" s="169" t="str">
        <f>VLOOKUP(E102,VIP!$A$2:$O19809,7,FALSE)</f>
        <v>Si</v>
      </c>
      <c r="I102" s="169" t="str">
        <f>VLOOKUP(E102,VIP!$A$2:$O11774,8,FALSE)</f>
        <v>Si</v>
      </c>
      <c r="J102" s="169" t="str">
        <f>VLOOKUP(E102,VIP!$A$2:$O11724,8,FALSE)</f>
        <v>Si</v>
      </c>
      <c r="K102" s="169" t="str">
        <f>VLOOKUP(E102,VIP!$A$2:$O15298,6,0)</f>
        <v>NO</v>
      </c>
      <c r="L102" s="147" t="s">
        <v>2553</v>
      </c>
      <c r="M102" s="96" t="s">
        <v>2439</v>
      </c>
      <c r="N102" s="96" t="s">
        <v>2446</v>
      </c>
      <c r="O102" s="169" t="s">
        <v>2463</v>
      </c>
      <c r="P102" s="169"/>
      <c r="Q102" s="96" t="s">
        <v>2553</v>
      </c>
    </row>
    <row r="103" spans="1:17" s="129" customFormat="1" ht="18" x14ac:dyDescent="0.25">
      <c r="A103" s="169" t="str">
        <f>VLOOKUP(E103,'LISTADO ATM'!$A$2:$C$902,3,0)</f>
        <v>DISTRITO NACIONAL</v>
      </c>
      <c r="B103" s="112" t="s">
        <v>2683</v>
      </c>
      <c r="C103" s="97">
        <v>44420.112962962965</v>
      </c>
      <c r="D103" s="97" t="s">
        <v>2462</v>
      </c>
      <c r="E103" s="142">
        <v>823</v>
      </c>
      <c r="F103" s="169" t="str">
        <f>VLOOKUP(E103,VIP!$A$2:$O14847,2,0)</f>
        <v>DRBR823</v>
      </c>
      <c r="G103" s="169" t="str">
        <f>VLOOKUP(E103,'LISTADO ATM'!$A$2:$B$901,2,0)</f>
        <v xml:space="preserve">ATM UNP El Carril (Haina) </v>
      </c>
      <c r="H103" s="169" t="str">
        <f>VLOOKUP(E103,VIP!$A$2:$O19808,7,FALSE)</f>
        <v>Si</v>
      </c>
      <c r="I103" s="169" t="str">
        <f>VLOOKUP(E103,VIP!$A$2:$O11773,8,FALSE)</f>
        <v>Si</v>
      </c>
      <c r="J103" s="169" t="str">
        <f>VLOOKUP(E103,VIP!$A$2:$O11723,8,FALSE)</f>
        <v>Si</v>
      </c>
      <c r="K103" s="169" t="str">
        <f>VLOOKUP(E103,VIP!$A$2:$O15297,6,0)</f>
        <v>NO</v>
      </c>
      <c r="L103" s="147" t="s">
        <v>2435</v>
      </c>
      <c r="M103" s="96" t="s">
        <v>2439</v>
      </c>
      <c r="N103" s="96" t="s">
        <v>2446</v>
      </c>
      <c r="O103" s="169" t="s">
        <v>2463</v>
      </c>
      <c r="P103" s="169"/>
      <c r="Q103" s="96" t="s">
        <v>2435</v>
      </c>
    </row>
    <row r="104" spans="1:17" s="129" customFormat="1" ht="18" x14ac:dyDescent="0.25">
      <c r="A104" s="169" t="str">
        <f>VLOOKUP(E104,'LISTADO ATM'!$A$2:$C$902,3,0)</f>
        <v>DISTRITO NACIONAL</v>
      </c>
      <c r="B104" s="112" t="s">
        <v>2713</v>
      </c>
      <c r="C104" s="97">
        <v>44420.50440972222</v>
      </c>
      <c r="D104" s="97" t="s">
        <v>2442</v>
      </c>
      <c r="E104" s="142">
        <v>416</v>
      </c>
      <c r="F104" s="169" t="str">
        <f>VLOOKUP(E104,VIP!$A$2:$O14849,2,0)</f>
        <v>DRBR416</v>
      </c>
      <c r="G104" s="169" t="str">
        <f>VLOOKUP(E104,'LISTADO ATM'!$A$2:$B$901,2,0)</f>
        <v xml:space="preserve">ATM Autobanco San Martín II </v>
      </c>
      <c r="H104" s="169" t="str">
        <f>VLOOKUP(E104,VIP!$A$2:$O19810,7,FALSE)</f>
        <v>Si</v>
      </c>
      <c r="I104" s="169" t="str">
        <f>VLOOKUP(E104,VIP!$A$2:$O11775,8,FALSE)</f>
        <v>Si</v>
      </c>
      <c r="J104" s="169" t="str">
        <f>VLOOKUP(E104,VIP!$A$2:$O11725,8,FALSE)</f>
        <v>Si</v>
      </c>
      <c r="K104" s="169" t="str">
        <f>VLOOKUP(E104,VIP!$A$2:$O15299,6,0)</f>
        <v>NO</v>
      </c>
      <c r="L104" s="147" t="s">
        <v>2435</v>
      </c>
      <c r="M104" s="96" t="s">
        <v>2439</v>
      </c>
      <c r="N104" s="96" t="s">
        <v>2446</v>
      </c>
      <c r="O104" s="169" t="s">
        <v>2447</v>
      </c>
      <c r="P104" s="169"/>
      <c r="Q104" s="96" t="s">
        <v>2435</v>
      </c>
    </row>
    <row r="105" spans="1:17" s="129" customFormat="1" ht="18" x14ac:dyDescent="0.25">
      <c r="A105" s="169" t="str">
        <f>VLOOKUP(E105,'LISTADO ATM'!$A$2:$C$902,3,0)</f>
        <v>DISTRITO NACIONAL</v>
      </c>
      <c r="B105" s="112" t="s">
        <v>2740</v>
      </c>
      <c r="C105" s="97">
        <v>44420.523854166669</v>
      </c>
      <c r="D105" s="97" t="s">
        <v>2442</v>
      </c>
      <c r="E105" s="142">
        <v>590</v>
      </c>
      <c r="F105" s="169" t="str">
        <f>VLOOKUP(E105,VIP!$A$2:$O14860,2,0)</f>
        <v>DRBR177</v>
      </c>
      <c r="G105" s="169" t="str">
        <f>VLOOKUP(E105,'LISTADO ATM'!$A$2:$B$901,2,0)</f>
        <v xml:space="preserve">ATM Olé Aut. Las Américas </v>
      </c>
      <c r="H105" s="169" t="str">
        <f>VLOOKUP(E105,VIP!$A$2:$O19821,7,FALSE)</f>
        <v>Si</v>
      </c>
      <c r="I105" s="169" t="str">
        <f>VLOOKUP(E105,VIP!$A$2:$O11786,8,FALSE)</f>
        <v>Si</v>
      </c>
      <c r="J105" s="169" t="str">
        <f>VLOOKUP(E105,VIP!$A$2:$O11736,8,FALSE)</f>
        <v>Si</v>
      </c>
      <c r="K105" s="169" t="str">
        <f>VLOOKUP(E105,VIP!$A$2:$O15310,6,0)</f>
        <v>SI</v>
      </c>
      <c r="L105" s="147" t="s">
        <v>2435</v>
      </c>
      <c r="M105" s="96" t="s">
        <v>2439</v>
      </c>
      <c r="N105" s="96" t="s">
        <v>2446</v>
      </c>
      <c r="O105" s="169" t="s">
        <v>2447</v>
      </c>
      <c r="P105" s="169"/>
      <c r="Q105" s="96" t="s">
        <v>2435</v>
      </c>
    </row>
    <row r="106" spans="1:17" s="129" customFormat="1" ht="18" x14ac:dyDescent="0.25">
      <c r="A106" s="169" t="str">
        <f>VLOOKUP(E106,'LISTADO ATM'!$A$2:$C$902,3,0)</f>
        <v>NORTE</v>
      </c>
      <c r="B106" s="112" t="s">
        <v>2676</v>
      </c>
      <c r="C106" s="97">
        <v>44419.856307870374</v>
      </c>
      <c r="D106" s="97" t="s">
        <v>2176</v>
      </c>
      <c r="E106" s="142">
        <v>654</v>
      </c>
      <c r="F106" s="169" t="str">
        <f>VLOOKUP(E106,VIP!$A$2:$O14852,2,0)</f>
        <v>DRBR654</v>
      </c>
      <c r="G106" s="169" t="str">
        <f>VLOOKUP(E106,'LISTADO ATM'!$A$2:$B$901,2,0)</f>
        <v>ATM Autoservicio S/M Jumbo Puerto Plata</v>
      </c>
      <c r="H106" s="169" t="str">
        <f>VLOOKUP(E106,VIP!$A$2:$O19813,7,FALSE)</f>
        <v>Si</v>
      </c>
      <c r="I106" s="169" t="str">
        <f>VLOOKUP(E106,VIP!$A$2:$O11778,8,FALSE)</f>
        <v>Si</v>
      </c>
      <c r="J106" s="169" t="str">
        <f>VLOOKUP(E106,VIP!$A$2:$O11728,8,FALSE)</f>
        <v>Si</v>
      </c>
      <c r="K106" s="169" t="str">
        <f>VLOOKUP(E106,VIP!$A$2:$O15302,6,0)</f>
        <v>NO</v>
      </c>
      <c r="L106" s="147" t="s">
        <v>2675</v>
      </c>
      <c r="M106" s="96" t="s">
        <v>2439</v>
      </c>
      <c r="N106" s="96" t="s">
        <v>2446</v>
      </c>
      <c r="O106" s="169" t="s">
        <v>2586</v>
      </c>
      <c r="P106" s="169"/>
      <c r="Q106" s="96" t="s">
        <v>2675</v>
      </c>
    </row>
    <row r="107" spans="1:17" s="129" customFormat="1" ht="18" x14ac:dyDescent="0.25">
      <c r="A107" s="169" t="str">
        <f>VLOOKUP(E107,'[1]LISTADO ATM'!$A$2:$C$902,3,0)</f>
        <v>DISTRITO NACIONAL</v>
      </c>
      <c r="B107" s="112" t="s">
        <v>2657</v>
      </c>
      <c r="C107" s="97">
        <v>44419.659675925926</v>
      </c>
      <c r="D107" s="97" t="s">
        <v>2442</v>
      </c>
      <c r="E107" s="142">
        <v>884</v>
      </c>
      <c r="F107" s="169" t="str">
        <f>VLOOKUP(E107,[1]VIP!$A$2:$O14909,2,0)</f>
        <v>DRBR884</v>
      </c>
      <c r="G107" s="169" t="str">
        <f>VLOOKUP(E107,'[1]LISTADO ATM'!$A$2:$B$901,2,0)</f>
        <v xml:space="preserve">ATM UNP Olé Sabana Perdida </v>
      </c>
      <c r="H107" s="169" t="str">
        <f>VLOOKUP(E107,[1]VIP!$A$2:$O19870,7,FALSE)</f>
        <v>Si</v>
      </c>
      <c r="I107" s="169" t="str">
        <f>VLOOKUP(E107,[1]VIP!$A$2:$O11835,8,FALSE)</f>
        <v>Si</v>
      </c>
      <c r="J107" s="169" t="str">
        <f>VLOOKUP(E107,[1]VIP!$A$2:$O11785,8,FALSE)</f>
        <v>Si</v>
      </c>
      <c r="K107" s="169" t="str">
        <f>VLOOKUP(E107,[1]VIP!$A$2:$O15359,6,0)</f>
        <v>NO</v>
      </c>
      <c r="L107" s="147" t="s">
        <v>2411</v>
      </c>
      <c r="M107" s="96" t="s">
        <v>2439</v>
      </c>
      <c r="N107" s="96" t="s">
        <v>2446</v>
      </c>
      <c r="O107" s="169" t="s">
        <v>2447</v>
      </c>
      <c r="P107" s="169"/>
      <c r="Q107" s="96" t="s">
        <v>2411</v>
      </c>
    </row>
    <row r="108" spans="1:17" s="129" customFormat="1" ht="18" x14ac:dyDescent="0.25">
      <c r="A108" s="169" t="str">
        <f>VLOOKUP(E108,'LISTADO ATM'!$A$2:$C$902,3,0)</f>
        <v>ESTE</v>
      </c>
      <c r="B108" s="112" t="s">
        <v>2736</v>
      </c>
      <c r="C108" s="97">
        <v>44420.578136574077</v>
      </c>
      <c r="D108" s="97" t="s">
        <v>2462</v>
      </c>
      <c r="E108" s="142">
        <v>219</v>
      </c>
      <c r="F108" s="169" t="str">
        <f>VLOOKUP(E108,VIP!$A$2:$O14856,2,0)</f>
        <v>DRBR219</v>
      </c>
      <c r="G108" s="169" t="str">
        <f>VLOOKUP(E108,'LISTADO ATM'!$A$2:$B$901,2,0)</f>
        <v xml:space="preserve">ATM Oficina La Altagracia (Higuey) </v>
      </c>
      <c r="H108" s="169" t="str">
        <f>VLOOKUP(E108,VIP!$A$2:$O19817,7,FALSE)</f>
        <v>Si</v>
      </c>
      <c r="I108" s="169" t="str">
        <f>VLOOKUP(E108,VIP!$A$2:$O11782,8,FALSE)</f>
        <v>Si</v>
      </c>
      <c r="J108" s="169" t="str">
        <f>VLOOKUP(E108,VIP!$A$2:$O11732,8,FALSE)</f>
        <v>Si</v>
      </c>
      <c r="K108" s="169" t="str">
        <f>VLOOKUP(E108,VIP!$A$2:$O15306,6,0)</f>
        <v>NO</v>
      </c>
      <c r="L108" s="147" t="s">
        <v>2411</v>
      </c>
      <c r="M108" s="96" t="s">
        <v>2439</v>
      </c>
      <c r="N108" s="96" t="s">
        <v>2446</v>
      </c>
      <c r="O108" s="169" t="s">
        <v>2463</v>
      </c>
      <c r="P108" s="169"/>
      <c r="Q108" s="96" t="s">
        <v>2411</v>
      </c>
    </row>
    <row r="109" spans="1:17" s="129" customFormat="1" ht="18" x14ac:dyDescent="0.25">
      <c r="A109" s="169" t="str">
        <f>VLOOKUP(E109,'LISTADO ATM'!$A$2:$C$902,3,0)</f>
        <v>SUR</v>
      </c>
      <c r="B109" s="112" t="s">
        <v>2636</v>
      </c>
      <c r="C109" s="97">
        <v>44419.464629629627</v>
      </c>
      <c r="D109" s="97" t="s">
        <v>2175</v>
      </c>
      <c r="E109" s="142">
        <v>84</v>
      </c>
      <c r="F109" s="169" t="str">
        <f>VLOOKUP(E109,VIP!$A$2:$O14874,2,0)</f>
        <v>DRBR084</v>
      </c>
      <c r="G109" s="169" t="str">
        <f>VLOOKUP(E109,'LISTADO ATM'!$A$2:$B$901,2,0)</f>
        <v xml:space="preserve">ATM Oficina Multicentro Sirena San Cristóbal </v>
      </c>
      <c r="H109" s="169" t="str">
        <f>VLOOKUP(E109,VIP!$A$2:$O19835,7,FALSE)</f>
        <v>Si</v>
      </c>
      <c r="I109" s="169" t="str">
        <f>VLOOKUP(E109,VIP!$A$2:$O11800,8,FALSE)</f>
        <v>Si</v>
      </c>
      <c r="J109" s="169" t="str">
        <f>VLOOKUP(E109,VIP!$A$2:$O11750,8,FALSE)</f>
        <v>Si</v>
      </c>
      <c r="K109" s="169" t="str">
        <f>VLOOKUP(E109,VIP!$A$2:$O15324,6,0)</f>
        <v>SI</v>
      </c>
      <c r="L109" s="147" t="s">
        <v>2458</v>
      </c>
      <c r="M109" s="96" t="s">
        <v>2439</v>
      </c>
      <c r="N109" s="96" t="s">
        <v>2446</v>
      </c>
      <c r="O109" s="169" t="s">
        <v>2448</v>
      </c>
      <c r="P109" s="169"/>
      <c r="Q109" s="96" t="s">
        <v>2458</v>
      </c>
    </row>
    <row r="110" spans="1:17" s="129" customFormat="1" ht="18" x14ac:dyDescent="0.25">
      <c r="A110" s="169" t="str">
        <f>VLOOKUP(E110,'LISTADO ATM'!$A$2:$C$902,3,0)</f>
        <v>SUR</v>
      </c>
      <c r="B110" s="112" t="s">
        <v>2640</v>
      </c>
      <c r="C110" s="97">
        <v>44419.471273148149</v>
      </c>
      <c r="D110" s="97" t="s">
        <v>2175</v>
      </c>
      <c r="E110" s="142">
        <v>829</v>
      </c>
      <c r="F110" s="169" t="str">
        <f>VLOOKUP(E110,VIP!$A$2:$O14880,2,0)</f>
        <v>DRBR829</v>
      </c>
      <c r="G110" s="169" t="str">
        <f>VLOOKUP(E110,'LISTADO ATM'!$A$2:$B$901,2,0)</f>
        <v xml:space="preserve">ATM UNP Multicentro Sirena Baní </v>
      </c>
      <c r="H110" s="169" t="str">
        <f>VLOOKUP(E110,VIP!$A$2:$O19841,7,FALSE)</f>
        <v>Si</v>
      </c>
      <c r="I110" s="169" t="str">
        <f>VLOOKUP(E110,VIP!$A$2:$O11806,8,FALSE)</f>
        <v>Si</v>
      </c>
      <c r="J110" s="169" t="str">
        <f>VLOOKUP(E110,VIP!$A$2:$O11756,8,FALSE)</f>
        <v>Si</v>
      </c>
      <c r="K110" s="169" t="str">
        <f>VLOOKUP(E110,VIP!$A$2:$O15330,6,0)</f>
        <v>NO</v>
      </c>
      <c r="L110" s="147" t="s">
        <v>2458</v>
      </c>
      <c r="M110" s="96" t="s">
        <v>2439</v>
      </c>
      <c r="N110" s="96" t="s">
        <v>2446</v>
      </c>
      <c r="O110" s="169" t="s">
        <v>2448</v>
      </c>
      <c r="P110" s="169"/>
      <c r="Q110" s="96" t="s">
        <v>2458</v>
      </c>
    </row>
    <row r="111" spans="1:17" s="129" customFormat="1" ht="18" x14ac:dyDescent="0.25">
      <c r="A111" s="169" t="str">
        <f>VLOOKUP(E111,'[1]LISTADO ATM'!$A$2:$C$902,3,0)</f>
        <v>DISTRITO NACIONAL</v>
      </c>
      <c r="B111" s="112" t="s">
        <v>2653</v>
      </c>
      <c r="C111" s="97">
        <v>44419.618622685186</v>
      </c>
      <c r="D111" s="97" t="s">
        <v>2175</v>
      </c>
      <c r="E111" s="142">
        <v>369</v>
      </c>
      <c r="F111" s="169" t="str">
        <f>VLOOKUP(E111,[1]VIP!$A$2:$O14939,2,0)</f>
        <v xml:space="preserve">DRBR369 </v>
      </c>
      <c r="G111" s="169" t="str">
        <f>VLOOKUP(E111,'[1]LISTADO ATM'!$A$2:$B$901,2,0)</f>
        <v>ATM Plaza Lama Aut. Duarte</v>
      </c>
      <c r="H111" s="169" t="str">
        <f>VLOOKUP(E111,[1]VIP!$A$2:$O19900,7,FALSE)</f>
        <v>N/A</v>
      </c>
      <c r="I111" s="169" t="str">
        <f>VLOOKUP(E111,[1]VIP!$A$2:$O11865,8,FALSE)</f>
        <v>N/A</v>
      </c>
      <c r="J111" s="169" t="str">
        <f>VLOOKUP(E111,[1]VIP!$A$2:$O11815,8,FALSE)</f>
        <v>N/A</v>
      </c>
      <c r="K111" s="169" t="str">
        <f>VLOOKUP(E111,[1]VIP!$A$2:$O15389,6,0)</f>
        <v>N/A</v>
      </c>
      <c r="L111" s="147" t="s">
        <v>2458</v>
      </c>
      <c r="M111" s="96" t="s">
        <v>2439</v>
      </c>
      <c r="N111" s="96" t="s">
        <v>2613</v>
      </c>
      <c r="O111" s="169" t="s">
        <v>2448</v>
      </c>
      <c r="P111" s="169"/>
      <c r="Q111" s="96" t="s">
        <v>2458</v>
      </c>
    </row>
    <row r="112" spans="1:17" s="129" customFormat="1" ht="18" x14ac:dyDescent="0.25">
      <c r="A112" s="169" t="str">
        <f>VLOOKUP(E112,'LISTADO ATM'!$A$2:$C$902,3,0)</f>
        <v>DISTRITO NACIONAL</v>
      </c>
      <c r="B112" s="112" t="s">
        <v>2672</v>
      </c>
      <c r="C112" s="97">
        <v>44419.931041666663</v>
      </c>
      <c r="D112" s="97" t="s">
        <v>2175</v>
      </c>
      <c r="E112" s="142">
        <v>349</v>
      </c>
      <c r="F112" s="169" t="str">
        <f>VLOOKUP(E112,VIP!$A$2:$O14846,2,0)</f>
        <v>DRBR349</v>
      </c>
      <c r="G112" s="169" t="str">
        <f>VLOOKUP(E112,'LISTADO ATM'!$A$2:$B$901,2,0)</f>
        <v>ATM SENASA</v>
      </c>
      <c r="H112" s="169" t="str">
        <f>VLOOKUP(E112,VIP!$A$2:$O19807,7,FALSE)</f>
        <v>Si</v>
      </c>
      <c r="I112" s="169" t="str">
        <f>VLOOKUP(E112,VIP!$A$2:$O11772,8,FALSE)</f>
        <v>Si</v>
      </c>
      <c r="J112" s="169" t="str">
        <f>VLOOKUP(E112,VIP!$A$2:$O11722,8,FALSE)</f>
        <v>Si</v>
      </c>
      <c r="K112" s="169" t="str">
        <f>VLOOKUP(E112,VIP!$A$2:$O15296,6,0)</f>
        <v>NO</v>
      </c>
      <c r="L112" s="147" t="s">
        <v>2458</v>
      </c>
      <c r="M112" s="96" t="s">
        <v>2439</v>
      </c>
      <c r="N112" s="96" t="s">
        <v>2446</v>
      </c>
      <c r="O112" s="169" t="s">
        <v>2448</v>
      </c>
      <c r="P112" s="169"/>
      <c r="Q112" s="96" t="s">
        <v>2458</v>
      </c>
    </row>
    <row r="113" spans="1:17" s="129" customFormat="1" ht="18" x14ac:dyDescent="0.25">
      <c r="A113" s="169" t="str">
        <f>VLOOKUP(E113,'LISTADO ATM'!$A$2:$C$902,3,0)</f>
        <v>DISTRITO NACIONAL</v>
      </c>
      <c r="B113" s="112" t="s">
        <v>2685</v>
      </c>
      <c r="C113" s="97">
        <v>44420.10423611111</v>
      </c>
      <c r="D113" s="97" t="s">
        <v>2175</v>
      </c>
      <c r="E113" s="142">
        <v>946</v>
      </c>
      <c r="F113" s="169" t="str">
        <f>VLOOKUP(E113,VIP!$A$2:$O14849,2,0)</f>
        <v>DRBR24R</v>
      </c>
      <c r="G113" s="169" t="str">
        <f>VLOOKUP(E113,'LISTADO ATM'!$A$2:$B$901,2,0)</f>
        <v xml:space="preserve">ATM Oficina Núñez de Cáceres I </v>
      </c>
      <c r="H113" s="169" t="str">
        <f>VLOOKUP(E113,VIP!$A$2:$O19810,7,FALSE)</f>
        <v>Si</v>
      </c>
      <c r="I113" s="169" t="str">
        <f>VLOOKUP(E113,VIP!$A$2:$O11775,8,FALSE)</f>
        <v>Si</v>
      </c>
      <c r="J113" s="169" t="str">
        <f>VLOOKUP(E113,VIP!$A$2:$O11725,8,FALSE)</f>
        <v>Si</v>
      </c>
      <c r="K113" s="169" t="str">
        <f>VLOOKUP(E113,VIP!$A$2:$O15299,6,0)</f>
        <v>NO</v>
      </c>
      <c r="L113" s="147" t="s">
        <v>2458</v>
      </c>
      <c r="M113" s="96" t="s">
        <v>2439</v>
      </c>
      <c r="N113" s="217" t="s">
        <v>2722</v>
      </c>
      <c r="O113" s="169" t="s">
        <v>2448</v>
      </c>
      <c r="P113" s="169"/>
      <c r="Q113" s="96" t="s">
        <v>2458</v>
      </c>
    </row>
    <row r="114" spans="1:17" s="129" customFormat="1" ht="18" x14ac:dyDescent="0.25">
      <c r="A114" s="169" t="str">
        <f>VLOOKUP(E114,'LISTADO ATM'!$A$2:$C$902,3,0)</f>
        <v>DISTRITO NACIONAL</v>
      </c>
      <c r="B114" s="112" t="s">
        <v>2715</v>
      </c>
      <c r="C114" s="97">
        <v>44420.496967592589</v>
      </c>
      <c r="D114" s="97" t="s">
        <v>2175</v>
      </c>
      <c r="E114" s="142">
        <v>696</v>
      </c>
      <c r="F114" s="169" t="str">
        <f>VLOOKUP(E114,VIP!$A$2:$O14851,2,0)</f>
        <v>DRBR696</v>
      </c>
      <c r="G114" s="169" t="str">
        <f>VLOOKUP(E114,'LISTADO ATM'!$A$2:$B$901,2,0)</f>
        <v>ATM Olé Jacobo Majluta</v>
      </c>
      <c r="H114" s="169" t="str">
        <f>VLOOKUP(E114,VIP!$A$2:$O19812,7,FALSE)</f>
        <v>Si</v>
      </c>
      <c r="I114" s="169" t="str">
        <f>VLOOKUP(E114,VIP!$A$2:$O11777,8,FALSE)</f>
        <v>Si</v>
      </c>
      <c r="J114" s="169" t="str">
        <f>VLOOKUP(E114,VIP!$A$2:$O11727,8,FALSE)</f>
        <v>Si</v>
      </c>
      <c r="K114" s="169" t="str">
        <f>VLOOKUP(E114,VIP!$A$2:$O15301,6,0)</f>
        <v>NO</v>
      </c>
      <c r="L114" s="147" t="s">
        <v>2458</v>
      </c>
      <c r="M114" s="96" t="s">
        <v>2439</v>
      </c>
      <c r="N114" s="96" t="s">
        <v>2446</v>
      </c>
      <c r="O114" s="169" t="s">
        <v>2448</v>
      </c>
      <c r="P114" s="169"/>
      <c r="Q114" s="96" t="s">
        <v>2458</v>
      </c>
    </row>
    <row r="115" spans="1:17" s="129" customFormat="1" ht="18" x14ac:dyDescent="0.25">
      <c r="A115" s="169" t="str">
        <f>VLOOKUP(E115,'LISTADO ATM'!$A$2:$C$902,3,0)</f>
        <v>DISTRITO NACIONAL</v>
      </c>
      <c r="B115" s="112" t="s">
        <v>2735</v>
      </c>
      <c r="C115" s="97">
        <v>44420.579062500001</v>
      </c>
      <c r="D115" s="97" t="s">
        <v>2175</v>
      </c>
      <c r="E115" s="142">
        <v>850</v>
      </c>
      <c r="F115" s="169" t="str">
        <f>VLOOKUP(E115,VIP!$A$2:$O14855,2,0)</f>
        <v>DRBR850</v>
      </c>
      <c r="G115" s="169" t="str">
        <f>VLOOKUP(E115,'LISTADO ATM'!$A$2:$B$901,2,0)</f>
        <v xml:space="preserve">ATM Hotel Be Live Hamaca </v>
      </c>
      <c r="H115" s="169" t="str">
        <f>VLOOKUP(E115,VIP!$A$2:$O19816,7,FALSE)</f>
        <v>Si</v>
      </c>
      <c r="I115" s="169" t="str">
        <f>VLOOKUP(E115,VIP!$A$2:$O11781,8,FALSE)</f>
        <v>Si</v>
      </c>
      <c r="J115" s="169" t="str">
        <f>VLOOKUP(E115,VIP!$A$2:$O11731,8,FALSE)</f>
        <v>Si</v>
      </c>
      <c r="K115" s="169" t="str">
        <f>VLOOKUP(E115,VIP!$A$2:$O15305,6,0)</f>
        <v>NO</v>
      </c>
      <c r="L115" s="147" t="s">
        <v>2458</v>
      </c>
      <c r="M115" s="96" t="s">
        <v>2439</v>
      </c>
      <c r="N115" s="96" t="s">
        <v>2613</v>
      </c>
      <c r="O115" s="169" t="s">
        <v>2448</v>
      </c>
      <c r="P115" s="169"/>
      <c r="Q115" s="96" t="s">
        <v>2458</v>
      </c>
    </row>
    <row r="116" spans="1:17" s="129" customFormat="1" ht="18" x14ac:dyDescent="0.25">
      <c r="A116" s="169" t="str">
        <f>VLOOKUP(E116,'LISTADO ATM'!$A$2:$C$902,3,0)</f>
        <v>DISTRITO NACIONAL</v>
      </c>
      <c r="B116" s="112" t="s">
        <v>2734</v>
      </c>
      <c r="C116" s="97">
        <v>44420.579641203702</v>
      </c>
      <c r="D116" s="97" t="s">
        <v>2175</v>
      </c>
      <c r="E116" s="142">
        <v>904</v>
      </c>
      <c r="F116" s="169" t="str">
        <f>VLOOKUP(E116,VIP!$A$2:$O14854,2,0)</f>
        <v>DRBR24B</v>
      </c>
      <c r="G116" s="169" t="str">
        <f>VLOOKUP(E116,'LISTADO ATM'!$A$2:$B$901,2,0)</f>
        <v xml:space="preserve">ATM Oficina Multicentro La Sirena Churchill </v>
      </c>
      <c r="H116" s="169" t="str">
        <f>VLOOKUP(E116,VIP!$A$2:$O19815,7,FALSE)</f>
        <v>Si</v>
      </c>
      <c r="I116" s="169" t="str">
        <f>VLOOKUP(E116,VIP!$A$2:$O11780,8,FALSE)</f>
        <v>Si</v>
      </c>
      <c r="J116" s="169" t="str">
        <f>VLOOKUP(E116,VIP!$A$2:$O11730,8,FALSE)</f>
        <v>Si</v>
      </c>
      <c r="K116" s="169" t="str">
        <f>VLOOKUP(E116,VIP!$A$2:$O15304,6,0)</f>
        <v>SI</v>
      </c>
      <c r="L116" s="147" t="s">
        <v>2458</v>
      </c>
      <c r="M116" s="96" t="s">
        <v>2439</v>
      </c>
      <c r="N116" s="96" t="s">
        <v>2613</v>
      </c>
      <c r="O116" s="169" t="s">
        <v>2448</v>
      </c>
      <c r="P116" s="169"/>
      <c r="Q116" s="96" t="s">
        <v>2458</v>
      </c>
    </row>
    <row r="117" spans="1:17" s="129" customFormat="1" ht="18" x14ac:dyDescent="0.25">
      <c r="A117" s="169" t="str">
        <f>VLOOKUP(E117,'LISTADO ATM'!$A$2:$C$902,3,0)</f>
        <v>NORTE</v>
      </c>
      <c r="B117" s="112" t="s">
        <v>2733</v>
      </c>
      <c r="C117" s="97">
        <v>44420.581064814818</v>
      </c>
      <c r="D117" s="97" t="s">
        <v>2176</v>
      </c>
      <c r="E117" s="142">
        <v>73</v>
      </c>
      <c r="F117" s="169" t="str">
        <f>VLOOKUP(E117,VIP!$A$2:$O14853,2,0)</f>
        <v>DRBR073</v>
      </c>
      <c r="G117" s="169" t="str">
        <f>VLOOKUP(E117,'LISTADO ATM'!$A$2:$B$901,2,0)</f>
        <v xml:space="preserve">ATM Oficina Playa Dorada </v>
      </c>
      <c r="H117" s="169" t="str">
        <f>VLOOKUP(E117,VIP!$A$2:$O19814,7,FALSE)</f>
        <v>Si</v>
      </c>
      <c r="I117" s="169" t="str">
        <f>VLOOKUP(E117,VIP!$A$2:$O11779,8,FALSE)</f>
        <v>Si</v>
      </c>
      <c r="J117" s="169" t="str">
        <f>VLOOKUP(E117,VIP!$A$2:$O11729,8,FALSE)</f>
        <v>Si</v>
      </c>
      <c r="K117" s="169" t="str">
        <f>VLOOKUP(E117,VIP!$A$2:$O15303,6,0)</f>
        <v>NO</v>
      </c>
      <c r="L117" s="147" t="s">
        <v>2741</v>
      </c>
      <c r="M117" s="96" t="s">
        <v>2439</v>
      </c>
      <c r="N117" s="96" t="s">
        <v>2446</v>
      </c>
      <c r="O117" s="169" t="s">
        <v>2669</v>
      </c>
      <c r="P117" s="169"/>
      <c r="Q117" s="96" t="s">
        <v>2741</v>
      </c>
    </row>
    <row r="1037913" spans="16:16" ht="18" x14ac:dyDescent="0.25">
      <c r="P1037913" s="113"/>
    </row>
  </sheetData>
  <autoFilter ref="A4:Q61">
    <sortState ref="A5:Q117">
      <sortCondition ref="P4:P61"/>
    </sortState>
  </autoFilter>
  <sortState ref="C119:C127">
    <sortCondition ref="C131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90 E118:E1048576">
    <cfRule type="duplicateValues" dxfId="67" priority="21"/>
  </conditionalFormatting>
  <conditionalFormatting sqref="E91:E97">
    <cfRule type="duplicateValues" dxfId="66" priority="20"/>
  </conditionalFormatting>
  <conditionalFormatting sqref="E1:E97 E118:E1048576">
    <cfRule type="duplicateValues" dxfId="65" priority="19"/>
  </conditionalFormatting>
  <conditionalFormatting sqref="B1:B97 B118:B1048576">
    <cfRule type="duplicateValues" dxfId="64" priority="18"/>
  </conditionalFormatting>
  <conditionalFormatting sqref="E98:E101">
    <cfRule type="duplicateValues" dxfId="63" priority="17"/>
  </conditionalFormatting>
  <conditionalFormatting sqref="E98:E101">
    <cfRule type="duplicateValues" dxfId="62" priority="16"/>
  </conditionalFormatting>
  <conditionalFormatting sqref="B98:B101">
    <cfRule type="duplicateValues" dxfId="61" priority="15"/>
  </conditionalFormatting>
  <conditionalFormatting sqref="E1:E101 E118:E1048576">
    <cfRule type="duplicateValues" dxfId="60" priority="14"/>
  </conditionalFormatting>
  <conditionalFormatting sqref="E102:E111">
    <cfRule type="duplicateValues" dxfId="59" priority="13"/>
  </conditionalFormatting>
  <conditionalFormatting sqref="E102:E111">
    <cfRule type="duplicateValues" dxfId="58" priority="12"/>
  </conditionalFormatting>
  <conditionalFormatting sqref="B102:B111">
    <cfRule type="duplicateValues" dxfId="57" priority="11"/>
  </conditionalFormatting>
  <conditionalFormatting sqref="E102:E111">
    <cfRule type="duplicateValues" dxfId="56" priority="10"/>
  </conditionalFormatting>
  <conditionalFormatting sqref="E1:E111 E118:E1048576">
    <cfRule type="duplicateValues" dxfId="55" priority="9"/>
  </conditionalFormatting>
  <conditionalFormatting sqref="B1:B111 B118:B1048576">
    <cfRule type="duplicateValues" dxfId="54" priority="8"/>
  </conditionalFormatting>
  <conditionalFormatting sqref="E112:E117">
    <cfRule type="duplicateValues" dxfId="53" priority="7"/>
  </conditionalFormatting>
  <conditionalFormatting sqref="E112:E117">
    <cfRule type="duplicateValues" dxfId="52" priority="6"/>
  </conditionalFormatting>
  <conditionalFormatting sqref="B112:B117">
    <cfRule type="duplicateValues" dxfId="51" priority="5"/>
  </conditionalFormatting>
  <conditionalFormatting sqref="E112:E117">
    <cfRule type="duplicateValues" dxfId="50" priority="4"/>
  </conditionalFormatting>
  <conditionalFormatting sqref="E112:E117">
    <cfRule type="duplicateValues" dxfId="49" priority="3"/>
  </conditionalFormatting>
  <conditionalFormatting sqref="B112:B117">
    <cfRule type="duplicateValues" dxfId="48" priority="2"/>
  </conditionalFormatting>
  <conditionalFormatting sqref="E1:E1048576">
    <cfRule type="duplicateValues" dxfId="27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topLeftCell="A28" zoomScale="70" zoomScaleNormal="70" workbookViewId="0">
      <selection activeCell="C18" sqref="C18:E18"/>
    </sheetView>
  </sheetViews>
  <sheetFormatPr defaultColWidth="23.42578125" defaultRowHeight="15" x14ac:dyDescent="0.25"/>
  <cols>
    <col min="1" max="1" width="25.7109375" style="118" bestFit="1" customWidth="1"/>
    <col min="2" max="2" width="17.7109375" style="121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200" t="s">
        <v>2145</v>
      </c>
      <c r="B1" s="201"/>
      <c r="C1" s="201"/>
      <c r="D1" s="201"/>
      <c r="E1" s="202"/>
      <c r="F1" s="198" t="s">
        <v>2543</v>
      </c>
      <c r="G1" s="199"/>
      <c r="H1" s="101">
        <f>COUNTIF(A:E,"2 Gavetas Vacías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25">
      <c r="A2" s="203" t="s">
        <v>2444</v>
      </c>
      <c r="B2" s="204"/>
      <c r="C2" s="204"/>
      <c r="D2" s="204"/>
      <c r="E2" s="205"/>
      <c r="F2" s="100" t="s">
        <v>2542</v>
      </c>
      <c r="G2" s="99">
        <f>G3+G4</f>
        <v>113</v>
      </c>
      <c r="H2" s="100" t="s">
        <v>2552</v>
      </c>
      <c r="I2" s="99">
        <f>COUNTIF(A:E,"Abastecido")</f>
        <v>8</v>
      </c>
      <c r="J2" s="100" t="s">
        <v>2569</v>
      </c>
      <c r="K2" s="99">
        <f>COUNTIF(REPORTE!1:1048576,"REINICIO FALLIDO")</f>
        <v>1</v>
      </c>
    </row>
    <row r="3" spans="1:11" ht="18" x14ac:dyDescent="0.25">
      <c r="A3" s="129"/>
      <c r="B3" s="148"/>
      <c r="C3" s="130"/>
      <c r="D3" s="130"/>
      <c r="E3" s="137"/>
      <c r="F3" s="100" t="s">
        <v>2541</v>
      </c>
      <c r="G3" s="99">
        <f>COUNTIF(REPORTE!A:Q,"fuera de Servicio")</f>
        <v>47</v>
      </c>
      <c r="H3" s="100" t="s">
        <v>2548</v>
      </c>
      <c r="I3" s="99">
        <f>COUNTIF(A:E,"Gavetas Vacías + Gavetas Fallando")</f>
        <v>3</v>
      </c>
      <c r="J3" s="100" t="s">
        <v>2570</v>
      </c>
      <c r="K3" s="99">
        <f>COUNTIF(REPORTE!1:1048576,"CARGA FALLIDA")</f>
        <v>0</v>
      </c>
    </row>
    <row r="4" spans="1:11" ht="18.75" thickBot="1" x14ac:dyDescent="0.3">
      <c r="A4" s="136" t="s">
        <v>2407</v>
      </c>
      <c r="B4" s="146">
        <v>44420.25</v>
      </c>
      <c r="C4" s="130"/>
      <c r="D4" s="130"/>
      <c r="E4" s="154"/>
      <c r="F4" s="100" t="s">
        <v>2538</v>
      </c>
      <c r="G4" s="99">
        <f>COUNTIF(REPORTE!A:Q,"En Servicio")</f>
        <v>66</v>
      </c>
      <c r="H4" s="100" t="s">
        <v>2551</v>
      </c>
      <c r="I4" s="99">
        <f>COUNTIF(A:E,"Solucionado")</f>
        <v>7</v>
      </c>
      <c r="J4" s="100" t="s">
        <v>2571</v>
      </c>
      <c r="K4" s="99">
        <f>COUNTIF(REPORTE!1:1048576,"PRINTER DEPOSITO")</f>
        <v>0</v>
      </c>
    </row>
    <row r="5" spans="1:11" ht="18.75" thickBot="1" x14ac:dyDescent="0.3">
      <c r="A5" s="136" t="s">
        <v>2408</v>
      </c>
      <c r="B5" s="146">
        <v>44420.708333333336</v>
      </c>
      <c r="C5" s="159"/>
      <c r="D5" s="130"/>
      <c r="E5" s="154"/>
      <c r="F5" s="100" t="s">
        <v>2539</v>
      </c>
      <c r="G5" s="99">
        <f>COUNTIF(REPORTE!A:Q,"REINICIO EXITOSO")</f>
        <v>3</v>
      </c>
      <c r="H5" s="100" t="s">
        <v>2545</v>
      </c>
      <c r="I5" s="99">
        <f>I1+H1+J1</f>
        <v>4</v>
      </c>
    </row>
    <row r="6" spans="1:11" ht="18" x14ac:dyDescent="0.25">
      <c r="A6" s="129"/>
      <c r="B6" s="148"/>
      <c r="C6" s="130"/>
      <c r="D6" s="130"/>
      <c r="E6" s="138"/>
      <c r="F6" s="100" t="s">
        <v>2540</v>
      </c>
      <c r="G6" s="99">
        <f>COUNTIF(REPORTE!A:Q,"carga exitosa")</f>
        <v>5</v>
      </c>
      <c r="H6" s="100" t="s">
        <v>2549</v>
      </c>
      <c r="I6" s="99">
        <f>COUNTIF(A:E,"GAVETA DE RECHAZO LLENA")</f>
        <v>2</v>
      </c>
    </row>
    <row r="7" spans="1:11" ht="18" customHeight="1" x14ac:dyDescent="0.25">
      <c r="A7" s="192" t="s">
        <v>2573</v>
      </c>
      <c r="B7" s="193"/>
      <c r="C7" s="193"/>
      <c r="D7" s="193"/>
      <c r="E7" s="194"/>
      <c r="F7" s="100" t="s">
        <v>2544</v>
      </c>
      <c r="G7" s="99">
        <f>COUNTIF(A:E,"Sin Efectivo")</f>
        <v>3</v>
      </c>
      <c r="H7" s="100" t="s">
        <v>2550</v>
      </c>
      <c r="I7" s="99">
        <f>COUNTIF(A:E,"GAVETA DE DEPOSITO LLENA")</f>
        <v>3</v>
      </c>
    </row>
    <row r="8" spans="1:11" ht="18" x14ac:dyDescent="0.25">
      <c r="A8" s="141" t="s">
        <v>15</v>
      </c>
      <c r="B8" s="141" t="s">
        <v>2409</v>
      </c>
      <c r="C8" s="141" t="s">
        <v>46</v>
      </c>
      <c r="D8" s="141" t="s">
        <v>2412</v>
      </c>
      <c r="E8" s="141" t="s">
        <v>2410</v>
      </c>
    </row>
    <row r="9" spans="1:11" s="110" customFormat="1" ht="18" x14ac:dyDescent="0.25">
      <c r="A9" s="142" t="str">
        <f>VLOOKUP(B9,'[2]LISTADO ATM'!$A$2:$C$822,3,0)</f>
        <v>SUR</v>
      </c>
      <c r="B9" s="169">
        <v>249</v>
      </c>
      <c r="C9" s="142" t="str">
        <f>VLOOKUP(B9,'[2]LISTADO ATM'!$A$2:$B$822,2,0)</f>
        <v xml:space="preserve">ATM Banco Agrícola Neiba </v>
      </c>
      <c r="D9" s="140" t="s">
        <v>2537</v>
      </c>
      <c r="E9" s="160">
        <v>3335985294</v>
      </c>
    </row>
    <row r="10" spans="1:11" s="110" customFormat="1" ht="18" x14ac:dyDescent="0.25">
      <c r="A10" s="142" t="str">
        <f>VLOOKUP(B10,'[2]LISTADO ATM'!$A$2:$C$822,3,0)</f>
        <v>DISTRITO NACIONAL</v>
      </c>
      <c r="B10" s="169">
        <v>884</v>
      </c>
      <c r="C10" s="142" t="str">
        <f>VLOOKUP(B10,'[2]LISTADO ATM'!$A$2:$B$822,2,0)</f>
        <v xml:space="preserve">ATM UNP Olé Sabana Perdida </v>
      </c>
      <c r="D10" s="140" t="s">
        <v>2537</v>
      </c>
      <c r="E10" s="160">
        <v>3335986255</v>
      </c>
    </row>
    <row r="11" spans="1:11" s="110" customFormat="1" ht="18" x14ac:dyDescent="0.25">
      <c r="A11" s="142" t="str">
        <f>VLOOKUP(B11,'[2]LISTADO ATM'!$A$2:$C$822,3,0)</f>
        <v>NORTE</v>
      </c>
      <c r="B11" s="169">
        <v>888</v>
      </c>
      <c r="C11" s="142" t="str">
        <f>VLOOKUP(B11,'[2]LISTADO ATM'!$A$2:$B$822,2,0)</f>
        <v>ATM Oficina galeria 56 II (SFM)</v>
      </c>
      <c r="D11" s="140" t="s">
        <v>2537</v>
      </c>
      <c r="E11" s="160">
        <v>3335986409</v>
      </c>
    </row>
    <row r="12" spans="1:11" s="110" customFormat="1" ht="18" customHeight="1" x14ac:dyDescent="0.25">
      <c r="A12" s="142" t="str">
        <f>VLOOKUP(B12,'[2]LISTADO ATM'!$A$2:$C$822,3,0)</f>
        <v>DISTRITO NACIONAL</v>
      </c>
      <c r="B12" s="169">
        <v>377</v>
      </c>
      <c r="C12" s="142" t="str">
        <f>VLOOKUP(B12,'[2]LISTADO ATM'!$A$2:$B$822,2,0)</f>
        <v>ATM Estación del Metro Eduardo Brito</v>
      </c>
      <c r="D12" s="140" t="s">
        <v>2537</v>
      </c>
      <c r="E12" s="160">
        <v>3335985293</v>
      </c>
    </row>
    <row r="13" spans="1:11" s="110" customFormat="1" ht="18" x14ac:dyDescent="0.25">
      <c r="A13" s="142" t="str">
        <f>VLOOKUP(B13,'[2]LISTADO ATM'!$A$2:$C$822,3,0)</f>
        <v>NORTE</v>
      </c>
      <c r="B13" s="169">
        <v>649</v>
      </c>
      <c r="C13" s="142" t="str">
        <f>VLOOKUP(B13,'[2]LISTADO ATM'!$A$2:$B$822,2,0)</f>
        <v xml:space="preserve">ATM Oficina Galería 56 (San Francisco de Macorís) </v>
      </c>
      <c r="D13" s="140" t="s">
        <v>2537</v>
      </c>
      <c r="E13" s="169" t="s">
        <v>2680</v>
      </c>
    </row>
    <row r="14" spans="1:11" s="110" customFormat="1" ht="18" x14ac:dyDescent="0.25">
      <c r="A14" s="142" t="str">
        <f>VLOOKUP(B14,'[2]LISTADO ATM'!$A$2:$C$822,3,0)</f>
        <v>DISTRITO NACIONAL</v>
      </c>
      <c r="B14" s="169">
        <v>663</v>
      </c>
      <c r="C14" s="142" t="str">
        <f>VLOOKUP(B14,'[2]LISTADO ATM'!$A$2:$B$822,2,0)</f>
        <v>S/M Ole Ave. España</v>
      </c>
      <c r="D14" s="140" t="s">
        <v>2537</v>
      </c>
      <c r="E14" s="160">
        <v>3335985556</v>
      </c>
    </row>
    <row r="15" spans="1:11" s="110" customFormat="1" ht="18" x14ac:dyDescent="0.25">
      <c r="A15" s="142" t="str">
        <f>VLOOKUP(B15,'[2]LISTADO ATM'!$A$2:$C$822,3,0)</f>
        <v>ESTE</v>
      </c>
      <c r="B15" s="169">
        <v>386</v>
      </c>
      <c r="C15" s="142" t="str">
        <f>VLOOKUP(B15,'[2]LISTADO ATM'!$A$2:$B$822,2,0)</f>
        <v xml:space="preserve">ATM Plaza Verón II </v>
      </c>
      <c r="D15" s="140" t="s">
        <v>2537</v>
      </c>
      <c r="E15" s="169">
        <v>3335986461</v>
      </c>
    </row>
    <row r="16" spans="1:11" s="110" customFormat="1" ht="18" customHeight="1" x14ac:dyDescent="0.25">
      <c r="A16" s="142" t="str">
        <f>VLOOKUP(B16,'[2]LISTADO ATM'!$A$2:$C$822,3,0)</f>
        <v>DISTRITO NACIONAL</v>
      </c>
      <c r="B16" s="169">
        <v>725</v>
      </c>
      <c r="C16" s="142" t="str">
        <f>VLOOKUP(B16,'[2]LISTADO ATM'!$A$2:$B$822,2,0)</f>
        <v xml:space="preserve">ATM El Huacal II  </v>
      </c>
      <c r="D16" s="140" t="s">
        <v>2537</v>
      </c>
      <c r="E16" s="160">
        <v>3335985019</v>
      </c>
    </row>
    <row r="17" spans="1:7" s="110" customFormat="1" ht="18.75" customHeight="1" x14ac:dyDescent="0.25">
      <c r="A17" s="142" t="e">
        <f>VLOOKUP(B17,'[2]LISTADO ATM'!$A$2:$C$822,3,0)</f>
        <v>#N/A</v>
      </c>
      <c r="B17" s="169"/>
      <c r="C17" s="142" t="e">
        <f>VLOOKUP(B17,'[2]LISTADO ATM'!$A$2:$B$822,2,0)</f>
        <v>#N/A</v>
      </c>
      <c r="D17" s="140"/>
      <c r="E17" s="169"/>
    </row>
    <row r="18" spans="1:7" s="110" customFormat="1" ht="18" customHeight="1" x14ac:dyDescent="0.25">
      <c r="A18" s="132" t="s">
        <v>2465</v>
      </c>
      <c r="B18" s="141">
        <f>COUNT(B9:B17)</f>
        <v>8</v>
      </c>
      <c r="C18" s="195"/>
      <c r="D18" s="196"/>
      <c r="E18" s="197"/>
    </row>
    <row r="19" spans="1:7" s="110" customFormat="1" ht="18" customHeight="1" x14ac:dyDescent="0.25">
      <c r="A19" s="129"/>
      <c r="B19" s="134"/>
      <c r="C19" s="129"/>
      <c r="D19" s="129"/>
      <c r="E19" s="134"/>
    </row>
    <row r="20" spans="1:7" s="118" customFormat="1" ht="18" customHeight="1" x14ac:dyDescent="0.25">
      <c r="A20" s="192" t="s">
        <v>2574</v>
      </c>
      <c r="B20" s="193"/>
      <c r="C20" s="193"/>
      <c r="D20" s="193"/>
      <c r="E20" s="194"/>
    </row>
    <row r="21" spans="1:7" s="118" customFormat="1" ht="18" customHeight="1" x14ac:dyDescent="0.25">
      <c r="A21" s="141" t="s">
        <v>15</v>
      </c>
      <c r="B21" s="141" t="s">
        <v>2409</v>
      </c>
      <c r="C21" s="141" t="s">
        <v>46</v>
      </c>
      <c r="D21" s="141" t="s">
        <v>2412</v>
      </c>
      <c r="E21" s="141" t="s">
        <v>2410</v>
      </c>
    </row>
    <row r="22" spans="1:7" s="118" customFormat="1" ht="18" customHeight="1" x14ac:dyDescent="0.25">
      <c r="A22" s="142" t="str">
        <f>VLOOKUP(B22,'[3]LISTADO ATM'!$A$2:$C$922,3,0)</f>
        <v>DISTRITO NACIONAL</v>
      </c>
      <c r="B22" s="142">
        <v>471</v>
      </c>
      <c r="C22" s="142" t="str">
        <f>VLOOKUP(B22,'[3]LISTADO ATM'!$A$2:$B$822,2,0)</f>
        <v>ATM Autoservicio DGT I</v>
      </c>
      <c r="D22" s="140" t="s">
        <v>2533</v>
      </c>
      <c r="E22" s="169" t="s">
        <v>2617</v>
      </c>
    </row>
    <row r="23" spans="1:7" s="118" customFormat="1" ht="18" customHeight="1" x14ac:dyDescent="0.25">
      <c r="A23" s="142" t="str">
        <f>VLOOKUP(B23,'[3]LISTADO ATM'!$A$2:$C$922,3,0)</f>
        <v>ESTE</v>
      </c>
      <c r="B23" s="142">
        <v>429</v>
      </c>
      <c r="C23" s="142" t="str">
        <f>VLOOKUP(B23,'[3]LISTADO ATM'!$A$2:$B$822,2,0)</f>
        <v xml:space="preserve">ATM Oficina Jumbo La Romana </v>
      </c>
      <c r="D23" s="140" t="s">
        <v>2533</v>
      </c>
      <c r="E23" s="169">
        <v>3335986439</v>
      </c>
    </row>
    <row r="24" spans="1:7" s="118" customFormat="1" ht="18" customHeight="1" x14ac:dyDescent="0.25">
      <c r="A24" s="142" t="str">
        <f>VLOOKUP(B24,'[3]LISTADO ATM'!$A$2:$C$922,3,0)</f>
        <v>NORTE</v>
      </c>
      <c r="B24" s="142">
        <v>944</v>
      </c>
      <c r="C24" s="142" t="str">
        <f>VLOOKUP(B24,'[3]LISTADO ATM'!$A$2:$B$822,2,0)</f>
        <v xml:space="preserve">ATM UNP Mao </v>
      </c>
      <c r="D24" s="140" t="s">
        <v>2533</v>
      </c>
      <c r="E24" s="169">
        <v>3335986442</v>
      </c>
    </row>
    <row r="25" spans="1:7" s="118" customFormat="1" ht="18" customHeight="1" x14ac:dyDescent="0.25">
      <c r="A25" s="142" t="str">
        <f>VLOOKUP(B25,'[3]LISTADO ATM'!$A$2:$C$922,3,0)</f>
        <v>NORTE</v>
      </c>
      <c r="B25" s="142">
        <v>431</v>
      </c>
      <c r="C25" s="142" t="str">
        <f>VLOOKUP(B25,'[3]LISTADO ATM'!$A$2:$B$822,2,0)</f>
        <v xml:space="preserve">ATM Autoservicio Sol (Santiago) </v>
      </c>
      <c r="D25" s="140" t="s">
        <v>2533</v>
      </c>
      <c r="E25" s="169">
        <v>3335986445</v>
      </c>
    </row>
    <row r="26" spans="1:7" s="118" customFormat="1" ht="18" customHeight="1" x14ac:dyDescent="0.25">
      <c r="A26" s="142" t="str">
        <f>VLOOKUP(B26,'[3]LISTADO ATM'!$A$2:$C$922,3,0)</f>
        <v>NORTE</v>
      </c>
      <c r="B26" s="142">
        <v>538</v>
      </c>
      <c r="C26" s="142" t="str">
        <f>VLOOKUP(B26,'[3]LISTADO ATM'!$A$2:$B$822,2,0)</f>
        <v>ATM  Autoservicio San Fco. Macorís</v>
      </c>
      <c r="D26" s="140" t="s">
        <v>2533</v>
      </c>
      <c r="E26" s="169">
        <v>3335986447</v>
      </c>
    </row>
    <row r="27" spans="1:7" s="118" customFormat="1" ht="18.75" customHeight="1" x14ac:dyDescent="0.25">
      <c r="A27" s="142" t="str">
        <f>VLOOKUP(B27,'[3]LISTADO ATM'!$A$2:$C$922,3,0)</f>
        <v>DISTRITO NACIONAL</v>
      </c>
      <c r="B27" s="142">
        <v>994</v>
      </c>
      <c r="C27" s="142" t="e">
        <f>VLOOKUP(B27,'[3]LISTADO ATM'!$A$2:$B$822,2,0)</f>
        <v>#N/A</v>
      </c>
      <c r="D27" s="140" t="s">
        <v>2533</v>
      </c>
      <c r="E27" s="160">
        <v>3335984247</v>
      </c>
    </row>
    <row r="28" spans="1:7" s="118" customFormat="1" ht="18.75" customHeight="1" x14ac:dyDescent="0.25">
      <c r="A28" s="142" t="str">
        <f>VLOOKUP(B28,'[3]LISTADO ATM'!$A$2:$C$922,3,0)</f>
        <v>DISTRITO NACIONAL</v>
      </c>
      <c r="B28" s="142">
        <v>818</v>
      </c>
      <c r="C28" s="142" t="str">
        <f>VLOOKUP(B28,'[3]LISTADO ATM'!$A$2:$B$822,2,0)</f>
        <v xml:space="preserve">ATM Juridicción Inmobiliaria </v>
      </c>
      <c r="D28" s="140" t="s">
        <v>2533</v>
      </c>
      <c r="E28" s="160">
        <v>3335984824</v>
      </c>
    </row>
    <row r="29" spans="1:7" s="118" customFormat="1" ht="18.75" customHeight="1" x14ac:dyDescent="0.25">
      <c r="A29" s="142" t="e">
        <f>VLOOKUP(B29,'[3]LISTADO ATM'!$A$2:$C$922,3,0)</f>
        <v>#N/A</v>
      </c>
      <c r="B29" s="142"/>
      <c r="C29" s="142" t="e">
        <f>VLOOKUP(B29,'[3]LISTADO ATM'!$A$2:$B$822,2,0)</f>
        <v>#N/A</v>
      </c>
      <c r="D29" s="140"/>
      <c r="E29" s="169"/>
    </row>
    <row r="30" spans="1:7" s="118" customFormat="1" ht="18.75" customHeight="1" x14ac:dyDescent="0.25">
      <c r="A30" s="142" t="e">
        <f>VLOOKUP(B30,'[3]LISTADO ATM'!$A$2:$C$922,3,0)</f>
        <v>#N/A</v>
      </c>
      <c r="B30" s="142"/>
      <c r="C30" s="142" t="e">
        <f>VLOOKUP(B30,'[3]LISTADO ATM'!$A$2:$B$822,2,0)</f>
        <v>#N/A</v>
      </c>
      <c r="D30" s="140"/>
      <c r="E30" s="169"/>
    </row>
    <row r="31" spans="1:7" s="118" customFormat="1" ht="18.75" thickBot="1" x14ac:dyDescent="0.3">
      <c r="A31" s="132" t="s">
        <v>2465</v>
      </c>
      <c r="B31" s="152">
        <f>COUNT(B22:B26)</f>
        <v>5</v>
      </c>
      <c r="C31" s="195"/>
      <c r="D31" s="196"/>
      <c r="E31" s="197"/>
    </row>
    <row r="32" spans="1:7" s="118" customFormat="1" ht="18.75" customHeight="1" thickBot="1" x14ac:dyDescent="0.3">
      <c r="A32" s="129"/>
      <c r="B32" s="134"/>
      <c r="C32" s="129"/>
      <c r="D32" s="129"/>
      <c r="E32" s="134"/>
      <c r="G32" s="127"/>
    </row>
    <row r="33" spans="1:10" s="118" customFormat="1" ht="18" customHeight="1" thickBot="1" x14ac:dyDescent="0.3">
      <c r="A33" s="187" t="s">
        <v>2466</v>
      </c>
      <c r="B33" s="188"/>
      <c r="C33" s="188"/>
      <c r="D33" s="188"/>
      <c r="E33" s="189"/>
      <c r="F33" s="127"/>
      <c r="G33" s="127"/>
      <c r="H33" s="127"/>
      <c r="I33" s="127"/>
      <c r="J33" s="127"/>
    </row>
    <row r="34" spans="1:10" s="118" customFormat="1" ht="18.75" customHeight="1" x14ac:dyDescent="0.25">
      <c r="A34" s="131" t="s">
        <v>15</v>
      </c>
      <c r="B34" s="131" t="s">
        <v>2409</v>
      </c>
      <c r="C34" s="131" t="s">
        <v>46</v>
      </c>
      <c r="D34" s="131" t="s">
        <v>2412</v>
      </c>
      <c r="E34" s="131" t="s">
        <v>2410</v>
      </c>
      <c r="F34" s="127"/>
      <c r="G34" s="127"/>
      <c r="H34" s="127"/>
      <c r="I34" s="127"/>
      <c r="J34" s="127"/>
    </row>
    <row r="35" spans="1:10" s="127" customFormat="1" ht="18" x14ac:dyDescent="0.25">
      <c r="A35" s="128" t="str">
        <f>VLOOKUP(B35,'[2]LISTADO ATM'!$A$2:$C$822,3,0)</f>
        <v>SUR</v>
      </c>
      <c r="B35" s="142">
        <v>311</v>
      </c>
      <c r="C35" s="128" t="str">
        <f>VLOOKUP(B35,'[2]LISTADO ATM'!$A$2:$B$822,2,0)</f>
        <v>ATM Plaza Eroski</v>
      </c>
      <c r="D35" s="153" t="s">
        <v>2430</v>
      </c>
      <c r="E35" s="160">
        <v>3335986319</v>
      </c>
    </row>
    <row r="36" spans="1:10" s="127" customFormat="1" ht="18.75" customHeight="1" x14ac:dyDescent="0.25">
      <c r="A36" s="142" t="str">
        <f>VLOOKUP(B36,'[2]LISTADO ATM'!$A$2:$C$822,3,0)</f>
        <v>ESTE</v>
      </c>
      <c r="B36" s="142">
        <v>219</v>
      </c>
      <c r="C36" s="142" t="str">
        <f>VLOOKUP(B36,'[2]LISTADO ATM'!$A$2:$B$822,2,0)</f>
        <v xml:space="preserve">ATM Oficina La Altagracia (Higuey) </v>
      </c>
      <c r="D36" s="153" t="s">
        <v>2430</v>
      </c>
      <c r="E36" s="160">
        <v>3335987215</v>
      </c>
    </row>
    <row r="37" spans="1:10" s="127" customFormat="1" ht="18" x14ac:dyDescent="0.25">
      <c r="A37" s="142" t="str">
        <f>VLOOKUP(B37,'[2]LISTADO ATM'!$A$2:$C$822,3,0)</f>
        <v>ESTE</v>
      </c>
      <c r="B37" s="142">
        <v>742</v>
      </c>
      <c r="C37" s="142" t="str">
        <f>VLOOKUP(B37,'[2]LISTADO ATM'!$A$2:$B$822,2,0)</f>
        <v xml:space="preserve">ATM Oficina Plaza del Rey (La Romana) </v>
      </c>
      <c r="D37" s="153" t="s">
        <v>2430</v>
      </c>
      <c r="E37" s="160">
        <v>3335987215</v>
      </c>
    </row>
    <row r="38" spans="1:10" s="127" customFormat="1" ht="18" x14ac:dyDescent="0.25">
      <c r="A38" s="142" t="e">
        <f>VLOOKUP(B38,'[2]LISTADO ATM'!$A$2:$C$822,3,0)</f>
        <v>#N/A</v>
      </c>
      <c r="B38" s="142"/>
      <c r="C38" s="142" t="e">
        <f>VLOOKUP(B38,'[2]LISTADO ATM'!$A$2:$B$822,2,0)</f>
        <v>#N/A</v>
      </c>
      <c r="D38" s="153"/>
      <c r="E38" s="169"/>
    </row>
    <row r="39" spans="1:10" s="127" customFormat="1" ht="18" x14ac:dyDescent="0.25">
      <c r="A39" s="142" t="e">
        <f>VLOOKUP(B39,'[2]LISTADO ATM'!$A$2:$C$822,3,0)</f>
        <v>#N/A</v>
      </c>
      <c r="B39" s="142"/>
      <c r="C39" s="142" t="e">
        <f>VLOOKUP(B39,'[2]LISTADO ATM'!$A$2:$B$822,2,0)</f>
        <v>#N/A</v>
      </c>
      <c r="D39" s="153"/>
      <c r="E39" s="169"/>
    </row>
    <row r="40" spans="1:10" s="127" customFormat="1" ht="18" x14ac:dyDescent="0.25">
      <c r="A40" s="142" t="e">
        <f>VLOOKUP(B40,'[2]LISTADO ATM'!$A$2:$C$822,3,0)</f>
        <v>#N/A</v>
      </c>
      <c r="B40" s="142"/>
      <c r="C40" s="142" t="e">
        <f>VLOOKUP(B40,'[2]LISTADO ATM'!$A$2:$B$822,2,0)</f>
        <v>#N/A</v>
      </c>
      <c r="D40" s="153"/>
      <c r="E40" s="169"/>
    </row>
    <row r="41" spans="1:10" s="118" customFormat="1" ht="18" customHeight="1" x14ac:dyDescent="0.25">
      <c r="A41" s="142" t="e">
        <f>VLOOKUP(B41,'[2]LISTADO ATM'!$A$2:$C$822,3,0)</f>
        <v>#N/A</v>
      </c>
      <c r="B41" s="142"/>
      <c r="C41" s="142" t="e">
        <f>VLOOKUP(B41,'[2]LISTADO ATM'!$A$2:$B$822,2,0)</f>
        <v>#N/A</v>
      </c>
      <c r="D41" s="153"/>
      <c r="E41" s="169"/>
      <c r="F41" s="127"/>
      <c r="G41" s="127"/>
      <c r="H41" s="127"/>
      <c r="I41" s="127"/>
      <c r="J41" s="127"/>
    </row>
    <row r="42" spans="1:10" s="118" customFormat="1" ht="18.75" customHeight="1" x14ac:dyDescent="0.25">
      <c r="A42" s="142" t="e">
        <f>VLOOKUP(B42,'[2]LISTADO ATM'!$A$2:$C$822,3,0)</f>
        <v>#N/A</v>
      </c>
      <c r="B42" s="142"/>
      <c r="C42" s="142" t="e">
        <f>VLOOKUP(B42,'[2]LISTADO ATM'!$A$2:$B$822,2,0)</f>
        <v>#N/A</v>
      </c>
      <c r="D42" s="153"/>
      <c r="E42" s="169"/>
      <c r="F42" s="127"/>
      <c r="G42" s="127"/>
      <c r="H42" s="127"/>
      <c r="I42" s="127"/>
      <c r="J42" s="127"/>
    </row>
    <row r="43" spans="1:10" s="118" customFormat="1" ht="18" customHeight="1" thickBot="1" x14ac:dyDescent="0.3">
      <c r="A43" s="132"/>
      <c r="B43" s="152">
        <f>COUNT(B35:B35)</f>
        <v>1</v>
      </c>
      <c r="C43" s="139"/>
      <c r="D43" s="139"/>
      <c r="E43" s="156"/>
      <c r="F43" s="127"/>
      <c r="G43" s="127"/>
      <c r="H43" s="127"/>
      <c r="I43" s="127"/>
      <c r="J43" s="127"/>
    </row>
    <row r="44" spans="1:10" s="118" customFormat="1" ht="18" customHeight="1" thickBot="1" x14ac:dyDescent="0.3">
      <c r="A44" s="129"/>
      <c r="B44" s="134"/>
      <c r="C44" s="129"/>
      <c r="D44" s="129"/>
      <c r="E44" s="134"/>
      <c r="F44" s="127"/>
      <c r="G44" s="127"/>
      <c r="H44" s="127"/>
      <c r="I44" s="127"/>
      <c r="J44" s="127"/>
    </row>
    <row r="45" spans="1:10" s="118" customFormat="1" ht="18" customHeight="1" x14ac:dyDescent="0.25">
      <c r="A45" s="182" t="s">
        <v>2612</v>
      </c>
      <c r="B45" s="183"/>
      <c r="C45" s="183"/>
      <c r="D45" s="183"/>
      <c r="E45" s="184"/>
      <c r="F45" s="127"/>
      <c r="G45" s="127"/>
      <c r="H45" s="127"/>
      <c r="I45" s="127"/>
      <c r="J45" s="127"/>
    </row>
    <row r="46" spans="1:10" s="118" customFormat="1" ht="18.75" customHeight="1" x14ac:dyDescent="0.25">
      <c r="A46" s="141" t="s">
        <v>15</v>
      </c>
      <c r="B46" s="141" t="s">
        <v>2409</v>
      </c>
      <c r="C46" s="141" t="s">
        <v>46</v>
      </c>
      <c r="D46" s="141" t="s">
        <v>2412</v>
      </c>
      <c r="E46" s="141" t="s">
        <v>2410</v>
      </c>
      <c r="F46" s="127"/>
      <c r="G46" s="127"/>
      <c r="H46" s="127"/>
      <c r="I46" s="127"/>
      <c r="J46" s="127"/>
    </row>
    <row r="47" spans="1:10" s="118" customFormat="1" ht="18" customHeight="1" x14ac:dyDescent="0.25">
      <c r="A47" s="142" t="str">
        <f>VLOOKUP(B47,'[2]LISTADO ATM'!$A$2:$C$822,3,0)</f>
        <v>DISTRITO NACIONAL</v>
      </c>
      <c r="B47" s="169">
        <v>823</v>
      </c>
      <c r="C47" s="142" t="str">
        <f>VLOOKUP(B47,'[2]LISTADO ATM'!$A$2:$B$822,2,0)</f>
        <v xml:space="preserve">ATM UNP El Carril (Haina) </v>
      </c>
      <c r="D47" s="142" t="s">
        <v>2472</v>
      </c>
      <c r="E47" s="160">
        <v>3335986462</v>
      </c>
      <c r="F47" s="127"/>
      <c r="G47" s="127"/>
      <c r="H47" s="127"/>
      <c r="I47" s="127"/>
      <c r="J47" s="127"/>
    </row>
    <row r="48" spans="1:10" s="118" customFormat="1" ht="18.75" customHeight="1" x14ac:dyDescent="0.25">
      <c r="A48" s="142" t="str">
        <f>VLOOKUP(B48,'[2]LISTADO ATM'!$A$2:$C$822,3,0)</f>
        <v>DISTRITO NACIONAL</v>
      </c>
      <c r="B48" s="169">
        <v>416</v>
      </c>
      <c r="C48" s="142" t="str">
        <f>VLOOKUP(B48,'[2]LISTADO ATM'!$A$2:$B$822,2,0)</f>
        <v xml:space="preserve">ATM Autobanco San Martín II </v>
      </c>
      <c r="D48" s="142" t="s">
        <v>2472</v>
      </c>
      <c r="E48" s="160">
        <v>3335986951</v>
      </c>
    </row>
    <row r="49" spans="1:5" s="118" customFormat="1" ht="18" customHeight="1" x14ac:dyDescent="0.25">
      <c r="A49" s="142" t="str">
        <f>VLOOKUP(B49,'[2]LISTADO ATM'!$A$2:$C$822,3,0)</f>
        <v>DISTRITO NACIONAL</v>
      </c>
      <c r="B49" s="169">
        <v>590</v>
      </c>
      <c r="C49" s="142" t="str">
        <f>VLOOKUP(B49,'[2]LISTADO ATM'!$A$2:$B$822,2,0)</f>
        <v xml:space="preserve">ATM Olé Aut. Las Américas </v>
      </c>
      <c r="D49" s="142" t="s">
        <v>2472</v>
      </c>
      <c r="E49" s="160">
        <v>3335987025</v>
      </c>
    </row>
    <row r="50" spans="1:5" s="118" customFormat="1" ht="18" customHeight="1" x14ac:dyDescent="0.25">
      <c r="A50" s="142" t="e">
        <f>VLOOKUP(B50,'[2]LISTADO ATM'!$A$2:$C$822,3,0)</f>
        <v>#N/A</v>
      </c>
      <c r="B50" s="169"/>
      <c r="C50" s="142" t="e">
        <f>VLOOKUP(B50,'[2]LISTADO ATM'!$A$2:$B$822,2,0)</f>
        <v>#N/A</v>
      </c>
      <c r="D50" s="161"/>
      <c r="E50" s="169"/>
    </row>
    <row r="51" spans="1:5" s="118" customFormat="1" ht="18.75" customHeight="1" x14ac:dyDescent="0.25">
      <c r="A51" s="142" t="e">
        <f>VLOOKUP(B51,'[2]LISTADO ATM'!$A$2:$C$822,3,0)</f>
        <v>#N/A</v>
      </c>
      <c r="B51" s="169"/>
      <c r="C51" s="142" t="e">
        <f>VLOOKUP(B51,'[2]LISTADO ATM'!$A$2:$B$822,2,0)</f>
        <v>#N/A</v>
      </c>
      <c r="D51" s="161"/>
      <c r="E51" s="160"/>
    </row>
    <row r="52" spans="1:5" s="118" customFormat="1" ht="18.75" customHeight="1" thickBot="1" x14ac:dyDescent="0.3">
      <c r="A52" s="143" t="s">
        <v>2465</v>
      </c>
      <c r="B52" s="152">
        <f>COUNT(B47:B49)</f>
        <v>3</v>
      </c>
      <c r="C52" s="139"/>
      <c r="D52" s="139"/>
      <c r="E52" s="156"/>
    </row>
    <row r="53" spans="1:5" s="118" customFormat="1" ht="18" customHeight="1" thickBot="1" x14ac:dyDescent="0.3">
      <c r="A53" s="129"/>
      <c r="B53" s="134"/>
      <c r="C53" s="129"/>
      <c r="D53" s="129"/>
      <c r="E53" s="134"/>
    </row>
    <row r="54" spans="1:5" s="127" customFormat="1" ht="18" customHeight="1" x14ac:dyDescent="0.25">
      <c r="A54" s="182" t="s">
        <v>2588</v>
      </c>
      <c r="B54" s="183"/>
      <c r="C54" s="183"/>
      <c r="D54" s="183"/>
      <c r="E54" s="184"/>
    </row>
    <row r="55" spans="1:5" s="127" customFormat="1" ht="18" customHeight="1" x14ac:dyDescent="0.25">
      <c r="A55" s="141" t="s">
        <v>15</v>
      </c>
      <c r="B55" s="141" t="s">
        <v>2409</v>
      </c>
      <c r="C55" s="141" t="s">
        <v>46</v>
      </c>
      <c r="D55" s="141" t="s">
        <v>2412</v>
      </c>
      <c r="E55" s="155" t="s">
        <v>2410</v>
      </c>
    </row>
    <row r="56" spans="1:5" s="127" customFormat="1" ht="18" customHeight="1" x14ac:dyDescent="0.25">
      <c r="A56" s="142" t="str">
        <f>VLOOKUP(B56,'[2]LISTADO ATM'!$A$2:$C$822,3,0)</f>
        <v>NORTE</v>
      </c>
      <c r="B56" s="142">
        <v>97</v>
      </c>
      <c r="C56" s="142" t="str">
        <f>VLOOKUP(B56,'[2]LISTADO ATM'!$A$2:$B$822,2,0)</f>
        <v xml:space="preserve">ATM Oficina Villa Riva </v>
      </c>
      <c r="D56" s="158" t="s">
        <v>2590</v>
      </c>
      <c r="E56" s="160" t="s">
        <v>2670</v>
      </c>
    </row>
    <row r="57" spans="1:5" s="127" customFormat="1" ht="18" x14ac:dyDescent="0.25">
      <c r="A57" s="142" t="str">
        <f>VLOOKUP(B57,'[2]LISTADO ATM'!$A$2:$C$822,3,0)</f>
        <v>NORTE</v>
      </c>
      <c r="B57" s="142">
        <v>599</v>
      </c>
      <c r="C57" s="142" t="str">
        <f>VLOOKUP(B57,'[2]LISTADO ATM'!$A$2:$B$822,2,0)</f>
        <v xml:space="preserve">ATM Oficina Plaza Internacional (Santiago) </v>
      </c>
      <c r="D57" s="158" t="s">
        <v>2590</v>
      </c>
      <c r="E57" s="160">
        <v>3335985473</v>
      </c>
    </row>
    <row r="58" spans="1:5" s="127" customFormat="1" ht="18" x14ac:dyDescent="0.25">
      <c r="A58" s="142" t="str">
        <f>VLOOKUP(B58,'[2]LISTADO ATM'!$A$2:$C$822,3,0)</f>
        <v>NORTE</v>
      </c>
      <c r="B58" s="142">
        <v>720</v>
      </c>
      <c r="C58" s="142" t="str">
        <f>VLOOKUP(B58,'[2]LISTADO ATM'!$A$2:$B$822,2,0)</f>
        <v xml:space="preserve">ATM OMSA (Santiago) </v>
      </c>
      <c r="D58" s="147" t="s">
        <v>2553</v>
      </c>
      <c r="E58" s="160">
        <v>3335986448</v>
      </c>
    </row>
    <row r="59" spans="1:5" s="127" customFormat="1" ht="18" customHeight="1" x14ac:dyDescent="0.25">
      <c r="A59" s="142" t="str">
        <f>VLOOKUP(B59,'[2]LISTADO ATM'!$A$2:$C$822,3,0)</f>
        <v>NORTE</v>
      </c>
      <c r="B59" s="142">
        <v>741</v>
      </c>
      <c r="C59" s="142" t="str">
        <f>VLOOKUP(B59,'[2]LISTADO ATM'!$A$2:$B$822,2,0)</f>
        <v>ATM CURNE UASD San Francisco de Macorís</v>
      </c>
      <c r="D59" s="147" t="s">
        <v>2553</v>
      </c>
      <c r="E59" s="160">
        <v>3335986521</v>
      </c>
    </row>
    <row r="60" spans="1:5" s="127" customFormat="1" ht="18" x14ac:dyDescent="0.25">
      <c r="A60" s="142" t="str">
        <f>VLOOKUP(B60,'[2]LISTADO ATM'!$A$2:$C$822,3,0)</f>
        <v>DISTRITO NACIONAL</v>
      </c>
      <c r="B60" s="142">
        <v>701</v>
      </c>
      <c r="C60" s="142" t="str">
        <f>VLOOKUP(B60,'[2]LISTADO ATM'!$A$2:$B$822,2,0)</f>
        <v>ATM Autoservicio Los Alcarrizos</v>
      </c>
      <c r="D60" s="158" t="s">
        <v>2590</v>
      </c>
      <c r="E60" s="160" t="s">
        <v>2624</v>
      </c>
    </row>
    <row r="61" spans="1:5" s="118" customFormat="1" ht="18" customHeight="1" x14ac:dyDescent="0.25">
      <c r="A61" s="142" t="e">
        <f>VLOOKUP(B61,'[2]LISTADO ATM'!$A$2:$C$822,3,0)</f>
        <v>#N/A</v>
      </c>
      <c r="B61" s="142"/>
      <c r="C61" s="142" t="e">
        <f>VLOOKUP(B61,'[2]LISTADO ATM'!$A$2:$B$822,2,0)</f>
        <v>#N/A</v>
      </c>
      <c r="D61" s="167"/>
      <c r="E61" s="160"/>
    </row>
    <row r="62" spans="1:5" s="118" customFormat="1" ht="18" customHeight="1" x14ac:dyDescent="0.25">
      <c r="A62" s="142" t="e">
        <f>VLOOKUP(B62,'[2]LISTADO ATM'!$A$2:$C$822,3,0)</f>
        <v>#N/A</v>
      </c>
      <c r="B62" s="142"/>
      <c r="C62" s="142" t="e">
        <f>VLOOKUP(B62,'[2]LISTADO ATM'!$A$2:$B$822,2,0)</f>
        <v>#N/A</v>
      </c>
      <c r="D62" s="167"/>
      <c r="E62" s="160"/>
    </row>
    <row r="63" spans="1:5" s="127" customFormat="1" ht="18.75" customHeight="1" thickBot="1" x14ac:dyDescent="0.3">
      <c r="A63" s="143" t="s">
        <v>2465</v>
      </c>
      <c r="B63" s="152">
        <f>COUNT(B56:B61)</f>
        <v>5</v>
      </c>
      <c r="C63" s="139"/>
      <c r="D63" s="139"/>
      <c r="E63" s="156"/>
    </row>
    <row r="64" spans="1:5" s="127" customFormat="1" ht="18" customHeight="1" thickBot="1" x14ac:dyDescent="0.3">
      <c r="A64" s="129"/>
      <c r="B64" s="134"/>
      <c r="C64" s="129"/>
      <c r="D64" s="129"/>
      <c r="E64" s="134"/>
    </row>
    <row r="65" spans="1:5" s="127" customFormat="1" ht="18" customHeight="1" thickBot="1" x14ac:dyDescent="0.3">
      <c r="A65" s="185" t="s">
        <v>2467</v>
      </c>
      <c r="B65" s="186"/>
      <c r="C65" s="129" t="s">
        <v>2406</v>
      </c>
      <c r="D65" s="134"/>
      <c r="E65" s="134"/>
    </row>
    <row r="66" spans="1:5" s="127" customFormat="1" ht="18.75" customHeight="1" thickBot="1" x14ac:dyDescent="0.3">
      <c r="A66" s="145">
        <f>+B43+B52+B63</f>
        <v>9</v>
      </c>
      <c r="B66" s="149"/>
      <c r="C66" s="129"/>
      <c r="D66" s="129"/>
      <c r="E66" s="144"/>
    </row>
    <row r="67" spans="1:5" s="127" customFormat="1" ht="18" customHeight="1" thickBot="1" x14ac:dyDescent="0.3">
      <c r="A67" s="129"/>
      <c r="B67" s="134"/>
      <c r="C67" s="129"/>
      <c r="D67" s="129"/>
      <c r="E67" s="134"/>
    </row>
    <row r="68" spans="1:5" s="127" customFormat="1" ht="17.45" customHeight="1" thickBot="1" x14ac:dyDescent="0.3">
      <c r="A68" s="187" t="s">
        <v>2468</v>
      </c>
      <c r="B68" s="188"/>
      <c r="C68" s="188"/>
      <c r="D68" s="188"/>
      <c r="E68" s="189"/>
    </row>
    <row r="69" spans="1:5" s="127" customFormat="1" ht="18.75" customHeight="1" x14ac:dyDescent="0.25">
      <c r="A69" s="135" t="s">
        <v>15</v>
      </c>
      <c r="B69" s="135" t="s">
        <v>2409</v>
      </c>
      <c r="C69" s="133" t="s">
        <v>46</v>
      </c>
      <c r="D69" s="190" t="s">
        <v>2412</v>
      </c>
      <c r="E69" s="191"/>
    </row>
    <row r="70" spans="1:5" s="118" customFormat="1" ht="18.75" customHeight="1" x14ac:dyDescent="0.25">
      <c r="A70" s="142" t="str">
        <f>VLOOKUP(B70,'[2]LISTADO ATM'!$A$2:$C$822,3,0)</f>
        <v>SUR</v>
      </c>
      <c r="B70" s="169">
        <v>870</v>
      </c>
      <c r="C70" s="142" t="str">
        <f>VLOOKUP(B70,'[2]LISTADO ATM'!$A$2:$B$822,2,0)</f>
        <v xml:space="preserve">ATM Willbes Dominicana (Barahona) </v>
      </c>
      <c r="D70" s="179" t="s">
        <v>2591</v>
      </c>
      <c r="E70" s="179"/>
    </row>
    <row r="71" spans="1:5" s="118" customFormat="1" ht="18" customHeight="1" x14ac:dyDescent="0.25">
      <c r="A71" s="142" t="str">
        <f>VLOOKUP(B71,'[2]LISTADO ATM'!$A$2:$C$822,3,0)</f>
        <v>DISTRITO NACIONAL</v>
      </c>
      <c r="B71" s="169">
        <v>974</v>
      </c>
      <c r="C71" s="142" t="str">
        <f>VLOOKUP(B71,'[2]LISTADO ATM'!$A$2:$B$822,2,0)</f>
        <v xml:space="preserve">ATM S/M Nacional Ave. Lope de Vega </v>
      </c>
      <c r="D71" s="179" t="s">
        <v>2682</v>
      </c>
      <c r="E71" s="179"/>
    </row>
    <row r="72" spans="1:5" s="118" customFormat="1" ht="18" customHeight="1" x14ac:dyDescent="0.25">
      <c r="A72" s="142" t="str">
        <f>VLOOKUP(B72,'[2]LISTADO ATM'!$A$2:$C$822,3,0)</f>
        <v>DISTRITO NACIONAL</v>
      </c>
      <c r="B72" s="169">
        <v>578</v>
      </c>
      <c r="C72" s="142" t="str">
        <f>VLOOKUP(B72,'[2]LISTADO ATM'!$A$2:$B$822,2,0)</f>
        <v xml:space="preserve">ATM Procuraduría General de la República </v>
      </c>
      <c r="D72" s="180" t="s">
        <v>2682</v>
      </c>
      <c r="E72" s="181"/>
    </row>
    <row r="73" spans="1:5" s="118" customFormat="1" ht="18" x14ac:dyDescent="0.25">
      <c r="A73" s="142" t="str">
        <f>VLOOKUP(B73,'[2]LISTADO ATM'!$A$2:$C$822,3,0)</f>
        <v>DISTRITO NACIONAL</v>
      </c>
      <c r="B73" s="169">
        <v>709</v>
      </c>
      <c r="C73" s="142" t="str">
        <f>VLOOKUP(B73,'[2]LISTADO ATM'!$A$2:$B$822,2,0)</f>
        <v xml:space="preserve">ATM Seguros Maestro SEMMA  </v>
      </c>
      <c r="D73" s="180" t="s">
        <v>2682</v>
      </c>
      <c r="E73" s="181"/>
    </row>
    <row r="74" spans="1:5" s="118" customFormat="1" ht="18" customHeight="1" x14ac:dyDescent="0.25">
      <c r="A74" s="142" t="str">
        <f>VLOOKUP(B74,'[2]LISTADO ATM'!$A$2:$C$822,3,0)</f>
        <v>NORTE</v>
      </c>
      <c r="B74" s="169">
        <v>431</v>
      </c>
      <c r="C74" s="142" t="str">
        <f>VLOOKUP(B74,'[2]LISTADO ATM'!$A$2:$B$822,2,0)</f>
        <v xml:space="preserve">ATM Autoservicio Sol (Santiago) </v>
      </c>
      <c r="D74" s="179" t="s">
        <v>2591</v>
      </c>
      <c r="E74" s="179"/>
    </row>
    <row r="75" spans="1:5" s="127" customFormat="1" ht="18.75" customHeight="1" x14ac:dyDescent="0.25">
      <c r="A75" s="142" t="str">
        <f>VLOOKUP(B75,'[2]LISTADO ATM'!$A$2:$C$822,3,0)</f>
        <v>NORTE</v>
      </c>
      <c r="B75" s="169">
        <v>144</v>
      </c>
      <c r="C75" s="142" t="str">
        <f>VLOOKUP(B75,'[2]LISTADO ATM'!$A$2:$B$822,2,0)</f>
        <v xml:space="preserve">ATM Oficina Villa Altagracia </v>
      </c>
      <c r="D75" s="179" t="s">
        <v>2591</v>
      </c>
      <c r="E75" s="179"/>
    </row>
    <row r="76" spans="1:5" s="127" customFormat="1" ht="18.75" customHeight="1" x14ac:dyDescent="0.25">
      <c r="A76" s="142" t="str">
        <f>VLOOKUP(B76,'[2]LISTADO ATM'!$A$2:$C$822,3,0)</f>
        <v>NORTE</v>
      </c>
      <c r="B76" s="169">
        <v>285</v>
      </c>
      <c r="C76" s="142" t="str">
        <f>VLOOKUP(B76,'[2]LISTADO ATM'!$A$2:$B$822,2,0)</f>
        <v xml:space="preserve">ATM Oficina Camino Real (Puerto Plata) </v>
      </c>
      <c r="D76" s="179" t="s">
        <v>2591</v>
      </c>
      <c r="E76" s="179"/>
    </row>
    <row r="77" spans="1:5" s="118" customFormat="1" ht="18" customHeight="1" x14ac:dyDescent="0.25">
      <c r="A77" s="142" t="e">
        <f>VLOOKUP(B77,'[2]LISTADO ATM'!$A$2:$C$822,3,0)</f>
        <v>#N/A</v>
      </c>
      <c r="B77" s="169"/>
      <c r="C77" s="142" t="e">
        <f>VLOOKUP(B77,'[2]LISTADO ATM'!$A$2:$B$822,2,0)</f>
        <v>#N/A</v>
      </c>
      <c r="D77" s="163"/>
      <c r="E77" s="162"/>
    </row>
    <row r="78" spans="1:5" s="118" customFormat="1" ht="18" customHeight="1" x14ac:dyDescent="0.25">
      <c r="A78" s="142" t="e">
        <f>VLOOKUP(B78,'[2]LISTADO ATM'!$A$2:$C$822,3,0)</f>
        <v>#N/A</v>
      </c>
      <c r="B78" s="169"/>
      <c r="C78" s="142" t="e">
        <f>VLOOKUP(B78,'[2]LISTADO ATM'!$A$2:$B$822,2,0)</f>
        <v>#N/A</v>
      </c>
      <c r="D78" s="163"/>
      <c r="E78" s="162"/>
    </row>
    <row r="79" spans="1:5" s="118" customFormat="1" ht="18" x14ac:dyDescent="0.25">
      <c r="A79" s="142" t="e">
        <f>VLOOKUP(B79,'[2]LISTADO ATM'!$A$2:$C$822,3,0)</f>
        <v>#N/A</v>
      </c>
      <c r="B79" s="169"/>
      <c r="C79" s="142" t="e">
        <f>VLOOKUP(B79,'[2]LISTADO ATM'!$A$2:$B$822,2,0)</f>
        <v>#N/A</v>
      </c>
      <c r="D79" s="163"/>
      <c r="E79" s="162"/>
    </row>
    <row r="80" spans="1:5" s="110" customFormat="1" ht="18" customHeight="1" x14ac:dyDescent="0.25">
      <c r="A80" s="142" t="e">
        <f>VLOOKUP(B80,'[2]LISTADO ATM'!$A$2:$C$822,3,0)</f>
        <v>#N/A</v>
      </c>
      <c r="B80" s="169"/>
      <c r="C80" s="142" t="e">
        <f>VLOOKUP(B80,'[2]LISTADO ATM'!$A$2:$B$822,2,0)</f>
        <v>#N/A</v>
      </c>
      <c r="D80" s="163"/>
      <c r="E80" s="162"/>
    </row>
    <row r="81" spans="1:5" s="110" customFormat="1" ht="18" customHeight="1" x14ac:dyDescent="0.25">
      <c r="A81" s="142" t="e">
        <f>VLOOKUP(B81,'[2]LISTADO ATM'!$A$2:$C$822,3,0)</f>
        <v>#N/A</v>
      </c>
      <c r="B81" s="169"/>
      <c r="C81" s="142" t="e">
        <f>VLOOKUP(B81,'[2]LISTADO ATM'!$A$2:$B$822,2,0)</f>
        <v>#N/A</v>
      </c>
      <c r="D81" s="163"/>
      <c r="E81" s="162"/>
    </row>
    <row r="82" spans="1:5" s="118" customFormat="1" ht="18" customHeight="1" thickBot="1" x14ac:dyDescent="0.3">
      <c r="A82" s="143" t="s">
        <v>2465</v>
      </c>
      <c r="B82" s="152">
        <f>COUNT(B70:B76)</f>
        <v>7</v>
      </c>
      <c r="C82" s="151"/>
      <c r="D82" s="151"/>
      <c r="E82" s="157"/>
    </row>
    <row r="83" spans="1:5" s="118" customFormat="1" ht="18" customHeight="1" x14ac:dyDescent="0.25">
      <c r="A83" s="129"/>
      <c r="B83" s="150"/>
      <c r="C83" s="129"/>
      <c r="D83" s="129"/>
      <c r="E83" s="144"/>
    </row>
    <row r="84" spans="1:5" s="118" customFormat="1" ht="18.75" customHeight="1" x14ac:dyDescent="0.25">
      <c r="A84" s="129"/>
      <c r="B84" s="150"/>
      <c r="C84" s="129"/>
      <c r="D84" s="129"/>
      <c r="E84" s="144"/>
    </row>
    <row r="85" spans="1:5" s="118" customFormat="1" ht="18.75" customHeight="1" x14ac:dyDescent="0.25">
      <c r="A85" s="129"/>
      <c r="B85" s="150"/>
      <c r="C85" s="129"/>
      <c r="D85" s="129"/>
      <c r="E85" s="144"/>
    </row>
    <row r="86" spans="1:5" s="118" customFormat="1" ht="18" customHeight="1" x14ac:dyDescent="0.25">
      <c r="A86" s="129"/>
      <c r="B86" s="150"/>
      <c r="C86" s="129"/>
      <c r="D86" s="129"/>
      <c r="E86" s="144"/>
    </row>
    <row r="87" spans="1:5" s="118" customFormat="1" ht="18" customHeight="1" x14ac:dyDescent="0.25">
      <c r="A87" s="129"/>
      <c r="B87" s="150"/>
      <c r="C87" s="129"/>
      <c r="D87" s="129"/>
      <c r="E87" s="144"/>
    </row>
    <row r="88" spans="1:5" s="118" customFormat="1" x14ac:dyDescent="0.25">
      <c r="A88" s="129"/>
      <c r="B88" s="150"/>
      <c r="C88" s="129"/>
      <c r="D88" s="129"/>
      <c r="E88" s="144"/>
    </row>
    <row r="89" spans="1:5" s="118" customFormat="1" ht="18.75" customHeight="1" x14ac:dyDescent="0.25">
      <c r="A89" s="129"/>
      <c r="B89" s="150"/>
      <c r="C89" s="129"/>
      <c r="D89" s="129"/>
      <c r="E89" s="144"/>
    </row>
    <row r="90" spans="1:5" s="110" customFormat="1" ht="18.75" customHeight="1" x14ac:dyDescent="0.25">
      <c r="A90" s="129"/>
      <c r="B90" s="150"/>
      <c r="C90" s="129"/>
      <c r="D90" s="129"/>
      <c r="E90" s="144"/>
    </row>
    <row r="91" spans="1:5" s="118" customFormat="1" x14ac:dyDescent="0.25">
      <c r="A91" s="129"/>
      <c r="B91" s="150"/>
      <c r="C91" s="129"/>
      <c r="D91" s="129"/>
      <c r="E91" s="144"/>
    </row>
    <row r="92" spans="1:5" s="110" customFormat="1" ht="18" customHeight="1" x14ac:dyDescent="0.25">
      <c r="A92" s="129"/>
      <c r="B92" s="150"/>
      <c r="C92" s="129"/>
      <c r="D92" s="129"/>
      <c r="E92" s="144"/>
    </row>
    <row r="93" spans="1:5" s="110" customFormat="1" ht="17.45" customHeight="1" x14ac:dyDescent="0.25">
      <c r="A93" s="129"/>
      <c r="B93" s="150"/>
      <c r="C93" s="129"/>
      <c r="D93" s="129"/>
      <c r="E93" s="144"/>
    </row>
    <row r="94" spans="1:5" s="110" customFormat="1" ht="18" customHeight="1" x14ac:dyDescent="0.25">
      <c r="A94" s="129"/>
      <c r="B94" s="150"/>
      <c r="C94" s="129"/>
      <c r="D94" s="129"/>
      <c r="E94" s="144"/>
    </row>
    <row r="95" spans="1:5" s="127" customFormat="1" ht="18" customHeight="1" x14ac:dyDescent="0.25">
      <c r="A95" s="129"/>
      <c r="B95" s="150"/>
      <c r="C95" s="129"/>
      <c r="D95" s="129"/>
      <c r="E95" s="144"/>
    </row>
    <row r="96" spans="1:5" s="127" customFormat="1" ht="18" customHeight="1" x14ac:dyDescent="0.25">
      <c r="A96" s="129"/>
      <c r="B96" s="150"/>
      <c r="C96" s="129"/>
      <c r="D96" s="129"/>
      <c r="E96" s="144"/>
    </row>
    <row r="97" spans="1:6" s="127" customFormat="1" ht="18" customHeight="1" x14ac:dyDescent="0.25">
      <c r="A97" s="129"/>
      <c r="B97" s="150"/>
      <c r="C97" s="129"/>
      <c r="D97" s="129"/>
      <c r="E97" s="144"/>
    </row>
    <row r="98" spans="1:6" s="127" customFormat="1" ht="18" customHeight="1" x14ac:dyDescent="0.25">
      <c r="A98" s="129"/>
      <c r="B98" s="150"/>
      <c r="C98" s="129"/>
      <c r="D98" s="129"/>
      <c r="E98" s="144"/>
    </row>
    <row r="99" spans="1:6" s="127" customFormat="1" ht="18" customHeight="1" x14ac:dyDescent="0.25">
      <c r="A99" s="129"/>
      <c r="B99" s="150"/>
      <c r="C99" s="129"/>
      <c r="D99" s="129"/>
      <c r="E99" s="144"/>
    </row>
    <row r="100" spans="1:6" s="110" customFormat="1" ht="18.75" customHeight="1" x14ac:dyDescent="0.25">
      <c r="A100" s="129"/>
      <c r="B100" s="150"/>
      <c r="C100" s="129"/>
      <c r="D100" s="129"/>
      <c r="E100" s="144"/>
    </row>
    <row r="101" spans="1:6" s="118" customFormat="1" ht="18" customHeight="1" x14ac:dyDescent="0.25">
      <c r="A101" s="129"/>
      <c r="B101" s="150"/>
      <c r="C101" s="129"/>
      <c r="D101" s="129"/>
      <c r="E101" s="144"/>
    </row>
    <row r="102" spans="1:6" s="118" customFormat="1" x14ac:dyDescent="0.25">
      <c r="A102" s="129"/>
      <c r="B102" s="150"/>
      <c r="C102" s="129"/>
      <c r="D102" s="129"/>
      <c r="E102" s="144"/>
    </row>
    <row r="103" spans="1:6" s="118" customFormat="1" x14ac:dyDescent="0.25">
      <c r="A103" s="129"/>
      <c r="B103" s="150"/>
      <c r="C103" s="129"/>
      <c r="D103" s="129"/>
      <c r="E103" s="144"/>
    </row>
    <row r="104" spans="1:6" s="110" customFormat="1" ht="18.75" customHeight="1" x14ac:dyDescent="0.25">
      <c r="A104" s="129"/>
      <c r="B104" s="150"/>
      <c r="C104" s="129"/>
      <c r="D104" s="129"/>
      <c r="E104" s="144"/>
      <c r="F104" s="118"/>
    </row>
    <row r="105" spans="1:6" s="110" customFormat="1" ht="18" customHeight="1" x14ac:dyDescent="0.25">
      <c r="A105" s="129"/>
      <c r="B105" s="150"/>
      <c r="C105" s="129"/>
      <c r="D105" s="129"/>
      <c r="E105" s="144"/>
      <c r="F105" s="118"/>
    </row>
    <row r="106" spans="1:6" s="118" customFormat="1" ht="18" customHeight="1" x14ac:dyDescent="0.25">
      <c r="A106" s="129"/>
      <c r="B106" s="150"/>
      <c r="C106" s="129"/>
      <c r="D106" s="129"/>
      <c r="E106" s="144"/>
    </row>
    <row r="107" spans="1:6" s="118" customFormat="1" ht="18" customHeight="1" x14ac:dyDescent="0.25">
      <c r="A107" s="129"/>
      <c r="B107" s="150"/>
      <c r="C107" s="129"/>
      <c r="D107" s="129"/>
      <c r="E107" s="144"/>
    </row>
    <row r="108" spans="1:6" s="110" customFormat="1" x14ac:dyDescent="0.25">
      <c r="A108" s="129"/>
      <c r="B108" s="150"/>
      <c r="C108" s="129"/>
      <c r="D108" s="129"/>
      <c r="E108" s="144"/>
      <c r="F108" s="118"/>
    </row>
    <row r="109" spans="1:6" s="110" customFormat="1" ht="18.75" customHeight="1" x14ac:dyDescent="0.25">
      <c r="A109" s="129"/>
      <c r="B109" s="150"/>
      <c r="C109" s="129"/>
      <c r="D109" s="129"/>
      <c r="E109" s="144"/>
      <c r="F109" s="118"/>
    </row>
    <row r="110" spans="1:6" s="110" customFormat="1" ht="18.75" customHeight="1" x14ac:dyDescent="0.25">
      <c r="A110" s="129"/>
      <c r="B110" s="150"/>
      <c r="C110" s="129"/>
      <c r="D110" s="129"/>
      <c r="E110" s="144"/>
      <c r="F110" s="118"/>
    </row>
    <row r="111" spans="1:6" s="110" customFormat="1" x14ac:dyDescent="0.25">
      <c r="A111" s="129"/>
      <c r="B111" s="150"/>
      <c r="C111" s="129"/>
      <c r="D111" s="129"/>
      <c r="E111" s="144"/>
      <c r="F111" s="118"/>
    </row>
    <row r="112" spans="1:6" s="118" customFormat="1" ht="18" customHeight="1" x14ac:dyDescent="0.25">
      <c r="A112" s="129"/>
      <c r="B112" s="150"/>
      <c r="C112" s="129"/>
      <c r="D112" s="129"/>
      <c r="E112" s="144"/>
    </row>
    <row r="113" spans="1:5" s="118" customFormat="1" ht="18.75" customHeight="1" x14ac:dyDescent="0.25">
      <c r="A113" s="129"/>
      <c r="B113" s="150"/>
      <c r="C113" s="129"/>
      <c r="D113" s="129"/>
      <c r="E113" s="144"/>
    </row>
    <row r="114" spans="1:5" s="118" customFormat="1" x14ac:dyDescent="0.25">
      <c r="A114" s="129"/>
      <c r="B114" s="150"/>
      <c r="C114" s="129"/>
      <c r="D114" s="129"/>
      <c r="E114" s="144"/>
    </row>
    <row r="115" spans="1:5" s="110" customFormat="1" x14ac:dyDescent="0.25">
      <c r="A115" s="129"/>
      <c r="B115" s="150"/>
      <c r="C115" s="129"/>
      <c r="D115" s="129"/>
      <c r="E115" s="144"/>
    </row>
    <row r="116" spans="1:5" s="110" customFormat="1" ht="18.75" customHeight="1" x14ac:dyDescent="0.25">
      <c r="A116" s="129"/>
      <c r="B116" s="150"/>
      <c r="C116" s="129"/>
      <c r="D116" s="129"/>
      <c r="E116" s="144"/>
    </row>
    <row r="117" spans="1:5" s="110" customFormat="1" ht="18" customHeight="1" x14ac:dyDescent="0.25">
      <c r="A117" s="129"/>
      <c r="B117" s="150"/>
      <c r="C117" s="129"/>
      <c r="D117" s="129"/>
      <c r="E117" s="144"/>
    </row>
    <row r="118" spans="1:5" s="110" customFormat="1" x14ac:dyDescent="0.25">
      <c r="A118" s="129"/>
      <c r="B118" s="150"/>
      <c r="C118" s="129"/>
      <c r="D118" s="129"/>
      <c r="E118" s="144"/>
    </row>
    <row r="119" spans="1:5" s="110" customFormat="1" ht="18.75" customHeight="1" x14ac:dyDescent="0.25">
      <c r="A119" s="129"/>
      <c r="B119" s="150"/>
      <c r="C119" s="129"/>
      <c r="D119" s="129"/>
      <c r="E119" s="144"/>
    </row>
    <row r="120" spans="1:5" s="110" customFormat="1" ht="18" customHeight="1" x14ac:dyDescent="0.25">
      <c r="A120" s="129"/>
      <c r="B120" s="150"/>
      <c r="C120" s="129"/>
      <c r="D120" s="129"/>
      <c r="E120" s="144"/>
    </row>
    <row r="121" spans="1:5" x14ac:dyDescent="0.25">
      <c r="A121" s="129"/>
      <c r="B121" s="150"/>
      <c r="C121" s="129"/>
      <c r="D121" s="129"/>
      <c r="E121" s="144"/>
    </row>
    <row r="122" spans="1:5" x14ac:dyDescent="0.25">
      <c r="A122" s="129"/>
      <c r="B122" s="150"/>
      <c r="C122" s="129"/>
      <c r="D122" s="129"/>
      <c r="E122" s="144"/>
    </row>
    <row r="123" spans="1:5" ht="18" customHeight="1" x14ac:dyDescent="0.25">
      <c r="A123" s="129"/>
      <c r="B123" s="150"/>
      <c r="C123" s="129"/>
      <c r="D123" s="129"/>
      <c r="E123" s="144"/>
    </row>
    <row r="124" spans="1:5" ht="18" customHeight="1" x14ac:dyDescent="0.25">
      <c r="A124" s="129"/>
      <c r="B124" s="150"/>
      <c r="C124" s="129"/>
      <c r="D124" s="129"/>
      <c r="E124" s="144"/>
    </row>
    <row r="125" spans="1:5" x14ac:dyDescent="0.25">
      <c r="A125" s="129"/>
      <c r="B125" s="150"/>
      <c r="C125" s="129"/>
      <c r="D125" s="129"/>
      <c r="E125" s="144"/>
    </row>
    <row r="126" spans="1:5" ht="18.75" customHeight="1" x14ac:dyDescent="0.25">
      <c r="A126" s="129"/>
      <c r="B126" s="150"/>
      <c r="C126" s="129"/>
      <c r="D126" s="129"/>
      <c r="E126" s="144"/>
    </row>
    <row r="127" spans="1:5" x14ac:dyDescent="0.25">
      <c r="A127" s="129"/>
      <c r="B127" s="150"/>
      <c r="C127" s="129"/>
      <c r="D127" s="129"/>
      <c r="E127" s="144"/>
    </row>
    <row r="128" spans="1:5" x14ac:dyDescent="0.25">
      <c r="A128" s="129"/>
      <c r="B128" s="150"/>
      <c r="C128" s="129"/>
      <c r="D128" s="129"/>
      <c r="E128" s="144"/>
    </row>
    <row r="129" spans="1:5" s="110" customFormat="1" ht="18.75" customHeight="1" x14ac:dyDescent="0.25">
      <c r="A129" s="129"/>
      <c r="B129" s="150"/>
      <c r="C129" s="129"/>
      <c r="D129" s="129"/>
      <c r="E129" s="144"/>
    </row>
    <row r="130" spans="1:5" s="110" customFormat="1" ht="18" customHeight="1" x14ac:dyDescent="0.25">
      <c r="A130" s="129"/>
      <c r="B130" s="150"/>
      <c r="C130" s="129"/>
      <c r="D130" s="129"/>
      <c r="E130" s="144"/>
    </row>
    <row r="131" spans="1:5" s="110" customFormat="1" x14ac:dyDescent="0.25">
      <c r="A131" s="129"/>
      <c r="B131" s="150"/>
      <c r="C131" s="129"/>
      <c r="D131" s="129"/>
      <c r="E131" s="144"/>
    </row>
    <row r="132" spans="1:5" x14ac:dyDescent="0.25">
      <c r="A132" s="129"/>
      <c r="B132" s="150"/>
      <c r="C132" s="129"/>
      <c r="D132" s="129"/>
      <c r="E132" s="144"/>
    </row>
    <row r="133" spans="1:5" x14ac:dyDescent="0.25">
      <c r="A133" s="129"/>
      <c r="B133" s="150"/>
      <c r="C133" s="129"/>
      <c r="D133" s="129"/>
      <c r="E133" s="144"/>
    </row>
    <row r="134" spans="1:5" x14ac:dyDescent="0.25">
      <c r="A134" s="129"/>
      <c r="B134" s="150"/>
      <c r="C134" s="129"/>
      <c r="D134" s="129"/>
      <c r="E134" s="144"/>
    </row>
    <row r="135" spans="1:5" x14ac:dyDescent="0.25">
      <c r="A135" s="129"/>
      <c r="B135" s="150"/>
      <c r="C135" s="129"/>
      <c r="D135" s="129"/>
      <c r="E135" s="144"/>
    </row>
    <row r="136" spans="1:5" x14ac:dyDescent="0.25">
      <c r="A136" s="129"/>
      <c r="B136" s="150"/>
      <c r="C136" s="129"/>
      <c r="D136" s="129"/>
      <c r="E136" s="144"/>
    </row>
    <row r="137" spans="1:5" x14ac:dyDescent="0.25">
      <c r="A137" s="129"/>
      <c r="B137" s="150"/>
      <c r="C137" s="129"/>
      <c r="D137" s="129"/>
      <c r="E137" s="144"/>
    </row>
    <row r="138" spans="1:5" x14ac:dyDescent="0.25">
      <c r="A138" s="129"/>
      <c r="B138" s="150"/>
      <c r="C138" s="129"/>
      <c r="D138" s="129"/>
      <c r="E138" s="144"/>
    </row>
    <row r="139" spans="1:5" x14ac:dyDescent="0.25">
      <c r="A139" s="129"/>
      <c r="B139" s="150"/>
      <c r="C139" s="129"/>
      <c r="D139" s="129"/>
      <c r="E139" s="144"/>
    </row>
    <row r="140" spans="1:5" x14ac:dyDescent="0.25">
      <c r="A140" s="129"/>
      <c r="B140" s="150"/>
      <c r="C140" s="129"/>
      <c r="D140" s="129"/>
      <c r="E140" s="144"/>
    </row>
    <row r="141" spans="1:5" x14ac:dyDescent="0.25">
      <c r="A141" s="129"/>
      <c r="B141" s="150"/>
      <c r="C141" s="129"/>
      <c r="D141" s="129"/>
      <c r="E141" s="144"/>
    </row>
    <row r="142" spans="1:5" x14ac:dyDescent="0.25">
      <c r="A142" s="129"/>
      <c r="B142" s="150"/>
      <c r="C142" s="129"/>
      <c r="D142" s="129"/>
      <c r="E142" s="144"/>
    </row>
    <row r="143" spans="1:5" x14ac:dyDescent="0.25">
      <c r="A143" s="129"/>
      <c r="B143" s="150"/>
      <c r="C143" s="129"/>
      <c r="D143" s="129"/>
      <c r="E143" s="144"/>
    </row>
    <row r="144" spans="1:5" x14ac:dyDescent="0.25">
      <c r="A144" s="129"/>
      <c r="B144" s="150"/>
      <c r="C144" s="129"/>
      <c r="D144" s="129"/>
      <c r="E144" s="144"/>
    </row>
    <row r="145" spans="1:5" x14ac:dyDescent="0.25">
      <c r="A145" s="129"/>
      <c r="B145" s="150"/>
      <c r="C145" s="129"/>
      <c r="D145" s="129"/>
      <c r="E145" s="144"/>
    </row>
    <row r="146" spans="1:5" x14ac:dyDescent="0.25">
      <c r="A146" s="129"/>
      <c r="B146" s="150"/>
      <c r="C146" s="129"/>
      <c r="D146" s="129"/>
      <c r="E146" s="144"/>
    </row>
    <row r="147" spans="1:5" x14ac:dyDescent="0.25">
      <c r="A147" s="129"/>
      <c r="B147" s="150"/>
      <c r="C147" s="129"/>
      <c r="D147" s="129"/>
      <c r="E147" s="144"/>
    </row>
    <row r="148" spans="1:5" x14ac:dyDescent="0.25">
      <c r="A148" s="129"/>
      <c r="B148" s="150"/>
      <c r="C148" s="129"/>
      <c r="D148" s="129"/>
      <c r="E148" s="144"/>
    </row>
    <row r="149" spans="1:5" x14ac:dyDescent="0.25">
      <c r="A149" s="129"/>
      <c r="B149" s="150"/>
      <c r="C149" s="129"/>
      <c r="D149" s="129"/>
      <c r="E149" s="144"/>
    </row>
    <row r="150" spans="1:5" x14ac:dyDescent="0.25">
      <c r="A150" s="129"/>
      <c r="B150" s="150"/>
      <c r="C150" s="129"/>
      <c r="D150" s="129"/>
      <c r="E150" s="144"/>
    </row>
    <row r="151" spans="1:5" x14ac:dyDescent="0.25">
      <c r="A151" s="129"/>
      <c r="B151" s="150"/>
      <c r="C151" s="129"/>
      <c r="D151" s="129"/>
      <c r="E151" s="144"/>
    </row>
    <row r="152" spans="1:5" x14ac:dyDescent="0.25">
      <c r="A152" s="129"/>
      <c r="B152" s="150"/>
      <c r="C152" s="129"/>
      <c r="D152" s="129"/>
      <c r="E152" s="144"/>
    </row>
    <row r="153" spans="1:5" x14ac:dyDescent="0.25">
      <c r="A153" s="129"/>
      <c r="B153" s="150"/>
      <c r="C153" s="129"/>
      <c r="D153" s="129"/>
      <c r="E153" s="144"/>
    </row>
    <row r="154" spans="1:5" x14ac:dyDescent="0.25">
      <c r="A154" s="129"/>
      <c r="B154" s="150"/>
      <c r="C154" s="129"/>
      <c r="D154" s="129"/>
      <c r="E154" s="144"/>
    </row>
    <row r="155" spans="1:5" x14ac:dyDescent="0.25">
      <c r="A155" s="129"/>
      <c r="B155" s="150"/>
      <c r="C155" s="129"/>
      <c r="D155" s="129"/>
      <c r="E155" s="144"/>
    </row>
    <row r="156" spans="1:5" x14ac:dyDescent="0.25">
      <c r="A156" s="129"/>
      <c r="B156" s="150"/>
      <c r="C156" s="129"/>
      <c r="D156" s="129"/>
      <c r="E156" s="144"/>
    </row>
    <row r="157" spans="1:5" x14ac:dyDescent="0.25">
      <c r="A157" s="129"/>
      <c r="B157" s="150"/>
      <c r="C157" s="129"/>
      <c r="D157" s="129"/>
      <c r="E157" s="144"/>
    </row>
    <row r="158" spans="1:5" x14ac:dyDescent="0.25">
      <c r="A158" s="129"/>
      <c r="B158" s="150"/>
      <c r="C158" s="129"/>
      <c r="D158" s="129"/>
      <c r="E158" s="144"/>
    </row>
    <row r="159" spans="1:5" x14ac:dyDescent="0.25">
      <c r="A159" s="129"/>
      <c r="B159" s="150"/>
      <c r="C159" s="129"/>
      <c r="D159" s="129"/>
      <c r="E159" s="144"/>
    </row>
    <row r="160" spans="1:5" x14ac:dyDescent="0.25">
      <c r="A160" s="129"/>
      <c r="B160" s="150"/>
      <c r="C160" s="129"/>
      <c r="D160" s="129"/>
      <c r="E160" s="144"/>
    </row>
    <row r="161" spans="1:5" x14ac:dyDescent="0.25">
      <c r="A161" s="129"/>
      <c r="B161" s="150"/>
      <c r="C161" s="129"/>
      <c r="D161" s="129"/>
      <c r="E161" s="144"/>
    </row>
    <row r="162" spans="1:5" x14ac:dyDescent="0.25">
      <c r="A162" s="129"/>
      <c r="B162" s="150"/>
      <c r="C162" s="129"/>
      <c r="D162" s="129"/>
      <c r="E162" s="144"/>
    </row>
    <row r="163" spans="1:5" x14ac:dyDescent="0.25">
      <c r="A163" s="129"/>
      <c r="B163" s="150"/>
      <c r="C163" s="129"/>
      <c r="D163" s="129"/>
      <c r="E163" s="144"/>
    </row>
    <row r="164" spans="1:5" x14ac:dyDescent="0.25">
      <c r="A164" s="129"/>
      <c r="B164" s="150"/>
      <c r="C164" s="129"/>
      <c r="D164" s="129"/>
      <c r="E164" s="144"/>
    </row>
    <row r="165" spans="1:5" x14ac:dyDescent="0.25">
      <c r="A165" s="129"/>
      <c r="B165" s="150"/>
      <c r="C165" s="129"/>
      <c r="D165" s="129"/>
      <c r="E165" s="144"/>
    </row>
    <row r="166" spans="1:5" x14ac:dyDescent="0.25">
      <c r="A166" s="129"/>
      <c r="B166" s="150"/>
      <c r="C166" s="129"/>
      <c r="D166" s="129"/>
      <c r="E166" s="144"/>
    </row>
    <row r="167" spans="1:5" x14ac:dyDescent="0.25">
      <c r="A167" s="129"/>
      <c r="B167" s="150"/>
      <c r="C167" s="129"/>
      <c r="D167" s="129"/>
      <c r="E167" s="144"/>
    </row>
    <row r="168" spans="1:5" x14ac:dyDescent="0.25">
      <c r="A168" s="129"/>
      <c r="B168" s="150"/>
      <c r="C168" s="129"/>
      <c r="D168" s="129"/>
      <c r="E168" s="144"/>
    </row>
    <row r="169" spans="1:5" x14ac:dyDescent="0.25">
      <c r="A169" s="129"/>
      <c r="B169" s="150"/>
      <c r="C169" s="129"/>
      <c r="D169" s="129"/>
      <c r="E169" s="144"/>
    </row>
    <row r="170" spans="1:5" x14ac:dyDescent="0.25">
      <c r="A170" s="129"/>
      <c r="B170" s="150"/>
      <c r="C170" s="129"/>
      <c r="D170" s="129"/>
      <c r="E170" s="144"/>
    </row>
    <row r="171" spans="1:5" x14ac:dyDescent="0.25">
      <c r="A171" s="129"/>
      <c r="B171" s="150"/>
      <c r="C171" s="129"/>
      <c r="D171" s="129"/>
      <c r="E171" s="144"/>
    </row>
    <row r="172" spans="1:5" x14ac:dyDescent="0.25">
      <c r="A172" s="129"/>
      <c r="B172" s="150"/>
      <c r="C172" s="129"/>
      <c r="D172" s="129"/>
      <c r="E172" s="144"/>
    </row>
    <row r="173" spans="1:5" x14ac:dyDescent="0.25">
      <c r="A173" s="129"/>
      <c r="B173" s="150"/>
      <c r="C173" s="129"/>
      <c r="D173" s="129"/>
      <c r="E173" s="144"/>
    </row>
    <row r="174" spans="1:5" x14ac:dyDescent="0.25">
      <c r="A174" s="129"/>
      <c r="B174" s="150"/>
      <c r="C174" s="129"/>
      <c r="D174" s="129"/>
      <c r="E174" s="144"/>
    </row>
    <row r="175" spans="1:5" x14ac:dyDescent="0.25">
      <c r="A175" s="129"/>
      <c r="B175" s="150"/>
      <c r="C175" s="129"/>
      <c r="D175" s="129"/>
      <c r="E175" s="144"/>
    </row>
    <row r="176" spans="1:5" x14ac:dyDescent="0.25">
      <c r="A176" s="129"/>
      <c r="B176" s="150"/>
      <c r="C176" s="129"/>
      <c r="D176" s="129"/>
      <c r="E176" s="144"/>
    </row>
    <row r="177" spans="1:5" x14ac:dyDescent="0.25">
      <c r="A177" s="129"/>
      <c r="B177" s="150"/>
      <c r="C177" s="129"/>
      <c r="D177" s="129"/>
      <c r="E177" s="144"/>
    </row>
    <row r="178" spans="1:5" x14ac:dyDescent="0.25">
      <c r="A178" s="129"/>
      <c r="B178" s="150"/>
      <c r="C178" s="129"/>
      <c r="D178" s="129"/>
      <c r="E178" s="144"/>
    </row>
    <row r="179" spans="1:5" x14ac:dyDescent="0.25">
      <c r="A179" s="129"/>
      <c r="B179" s="150"/>
      <c r="C179" s="129"/>
      <c r="D179" s="129"/>
      <c r="E179" s="144"/>
    </row>
    <row r="180" spans="1:5" x14ac:dyDescent="0.25">
      <c r="A180" s="129"/>
      <c r="B180" s="150"/>
      <c r="C180" s="129"/>
      <c r="D180" s="129"/>
      <c r="E180" s="144"/>
    </row>
    <row r="181" spans="1:5" x14ac:dyDescent="0.25">
      <c r="A181" s="129"/>
      <c r="B181" s="150"/>
      <c r="C181" s="129"/>
      <c r="D181" s="129"/>
      <c r="E181" s="144"/>
    </row>
    <row r="182" spans="1:5" x14ac:dyDescent="0.25">
      <c r="A182" s="129"/>
      <c r="B182" s="150"/>
      <c r="C182" s="129"/>
      <c r="D182" s="129"/>
      <c r="E182" s="144"/>
    </row>
    <row r="183" spans="1:5" x14ac:dyDescent="0.25">
      <c r="A183" s="129"/>
      <c r="B183" s="150"/>
      <c r="C183" s="129"/>
      <c r="D183" s="129"/>
      <c r="E183" s="144"/>
    </row>
    <row r="184" spans="1:5" x14ac:dyDescent="0.25">
      <c r="A184" s="129"/>
      <c r="B184" s="150"/>
      <c r="C184" s="129"/>
      <c r="D184" s="129"/>
      <c r="E184" s="144"/>
    </row>
    <row r="185" spans="1:5" x14ac:dyDescent="0.25">
      <c r="A185" s="129"/>
      <c r="B185" s="150"/>
      <c r="C185" s="129"/>
      <c r="D185" s="129"/>
      <c r="E185" s="144"/>
    </row>
    <row r="186" spans="1:5" x14ac:dyDescent="0.25">
      <c r="A186" s="129"/>
      <c r="B186" s="150"/>
      <c r="C186" s="129"/>
      <c r="D186" s="129"/>
      <c r="E186" s="144"/>
    </row>
    <row r="187" spans="1:5" x14ac:dyDescent="0.25">
      <c r="A187" s="129"/>
      <c r="B187" s="150"/>
      <c r="C187" s="129"/>
      <c r="D187" s="129"/>
      <c r="E187" s="144"/>
    </row>
    <row r="188" spans="1:5" x14ac:dyDescent="0.25">
      <c r="A188" s="129"/>
      <c r="B188" s="150"/>
      <c r="C188" s="129"/>
      <c r="D188" s="129"/>
      <c r="E188" s="144"/>
    </row>
    <row r="189" spans="1:5" x14ac:dyDescent="0.25">
      <c r="A189" s="129"/>
      <c r="B189" s="150"/>
      <c r="C189" s="129"/>
      <c r="D189" s="129"/>
      <c r="E189" s="144"/>
    </row>
    <row r="190" spans="1:5" x14ac:dyDescent="0.25">
      <c r="A190" s="129"/>
      <c r="B190" s="150"/>
      <c r="C190" s="129"/>
      <c r="D190" s="129"/>
      <c r="E190" s="144"/>
    </row>
    <row r="191" spans="1:5" x14ac:dyDescent="0.25">
      <c r="A191" s="129"/>
      <c r="B191" s="150"/>
      <c r="C191" s="129"/>
      <c r="D191" s="129"/>
      <c r="E191" s="144"/>
    </row>
    <row r="192" spans="1:5" x14ac:dyDescent="0.25">
      <c r="A192" s="129"/>
      <c r="B192" s="150"/>
      <c r="C192" s="129"/>
      <c r="D192" s="129"/>
      <c r="E192" s="144"/>
    </row>
    <row r="193" spans="1:5" x14ac:dyDescent="0.25">
      <c r="A193" s="129"/>
      <c r="B193" s="150"/>
      <c r="C193" s="129"/>
      <c r="D193" s="129"/>
      <c r="E193" s="144"/>
    </row>
    <row r="194" spans="1:5" x14ac:dyDescent="0.25">
      <c r="A194" s="129"/>
      <c r="B194" s="150"/>
      <c r="C194" s="129"/>
      <c r="D194" s="129"/>
      <c r="E194" s="144"/>
    </row>
    <row r="195" spans="1:5" x14ac:dyDescent="0.25">
      <c r="A195" s="129"/>
      <c r="B195" s="150"/>
      <c r="C195" s="129"/>
      <c r="D195" s="129"/>
      <c r="E195" s="144"/>
    </row>
    <row r="196" spans="1:5" x14ac:dyDescent="0.25">
      <c r="A196" s="129"/>
      <c r="B196" s="150"/>
      <c r="C196" s="129"/>
      <c r="D196" s="129"/>
      <c r="E196" s="144"/>
    </row>
    <row r="197" spans="1:5" x14ac:dyDescent="0.25">
      <c r="A197" s="129"/>
      <c r="B197" s="150"/>
      <c r="C197" s="129"/>
      <c r="D197" s="129"/>
      <c r="E197" s="144"/>
    </row>
    <row r="198" spans="1:5" x14ac:dyDescent="0.25">
      <c r="A198" s="129"/>
      <c r="B198" s="150"/>
      <c r="C198" s="129"/>
      <c r="D198" s="129"/>
      <c r="E198" s="144"/>
    </row>
    <row r="199" spans="1:5" x14ac:dyDescent="0.25">
      <c r="A199" s="129"/>
      <c r="B199" s="150"/>
      <c r="C199" s="129"/>
      <c r="D199" s="129"/>
      <c r="E199" s="144"/>
    </row>
    <row r="200" spans="1:5" x14ac:dyDescent="0.25">
      <c r="A200" s="129"/>
      <c r="B200" s="150"/>
      <c r="C200" s="129"/>
      <c r="D200" s="129"/>
      <c r="E200" s="144"/>
    </row>
    <row r="201" spans="1:5" x14ac:dyDescent="0.25">
      <c r="A201" s="129"/>
      <c r="B201" s="150"/>
      <c r="C201" s="129"/>
      <c r="D201" s="129"/>
      <c r="E201" s="144"/>
    </row>
    <row r="202" spans="1:5" x14ac:dyDescent="0.25">
      <c r="A202" s="129"/>
      <c r="B202" s="150"/>
      <c r="C202" s="129"/>
      <c r="D202" s="129"/>
      <c r="E202" s="144"/>
    </row>
    <row r="203" spans="1:5" x14ac:dyDescent="0.25">
      <c r="A203" s="129"/>
      <c r="B203" s="150"/>
      <c r="C203" s="129"/>
      <c r="D203" s="129"/>
      <c r="E203" s="144"/>
    </row>
    <row r="204" spans="1:5" x14ac:dyDescent="0.25">
      <c r="A204" s="129"/>
      <c r="B204" s="150"/>
      <c r="C204" s="129"/>
      <c r="D204" s="129"/>
      <c r="E204" s="144"/>
    </row>
    <row r="205" spans="1:5" x14ac:dyDescent="0.25">
      <c r="A205" s="129"/>
      <c r="B205" s="150"/>
      <c r="C205" s="129"/>
      <c r="D205" s="129"/>
      <c r="E205" s="144"/>
    </row>
    <row r="206" spans="1:5" x14ac:dyDescent="0.25">
      <c r="A206" s="129"/>
      <c r="B206" s="150"/>
      <c r="C206" s="129"/>
      <c r="D206" s="129"/>
      <c r="E206" s="144"/>
    </row>
    <row r="207" spans="1:5" x14ac:dyDescent="0.25">
      <c r="A207" s="129"/>
      <c r="B207" s="150"/>
      <c r="C207" s="129"/>
      <c r="D207" s="129"/>
      <c r="E207" s="144"/>
    </row>
    <row r="208" spans="1:5" x14ac:dyDescent="0.25">
      <c r="A208" s="129"/>
      <c r="B208" s="150"/>
      <c r="C208" s="129"/>
      <c r="D208" s="129"/>
      <c r="E208" s="144"/>
    </row>
    <row r="209" spans="1:5" x14ac:dyDescent="0.25">
      <c r="A209" s="129"/>
      <c r="B209" s="150"/>
      <c r="C209" s="129"/>
      <c r="D209" s="129"/>
      <c r="E209" s="144"/>
    </row>
    <row r="210" spans="1:5" x14ac:dyDescent="0.25">
      <c r="A210" s="129"/>
      <c r="B210" s="150"/>
      <c r="C210" s="129"/>
      <c r="D210" s="129"/>
      <c r="E210" s="144"/>
    </row>
    <row r="211" spans="1:5" x14ac:dyDescent="0.25">
      <c r="A211" s="129"/>
      <c r="B211" s="150"/>
      <c r="C211" s="129"/>
      <c r="D211" s="129"/>
      <c r="E211" s="144"/>
    </row>
    <row r="212" spans="1:5" x14ac:dyDescent="0.25">
      <c r="A212" s="129"/>
      <c r="B212" s="150"/>
      <c r="C212" s="129"/>
      <c r="D212" s="129"/>
      <c r="E212" s="144"/>
    </row>
    <row r="213" spans="1:5" x14ac:dyDescent="0.25">
      <c r="A213" s="129"/>
      <c r="B213" s="150"/>
      <c r="C213" s="129"/>
      <c r="D213" s="129"/>
      <c r="E213" s="144"/>
    </row>
    <row r="214" spans="1:5" x14ac:dyDescent="0.25">
      <c r="A214" s="129"/>
      <c r="B214" s="150"/>
      <c r="C214" s="129"/>
      <c r="D214" s="129"/>
      <c r="E214" s="144"/>
    </row>
    <row r="215" spans="1:5" x14ac:dyDescent="0.25">
      <c r="A215" s="129"/>
      <c r="B215" s="150"/>
      <c r="C215" s="129"/>
      <c r="D215" s="129"/>
      <c r="E215" s="144"/>
    </row>
    <row r="216" spans="1:5" x14ac:dyDescent="0.25">
      <c r="A216" s="129"/>
      <c r="B216" s="150"/>
      <c r="C216" s="129"/>
      <c r="D216" s="129"/>
      <c r="E216" s="144"/>
    </row>
    <row r="217" spans="1:5" x14ac:dyDescent="0.25">
      <c r="A217" s="129"/>
      <c r="B217" s="150"/>
      <c r="C217" s="129"/>
      <c r="D217" s="129"/>
      <c r="E217" s="144"/>
    </row>
    <row r="218" spans="1:5" x14ac:dyDescent="0.25">
      <c r="A218" s="129"/>
      <c r="B218" s="150"/>
      <c r="C218" s="129"/>
      <c r="D218" s="129"/>
      <c r="E218" s="144"/>
    </row>
    <row r="219" spans="1:5" x14ac:dyDescent="0.25">
      <c r="A219" s="129"/>
      <c r="B219" s="150"/>
      <c r="C219" s="129"/>
      <c r="D219" s="129"/>
      <c r="E219" s="144"/>
    </row>
    <row r="220" spans="1:5" x14ac:dyDescent="0.25">
      <c r="A220" s="129"/>
      <c r="B220" s="150"/>
      <c r="C220" s="129"/>
      <c r="D220" s="129"/>
      <c r="E220" s="144"/>
    </row>
    <row r="221" spans="1:5" x14ac:dyDescent="0.25">
      <c r="A221" s="129"/>
      <c r="B221" s="150"/>
      <c r="C221" s="129"/>
      <c r="D221" s="129"/>
      <c r="E221" s="144"/>
    </row>
    <row r="222" spans="1:5" x14ac:dyDescent="0.25">
      <c r="A222" s="129"/>
      <c r="B222" s="150"/>
      <c r="C222" s="129"/>
      <c r="D222" s="129"/>
      <c r="E222" s="144"/>
    </row>
    <row r="223" spans="1:5" x14ac:dyDescent="0.25">
      <c r="A223" s="129"/>
      <c r="B223" s="150"/>
      <c r="C223" s="129"/>
      <c r="D223" s="129"/>
      <c r="E223" s="144"/>
    </row>
    <row r="224" spans="1:5" x14ac:dyDescent="0.25">
      <c r="A224" s="129"/>
      <c r="B224" s="150"/>
      <c r="C224" s="129"/>
      <c r="D224" s="129"/>
      <c r="E224" s="144"/>
    </row>
    <row r="225" spans="1:5" x14ac:dyDescent="0.25">
      <c r="A225" s="129"/>
      <c r="B225" s="150"/>
      <c r="C225" s="129"/>
      <c r="D225" s="129"/>
      <c r="E225" s="144"/>
    </row>
    <row r="226" spans="1:5" x14ac:dyDescent="0.25">
      <c r="A226" s="129"/>
      <c r="B226" s="150"/>
      <c r="C226" s="129"/>
      <c r="D226" s="129"/>
      <c r="E226" s="144"/>
    </row>
    <row r="227" spans="1:5" x14ac:dyDescent="0.25">
      <c r="A227" s="129"/>
      <c r="B227" s="150"/>
      <c r="C227" s="129"/>
      <c r="D227" s="129"/>
      <c r="E227" s="144"/>
    </row>
    <row r="228" spans="1:5" x14ac:dyDescent="0.25">
      <c r="A228" s="129"/>
      <c r="B228" s="150"/>
      <c r="C228" s="129"/>
      <c r="D228" s="129"/>
      <c r="E228" s="144"/>
    </row>
    <row r="229" spans="1:5" x14ac:dyDescent="0.25">
      <c r="A229" s="129"/>
      <c r="B229" s="150"/>
      <c r="C229" s="129"/>
      <c r="D229" s="129"/>
      <c r="E229" s="144"/>
    </row>
    <row r="230" spans="1:5" x14ac:dyDescent="0.25">
      <c r="A230" s="129"/>
      <c r="B230" s="150"/>
      <c r="C230" s="129"/>
      <c r="D230" s="129"/>
      <c r="E230" s="144"/>
    </row>
    <row r="231" spans="1:5" x14ac:dyDescent="0.25">
      <c r="A231" s="129"/>
      <c r="B231" s="150"/>
      <c r="C231" s="129"/>
      <c r="D231" s="129"/>
      <c r="E231" s="144"/>
    </row>
    <row r="232" spans="1:5" x14ac:dyDescent="0.25">
      <c r="A232" s="129"/>
      <c r="B232" s="150"/>
      <c r="C232" s="129"/>
      <c r="D232" s="129"/>
      <c r="E232" s="144"/>
    </row>
    <row r="233" spans="1:5" x14ac:dyDescent="0.25">
      <c r="A233" s="129"/>
      <c r="B233" s="150"/>
      <c r="C233" s="129"/>
      <c r="D233" s="129"/>
      <c r="E233" s="144"/>
    </row>
    <row r="234" spans="1:5" x14ac:dyDescent="0.25">
      <c r="A234" s="129"/>
      <c r="B234" s="150"/>
      <c r="C234" s="129"/>
      <c r="D234" s="129"/>
      <c r="E234" s="144"/>
    </row>
    <row r="235" spans="1:5" x14ac:dyDescent="0.25">
      <c r="A235" s="129"/>
      <c r="B235" s="150"/>
      <c r="C235" s="129"/>
      <c r="D235" s="129"/>
      <c r="E235" s="144"/>
    </row>
    <row r="236" spans="1:5" x14ac:dyDescent="0.25">
      <c r="A236" s="129"/>
      <c r="B236" s="150"/>
      <c r="C236" s="129"/>
      <c r="D236" s="129"/>
      <c r="E236" s="144"/>
    </row>
    <row r="237" spans="1:5" x14ac:dyDescent="0.25">
      <c r="A237" s="129"/>
      <c r="B237" s="150"/>
      <c r="C237" s="129"/>
      <c r="D237" s="129"/>
      <c r="E237" s="144"/>
    </row>
    <row r="238" spans="1:5" x14ac:dyDescent="0.25">
      <c r="A238" s="129"/>
      <c r="B238" s="150"/>
      <c r="C238" s="129"/>
      <c r="D238" s="129"/>
      <c r="E238" s="144"/>
    </row>
    <row r="239" spans="1:5" x14ac:dyDescent="0.25">
      <c r="A239" s="129"/>
      <c r="B239" s="150"/>
      <c r="C239" s="129"/>
      <c r="D239" s="129"/>
      <c r="E239" s="144"/>
    </row>
    <row r="240" spans="1:5" x14ac:dyDescent="0.25">
      <c r="A240" s="129"/>
      <c r="B240" s="150"/>
      <c r="C240" s="129"/>
      <c r="D240" s="129"/>
      <c r="E240" s="144"/>
    </row>
    <row r="241" spans="1:5" x14ac:dyDescent="0.25">
      <c r="A241" s="129"/>
      <c r="B241" s="150"/>
      <c r="C241" s="129"/>
      <c r="D241" s="129"/>
      <c r="E241" s="144"/>
    </row>
    <row r="242" spans="1:5" x14ac:dyDescent="0.25">
      <c r="A242" s="129"/>
      <c r="B242" s="150"/>
      <c r="C242" s="129"/>
      <c r="D242" s="129"/>
      <c r="E242" s="144"/>
    </row>
    <row r="243" spans="1:5" x14ac:dyDescent="0.25">
      <c r="A243" s="129"/>
      <c r="B243" s="150"/>
      <c r="C243" s="129"/>
      <c r="D243" s="129"/>
      <c r="E243" s="144"/>
    </row>
    <row r="244" spans="1:5" x14ac:dyDescent="0.25">
      <c r="A244" s="129"/>
      <c r="B244" s="150"/>
      <c r="C244" s="129"/>
      <c r="D244" s="129"/>
      <c r="E244" s="144"/>
    </row>
    <row r="245" spans="1:5" x14ac:dyDescent="0.25">
      <c r="A245" s="129"/>
      <c r="B245" s="150"/>
      <c r="C245" s="129"/>
      <c r="D245" s="129"/>
      <c r="E245" s="144"/>
    </row>
    <row r="246" spans="1:5" x14ac:dyDescent="0.25">
      <c r="A246" s="129"/>
      <c r="B246" s="150"/>
      <c r="C246" s="129"/>
      <c r="D246" s="129"/>
      <c r="E246" s="144"/>
    </row>
    <row r="247" spans="1:5" x14ac:dyDescent="0.25">
      <c r="A247" s="129"/>
      <c r="B247" s="150"/>
      <c r="C247" s="129"/>
      <c r="D247" s="129"/>
      <c r="E247" s="144"/>
    </row>
    <row r="248" spans="1:5" x14ac:dyDescent="0.25">
      <c r="A248" s="129"/>
      <c r="B248" s="150"/>
      <c r="C248" s="129"/>
      <c r="D248" s="129"/>
      <c r="E248" s="144"/>
    </row>
    <row r="249" spans="1:5" x14ac:dyDescent="0.25">
      <c r="A249" s="129"/>
      <c r="B249" s="150"/>
      <c r="C249" s="129"/>
      <c r="D249" s="129"/>
      <c r="E249" s="144"/>
    </row>
    <row r="250" spans="1:5" x14ac:dyDescent="0.25">
      <c r="A250" s="129"/>
      <c r="B250" s="150"/>
      <c r="C250" s="129"/>
      <c r="D250" s="129"/>
      <c r="E250" s="144"/>
    </row>
    <row r="251" spans="1:5" x14ac:dyDescent="0.25">
      <c r="A251" s="129"/>
      <c r="B251" s="150"/>
      <c r="C251" s="129"/>
      <c r="D251" s="129"/>
      <c r="E251" s="144"/>
    </row>
    <row r="252" spans="1:5" x14ac:dyDescent="0.25">
      <c r="A252" s="129"/>
      <c r="B252" s="150"/>
      <c r="C252" s="129"/>
      <c r="D252" s="129"/>
      <c r="E252" s="144"/>
    </row>
    <row r="253" spans="1:5" x14ac:dyDescent="0.25">
      <c r="A253" s="129"/>
      <c r="B253" s="150"/>
      <c r="C253" s="129"/>
      <c r="D253" s="129"/>
      <c r="E253" s="144"/>
    </row>
    <row r="254" spans="1:5" x14ac:dyDescent="0.25">
      <c r="A254" s="129"/>
      <c r="B254" s="150"/>
      <c r="C254" s="129"/>
      <c r="D254" s="129"/>
      <c r="E254" s="144"/>
    </row>
    <row r="255" spans="1:5" x14ac:dyDescent="0.25">
      <c r="A255" s="129"/>
      <c r="B255" s="150"/>
      <c r="C255" s="129"/>
      <c r="D255" s="129"/>
      <c r="E255" s="144"/>
    </row>
    <row r="256" spans="1:5" x14ac:dyDescent="0.25">
      <c r="A256" s="129"/>
      <c r="B256" s="150"/>
      <c r="C256" s="129"/>
      <c r="D256" s="129"/>
      <c r="E256" s="144"/>
    </row>
    <row r="257" spans="1:5" x14ac:dyDescent="0.25">
      <c r="A257" s="129"/>
      <c r="B257" s="150"/>
      <c r="C257" s="129"/>
      <c r="D257" s="129"/>
      <c r="E257" s="144"/>
    </row>
    <row r="258" spans="1:5" x14ac:dyDescent="0.25">
      <c r="A258" s="129"/>
      <c r="B258" s="150"/>
      <c r="C258" s="129"/>
      <c r="D258" s="129"/>
      <c r="E258" s="144"/>
    </row>
    <row r="259" spans="1:5" x14ac:dyDescent="0.25">
      <c r="A259" s="129"/>
      <c r="B259" s="150"/>
      <c r="C259" s="129"/>
      <c r="D259" s="129"/>
      <c r="E259" s="144"/>
    </row>
    <row r="260" spans="1:5" x14ac:dyDescent="0.25">
      <c r="A260" s="129"/>
      <c r="B260" s="150"/>
      <c r="C260" s="129"/>
      <c r="D260" s="129"/>
      <c r="E260" s="144"/>
    </row>
    <row r="261" spans="1:5" x14ac:dyDescent="0.25">
      <c r="A261" s="129"/>
      <c r="B261" s="150"/>
      <c r="C261" s="129"/>
      <c r="D261" s="129"/>
      <c r="E261" s="144"/>
    </row>
    <row r="262" spans="1:5" x14ac:dyDescent="0.25">
      <c r="A262" s="129"/>
      <c r="B262" s="150"/>
      <c r="C262" s="129"/>
      <c r="D262" s="129"/>
      <c r="E262" s="144"/>
    </row>
    <row r="263" spans="1:5" x14ac:dyDescent="0.25">
      <c r="A263" s="129"/>
      <c r="B263" s="150"/>
      <c r="C263" s="129"/>
      <c r="D263" s="129"/>
      <c r="E263" s="144"/>
    </row>
    <row r="264" spans="1:5" x14ac:dyDescent="0.25">
      <c r="A264" s="129"/>
      <c r="B264" s="150"/>
      <c r="C264" s="129"/>
      <c r="D264" s="129"/>
      <c r="E264" s="144"/>
    </row>
    <row r="265" spans="1:5" x14ac:dyDescent="0.25">
      <c r="A265" s="129"/>
      <c r="B265" s="150"/>
      <c r="C265" s="129"/>
      <c r="D265" s="129"/>
      <c r="E265" s="144"/>
    </row>
    <row r="266" spans="1:5" x14ac:dyDescent="0.25">
      <c r="A266" s="129"/>
      <c r="B266" s="150"/>
      <c r="C266" s="129"/>
      <c r="D266" s="129"/>
      <c r="E266" s="144"/>
    </row>
    <row r="267" spans="1:5" x14ac:dyDescent="0.25">
      <c r="A267" s="129"/>
      <c r="B267" s="150"/>
      <c r="C267" s="129"/>
      <c r="D267" s="129"/>
      <c r="E267" s="144"/>
    </row>
    <row r="268" spans="1:5" x14ac:dyDescent="0.25">
      <c r="A268" s="129"/>
      <c r="B268" s="150"/>
      <c r="C268" s="129"/>
      <c r="D268" s="129"/>
      <c r="E268" s="144"/>
    </row>
    <row r="269" spans="1:5" x14ac:dyDescent="0.25">
      <c r="A269" s="129"/>
      <c r="B269" s="150"/>
      <c r="C269" s="129"/>
      <c r="D269" s="129"/>
      <c r="E269" s="144"/>
    </row>
    <row r="270" spans="1:5" x14ac:dyDescent="0.25">
      <c r="A270" s="129"/>
      <c r="B270" s="150"/>
      <c r="C270" s="129"/>
      <c r="D270" s="129"/>
      <c r="E270" s="144"/>
    </row>
    <row r="271" spans="1:5" x14ac:dyDescent="0.25">
      <c r="A271" s="129"/>
      <c r="B271" s="150"/>
      <c r="C271" s="129"/>
      <c r="D271" s="129"/>
      <c r="E271" s="144"/>
    </row>
    <row r="272" spans="1:5" x14ac:dyDescent="0.25">
      <c r="A272" s="129"/>
      <c r="B272" s="150"/>
      <c r="C272" s="129"/>
      <c r="D272" s="129"/>
      <c r="E272" s="144"/>
    </row>
    <row r="273" spans="1:5" x14ac:dyDescent="0.25">
      <c r="A273" s="129"/>
      <c r="B273" s="150"/>
      <c r="C273" s="129"/>
      <c r="D273" s="129"/>
      <c r="E273" s="144"/>
    </row>
    <row r="274" spans="1:5" x14ac:dyDescent="0.25">
      <c r="A274" s="129"/>
      <c r="B274" s="150"/>
      <c r="C274" s="129"/>
      <c r="D274" s="129"/>
      <c r="E274" s="144"/>
    </row>
    <row r="275" spans="1:5" x14ac:dyDescent="0.25">
      <c r="A275" s="129"/>
      <c r="B275" s="150"/>
      <c r="C275" s="129"/>
      <c r="D275" s="129"/>
      <c r="E275" s="144"/>
    </row>
    <row r="276" spans="1:5" x14ac:dyDescent="0.25">
      <c r="A276" s="129"/>
      <c r="B276" s="150"/>
      <c r="C276" s="129"/>
      <c r="D276" s="129"/>
      <c r="E276" s="144"/>
    </row>
    <row r="277" spans="1:5" x14ac:dyDescent="0.25">
      <c r="A277" s="129"/>
      <c r="B277" s="150"/>
      <c r="C277" s="129"/>
      <c r="D277" s="129"/>
      <c r="E277" s="144"/>
    </row>
    <row r="278" spans="1:5" x14ac:dyDescent="0.25">
      <c r="A278" s="129"/>
      <c r="B278" s="150"/>
      <c r="C278" s="129"/>
      <c r="D278" s="129"/>
      <c r="E278" s="144"/>
    </row>
    <row r="279" spans="1:5" x14ac:dyDescent="0.25">
      <c r="A279" s="129"/>
      <c r="B279" s="150"/>
      <c r="C279" s="129"/>
      <c r="D279" s="129"/>
      <c r="E279" s="144"/>
    </row>
    <row r="280" spans="1:5" x14ac:dyDescent="0.25">
      <c r="A280" s="129"/>
      <c r="B280" s="150"/>
      <c r="C280" s="129"/>
      <c r="D280" s="129"/>
      <c r="E280" s="144"/>
    </row>
    <row r="281" spans="1:5" x14ac:dyDescent="0.25">
      <c r="A281" s="129"/>
      <c r="B281" s="150"/>
      <c r="C281" s="129"/>
      <c r="D281" s="129"/>
      <c r="E281" s="144"/>
    </row>
    <row r="282" spans="1:5" x14ac:dyDescent="0.25">
      <c r="A282" s="129"/>
      <c r="B282" s="150"/>
      <c r="C282" s="129"/>
      <c r="D282" s="129"/>
      <c r="E282" s="144"/>
    </row>
    <row r="283" spans="1:5" x14ac:dyDescent="0.25">
      <c r="A283" s="129"/>
      <c r="B283" s="150"/>
      <c r="C283" s="129"/>
      <c r="D283" s="129"/>
      <c r="E283" s="144"/>
    </row>
    <row r="284" spans="1:5" x14ac:dyDescent="0.25">
      <c r="A284" s="129"/>
      <c r="B284" s="150"/>
      <c r="C284" s="129"/>
      <c r="D284" s="129"/>
      <c r="E284" s="144"/>
    </row>
    <row r="285" spans="1:5" x14ac:dyDescent="0.25">
      <c r="A285" s="129"/>
      <c r="B285" s="150"/>
      <c r="C285" s="129"/>
      <c r="D285" s="129"/>
      <c r="E285" s="144"/>
    </row>
    <row r="286" spans="1:5" x14ac:dyDescent="0.25">
      <c r="A286" s="129"/>
      <c r="B286" s="150"/>
      <c r="C286" s="129"/>
      <c r="D286" s="129"/>
      <c r="E286" s="144"/>
    </row>
    <row r="287" spans="1:5" x14ac:dyDescent="0.25">
      <c r="A287" s="129"/>
      <c r="B287" s="150"/>
      <c r="C287" s="129"/>
      <c r="D287" s="129"/>
      <c r="E287" s="144"/>
    </row>
    <row r="288" spans="1:5" x14ac:dyDescent="0.25">
      <c r="A288" s="129"/>
      <c r="B288" s="150"/>
      <c r="C288" s="129"/>
      <c r="D288" s="129"/>
      <c r="E288" s="144"/>
    </row>
    <row r="289" spans="1:5" x14ac:dyDescent="0.25">
      <c r="A289" s="129"/>
      <c r="B289" s="150"/>
      <c r="C289" s="129"/>
      <c r="D289" s="129"/>
      <c r="E289" s="144"/>
    </row>
    <row r="290" spans="1:5" x14ac:dyDescent="0.25">
      <c r="A290" s="129"/>
      <c r="B290" s="150"/>
      <c r="C290" s="129"/>
      <c r="D290" s="129"/>
      <c r="E290" s="144"/>
    </row>
    <row r="291" spans="1:5" x14ac:dyDescent="0.25">
      <c r="A291" s="129"/>
      <c r="B291" s="150"/>
      <c r="C291" s="129"/>
      <c r="D291" s="129"/>
      <c r="E291" s="144"/>
    </row>
    <row r="292" spans="1:5" x14ac:dyDescent="0.25">
      <c r="A292" s="129"/>
      <c r="B292" s="150"/>
      <c r="C292" s="129"/>
      <c r="D292" s="129"/>
      <c r="E292" s="144"/>
    </row>
    <row r="293" spans="1:5" x14ac:dyDescent="0.25">
      <c r="A293" s="129"/>
      <c r="B293" s="150"/>
      <c r="C293" s="129"/>
      <c r="D293" s="129"/>
      <c r="E293" s="144"/>
    </row>
    <row r="294" spans="1:5" x14ac:dyDescent="0.25">
      <c r="A294" s="129"/>
      <c r="B294" s="150"/>
      <c r="C294" s="129"/>
      <c r="D294" s="129"/>
      <c r="E294" s="144"/>
    </row>
    <row r="295" spans="1:5" x14ac:dyDescent="0.25">
      <c r="A295" s="129"/>
      <c r="B295" s="150"/>
      <c r="C295" s="129"/>
      <c r="D295" s="129"/>
      <c r="E295" s="144"/>
    </row>
    <row r="296" spans="1:5" x14ac:dyDescent="0.25">
      <c r="A296" s="129"/>
      <c r="B296" s="150"/>
      <c r="C296" s="129"/>
      <c r="D296" s="129"/>
      <c r="E296" s="144"/>
    </row>
    <row r="297" spans="1:5" x14ac:dyDescent="0.25">
      <c r="A297" s="129"/>
      <c r="B297" s="150"/>
      <c r="C297" s="129"/>
      <c r="D297" s="129"/>
      <c r="E297" s="144"/>
    </row>
    <row r="298" spans="1:5" x14ac:dyDescent="0.25">
      <c r="A298" s="129"/>
      <c r="B298" s="150"/>
      <c r="C298" s="129"/>
      <c r="D298" s="129"/>
      <c r="E298" s="144"/>
    </row>
    <row r="299" spans="1:5" x14ac:dyDescent="0.25">
      <c r="A299" s="129"/>
      <c r="B299" s="150"/>
      <c r="C299" s="129"/>
      <c r="D299" s="129"/>
      <c r="E299" s="144"/>
    </row>
    <row r="300" spans="1:5" x14ac:dyDescent="0.25">
      <c r="A300" s="129"/>
      <c r="B300" s="150"/>
      <c r="C300" s="129"/>
      <c r="D300" s="129"/>
      <c r="E300" s="144"/>
    </row>
    <row r="301" spans="1:5" x14ac:dyDescent="0.25">
      <c r="A301" s="129"/>
      <c r="B301" s="150"/>
      <c r="C301" s="129"/>
      <c r="D301" s="129"/>
      <c r="E301" s="144"/>
    </row>
    <row r="302" spans="1:5" x14ac:dyDescent="0.25">
      <c r="A302" s="129"/>
      <c r="B302" s="150"/>
      <c r="C302" s="129"/>
      <c r="D302" s="129"/>
      <c r="E302" s="144"/>
    </row>
    <row r="303" spans="1:5" x14ac:dyDescent="0.25">
      <c r="A303" s="129"/>
      <c r="B303" s="150"/>
      <c r="C303" s="129"/>
      <c r="D303" s="129"/>
      <c r="E303" s="144"/>
    </row>
    <row r="304" spans="1:5" x14ac:dyDescent="0.25">
      <c r="A304" s="129"/>
      <c r="B304" s="150"/>
      <c r="C304" s="129"/>
      <c r="D304" s="129"/>
      <c r="E304" s="144"/>
    </row>
    <row r="305" spans="1:5" x14ac:dyDescent="0.25">
      <c r="A305" s="129"/>
      <c r="B305" s="150"/>
      <c r="C305" s="129"/>
      <c r="D305" s="129"/>
      <c r="E305" s="144"/>
    </row>
    <row r="306" spans="1:5" x14ac:dyDescent="0.25">
      <c r="A306" s="129"/>
      <c r="B306" s="150"/>
      <c r="C306" s="129"/>
      <c r="D306" s="129"/>
      <c r="E306" s="144"/>
    </row>
    <row r="307" spans="1:5" x14ac:dyDescent="0.25">
      <c r="A307" s="129"/>
      <c r="B307" s="150"/>
      <c r="C307" s="129"/>
      <c r="D307" s="129"/>
      <c r="E307" s="144"/>
    </row>
    <row r="308" spans="1:5" x14ac:dyDescent="0.25">
      <c r="A308" s="129"/>
      <c r="B308" s="150"/>
      <c r="C308" s="129"/>
      <c r="D308" s="129"/>
      <c r="E308" s="144"/>
    </row>
    <row r="309" spans="1:5" x14ac:dyDescent="0.25">
      <c r="A309" s="129"/>
      <c r="B309" s="150"/>
      <c r="C309" s="129"/>
      <c r="D309" s="129"/>
      <c r="E309" s="144"/>
    </row>
    <row r="310" spans="1:5" x14ac:dyDescent="0.25">
      <c r="A310" s="129"/>
      <c r="B310" s="150"/>
      <c r="C310" s="129"/>
      <c r="D310" s="129"/>
      <c r="E310" s="144"/>
    </row>
    <row r="311" spans="1:5" x14ac:dyDescent="0.25">
      <c r="A311" s="129"/>
      <c r="B311" s="150"/>
      <c r="C311" s="129"/>
      <c r="D311" s="129"/>
      <c r="E311" s="144"/>
    </row>
    <row r="312" spans="1:5" x14ac:dyDescent="0.25">
      <c r="A312" s="129"/>
      <c r="B312" s="150"/>
      <c r="C312" s="129"/>
      <c r="D312" s="129"/>
      <c r="E312" s="144"/>
    </row>
    <row r="313" spans="1:5" x14ac:dyDescent="0.25">
      <c r="A313" s="129"/>
      <c r="B313" s="150"/>
      <c r="C313" s="129"/>
      <c r="D313" s="129"/>
      <c r="E313" s="144"/>
    </row>
    <row r="314" spans="1:5" x14ac:dyDescent="0.25">
      <c r="A314" s="129"/>
      <c r="B314" s="150"/>
      <c r="C314" s="129"/>
      <c r="D314" s="129"/>
      <c r="E314" s="144"/>
    </row>
    <row r="315" spans="1:5" x14ac:dyDescent="0.25">
      <c r="A315" s="129"/>
      <c r="B315" s="150"/>
      <c r="C315" s="129"/>
      <c r="D315" s="129"/>
      <c r="E315" s="144"/>
    </row>
    <row r="316" spans="1:5" x14ac:dyDescent="0.25">
      <c r="A316" s="129"/>
      <c r="B316" s="150"/>
      <c r="C316" s="129"/>
      <c r="D316" s="129"/>
      <c r="E316" s="144"/>
    </row>
    <row r="317" spans="1:5" x14ac:dyDescent="0.25">
      <c r="A317" s="129"/>
      <c r="B317" s="150"/>
      <c r="C317" s="129"/>
      <c r="D317" s="129"/>
      <c r="E317" s="144"/>
    </row>
    <row r="318" spans="1:5" x14ac:dyDescent="0.25">
      <c r="A318" s="129"/>
      <c r="B318" s="150"/>
      <c r="C318" s="129"/>
      <c r="D318" s="129"/>
      <c r="E318" s="144"/>
    </row>
    <row r="319" spans="1:5" x14ac:dyDescent="0.25">
      <c r="A319" s="129"/>
      <c r="B319" s="150"/>
      <c r="C319" s="129"/>
      <c r="D319" s="129"/>
      <c r="E319" s="144"/>
    </row>
    <row r="320" spans="1:5" x14ac:dyDescent="0.25">
      <c r="A320" s="129"/>
      <c r="B320" s="150"/>
      <c r="C320" s="129"/>
      <c r="D320" s="129"/>
      <c r="E320" s="144"/>
    </row>
    <row r="321" spans="1:5" x14ac:dyDescent="0.25">
      <c r="A321" s="129"/>
      <c r="B321" s="150"/>
      <c r="C321" s="129"/>
      <c r="D321" s="129"/>
      <c r="E321" s="144"/>
    </row>
    <row r="322" spans="1:5" x14ac:dyDescent="0.25">
      <c r="A322" s="129"/>
      <c r="B322" s="150"/>
      <c r="C322" s="129"/>
      <c r="D322" s="129"/>
      <c r="E322" s="144"/>
    </row>
    <row r="323" spans="1:5" x14ac:dyDescent="0.25">
      <c r="A323" s="129"/>
      <c r="B323" s="150"/>
      <c r="C323" s="129"/>
      <c r="D323" s="129"/>
      <c r="E323" s="144"/>
    </row>
    <row r="324" spans="1:5" x14ac:dyDescent="0.25">
      <c r="A324" s="129"/>
      <c r="B324" s="150"/>
      <c r="C324" s="129"/>
      <c r="D324" s="129"/>
      <c r="E324" s="144"/>
    </row>
    <row r="325" spans="1:5" x14ac:dyDescent="0.25">
      <c r="A325" s="129"/>
      <c r="B325" s="150"/>
      <c r="C325" s="129"/>
      <c r="D325" s="129"/>
      <c r="E325" s="144"/>
    </row>
    <row r="326" spans="1:5" x14ac:dyDescent="0.25">
      <c r="A326" s="129"/>
      <c r="B326" s="150"/>
      <c r="C326" s="129"/>
      <c r="D326" s="129"/>
      <c r="E326" s="144"/>
    </row>
    <row r="327" spans="1:5" x14ac:dyDescent="0.25">
      <c r="A327" s="129"/>
      <c r="B327" s="150"/>
      <c r="C327" s="129"/>
      <c r="D327" s="129"/>
      <c r="E327" s="144"/>
    </row>
    <row r="328" spans="1:5" x14ac:dyDescent="0.25">
      <c r="A328" s="129"/>
      <c r="B328" s="150"/>
      <c r="C328" s="129"/>
      <c r="D328" s="129"/>
      <c r="E328" s="144"/>
    </row>
    <row r="329" spans="1:5" x14ac:dyDescent="0.25">
      <c r="A329" s="129"/>
      <c r="B329" s="150"/>
      <c r="C329" s="129"/>
      <c r="D329" s="129"/>
      <c r="E329" s="144"/>
    </row>
    <row r="330" spans="1:5" x14ac:dyDescent="0.25">
      <c r="A330" s="129"/>
      <c r="B330" s="150"/>
      <c r="C330" s="129"/>
      <c r="D330" s="129"/>
      <c r="E330" s="144"/>
    </row>
    <row r="331" spans="1:5" x14ac:dyDescent="0.25">
      <c r="A331" s="129"/>
      <c r="B331" s="150"/>
      <c r="C331" s="129"/>
      <c r="D331" s="129"/>
      <c r="E331" s="144"/>
    </row>
    <row r="332" spans="1:5" x14ac:dyDescent="0.25">
      <c r="A332" s="129"/>
      <c r="B332" s="150"/>
      <c r="C332" s="129"/>
      <c r="D332" s="129"/>
      <c r="E332" s="144"/>
    </row>
    <row r="333" spans="1:5" x14ac:dyDescent="0.25">
      <c r="A333" s="129"/>
      <c r="B333" s="150"/>
      <c r="C333" s="129"/>
      <c r="D333" s="129"/>
      <c r="E333" s="144"/>
    </row>
    <row r="334" spans="1:5" x14ac:dyDescent="0.25">
      <c r="A334" s="129"/>
      <c r="B334" s="150"/>
      <c r="C334" s="129"/>
      <c r="D334" s="129"/>
      <c r="E334" s="144"/>
    </row>
    <row r="335" spans="1:5" x14ac:dyDescent="0.25">
      <c r="A335" s="129"/>
      <c r="B335" s="150"/>
      <c r="C335" s="129"/>
      <c r="D335" s="129"/>
      <c r="E335" s="144"/>
    </row>
    <row r="336" spans="1:5" x14ac:dyDescent="0.25">
      <c r="A336" s="129"/>
      <c r="B336" s="150"/>
      <c r="C336" s="129"/>
      <c r="D336" s="129"/>
      <c r="E336" s="144"/>
    </row>
    <row r="337" spans="1:5" x14ac:dyDescent="0.25">
      <c r="A337" s="129"/>
      <c r="B337" s="150"/>
      <c r="C337" s="129"/>
      <c r="D337" s="129"/>
      <c r="E337" s="144"/>
    </row>
    <row r="338" spans="1:5" x14ac:dyDescent="0.25">
      <c r="A338" s="129"/>
      <c r="B338" s="150"/>
      <c r="C338" s="129"/>
      <c r="D338" s="129"/>
      <c r="E338" s="144"/>
    </row>
    <row r="339" spans="1:5" x14ac:dyDescent="0.25">
      <c r="A339" s="129"/>
      <c r="B339" s="150"/>
      <c r="C339" s="129"/>
      <c r="D339" s="129"/>
      <c r="E339" s="144"/>
    </row>
    <row r="340" spans="1:5" x14ac:dyDescent="0.25">
      <c r="A340" s="129"/>
      <c r="B340" s="150"/>
      <c r="C340" s="129"/>
      <c r="D340" s="129"/>
      <c r="E340" s="144"/>
    </row>
    <row r="341" spans="1:5" x14ac:dyDescent="0.25">
      <c r="A341" s="129"/>
      <c r="B341" s="150"/>
      <c r="C341" s="129"/>
      <c r="D341" s="129"/>
      <c r="E341" s="144"/>
    </row>
    <row r="342" spans="1:5" x14ac:dyDescent="0.25">
      <c r="A342" s="129"/>
      <c r="B342" s="150"/>
      <c r="C342" s="129"/>
      <c r="D342" s="129"/>
      <c r="E342" s="144"/>
    </row>
    <row r="343" spans="1:5" x14ac:dyDescent="0.25">
      <c r="A343" s="129"/>
      <c r="B343" s="150"/>
      <c r="C343" s="129"/>
      <c r="D343" s="129"/>
      <c r="E343" s="144"/>
    </row>
    <row r="344" spans="1:5" x14ac:dyDescent="0.25">
      <c r="A344" s="129"/>
      <c r="B344" s="150"/>
      <c r="C344" s="129"/>
      <c r="D344" s="129"/>
      <c r="E344" s="144"/>
    </row>
    <row r="345" spans="1:5" x14ac:dyDescent="0.25">
      <c r="A345" s="129"/>
      <c r="B345" s="150"/>
      <c r="C345" s="129"/>
      <c r="D345" s="129"/>
      <c r="E345" s="144"/>
    </row>
    <row r="346" spans="1:5" x14ac:dyDescent="0.25">
      <c r="A346" s="129"/>
      <c r="B346" s="150"/>
      <c r="C346" s="129"/>
      <c r="D346" s="129"/>
      <c r="E346" s="144"/>
    </row>
    <row r="347" spans="1:5" x14ac:dyDescent="0.25">
      <c r="A347" s="129"/>
      <c r="B347" s="150"/>
      <c r="C347" s="129"/>
      <c r="D347" s="129"/>
      <c r="E347" s="144"/>
    </row>
    <row r="348" spans="1:5" x14ac:dyDescent="0.25">
      <c r="A348" s="129"/>
      <c r="B348" s="150"/>
      <c r="C348" s="129"/>
      <c r="D348" s="129"/>
      <c r="E348" s="144"/>
    </row>
    <row r="349" spans="1:5" x14ac:dyDescent="0.25">
      <c r="A349" s="129"/>
      <c r="B349" s="150"/>
      <c r="C349" s="129"/>
      <c r="D349" s="129"/>
      <c r="E349" s="144"/>
    </row>
    <row r="350" spans="1:5" x14ac:dyDescent="0.25">
      <c r="A350" s="129"/>
      <c r="B350" s="150"/>
      <c r="C350" s="129"/>
      <c r="D350" s="129"/>
      <c r="E350" s="144"/>
    </row>
    <row r="351" spans="1:5" x14ac:dyDescent="0.25">
      <c r="A351" s="129"/>
      <c r="B351" s="150"/>
      <c r="C351" s="129"/>
      <c r="D351" s="129"/>
      <c r="E351" s="144"/>
    </row>
    <row r="352" spans="1:5" x14ac:dyDescent="0.25">
      <c r="A352" s="129"/>
      <c r="B352" s="150"/>
      <c r="C352" s="129"/>
      <c r="D352" s="129"/>
      <c r="E352" s="144"/>
    </row>
    <row r="353" spans="1:5" x14ac:dyDescent="0.25">
      <c r="A353" s="129"/>
      <c r="B353" s="150"/>
      <c r="C353" s="129"/>
      <c r="D353" s="129"/>
      <c r="E353" s="144"/>
    </row>
    <row r="354" spans="1:5" x14ac:dyDescent="0.25">
      <c r="A354" s="129"/>
      <c r="B354" s="150"/>
      <c r="C354" s="129"/>
      <c r="D354" s="129"/>
      <c r="E354" s="144"/>
    </row>
    <row r="355" spans="1:5" x14ac:dyDescent="0.25">
      <c r="A355" s="129"/>
      <c r="B355" s="150"/>
      <c r="C355" s="129"/>
      <c r="D355" s="129"/>
      <c r="E355" s="144"/>
    </row>
    <row r="356" spans="1:5" x14ac:dyDescent="0.25">
      <c r="A356" s="129"/>
      <c r="B356" s="150"/>
      <c r="C356" s="129"/>
      <c r="D356" s="129"/>
      <c r="E356" s="144"/>
    </row>
    <row r="357" spans="1:5" x14ac:dyDescent="0.25">
      <c r="A357" s="129"/>
      <c r="B357" s="150"/>
      <c r="C357" s="129"/>
      <c r="D357" s="129"/>
      <c r="E357" s="144"/>
    </row>
    <row r="358" spans="1:5" x14ac:dyDescent="0.25">
      <c r="A358" s="129"/>
      <c r="B358" s="150"/>
      <c r="C358" s="129"/>
      <c r="D358" s="129"/>
      <c r="E358" s="144"/>
    </row>
    <row r="359" spans="1:5" x14ac:dyDescent="0.25">
      <c r="A359" s="129"/>
      <c r="B359" s="150"/>
      <c r="C359" s="129"/>
      <c r="D359" s="129"/>
      <c r="E359" s="144"/>
    </row>
    <row r="360" spans="1:5" x14ac:dyDescent="0.25">
      <c r="A360" s="129"/>
      <c r="B360" s="150"/>
      <c r="C360" s="129"/>
      <c r="D360" s="129"/>
      <c r="E360" s="144"/>
    </row>
    <row r="361" spans="1:5" x14ac:dyDescent="0.25">
      <c r="A361" s="129"/>
      <c r="B361" s="150"/>
      <c r="C361" s="129"/>
      <c r="D361" s="129"/>
      <c r="E361" s="144"/>
    </row>
    <row r="362" spans="1:5" x14ac:dyDescent="0.25">
      <c r="A362" s="129"/>
      <c r="B362" s="150"/>
      <c r="C362" s="129"/>
      <c r="D362" s="129"/>
      <c r="E362" s="144"/>
    </row>
    <row r="363" spans="1:5" x14ac:dyDescent="0.25">
      <c r="A363" s="129"/>
      <c r="B363" s="150"/>
      <c r="C363" s="129"/>
      <c r="D363" s="129"/>
      <c r="E363" s="144"/>
    </row>
    <row r="364" spans="1:5" x14ac:dyDescent="0.25">
      <c r="A364" s="129"/>
      <c r="B364" s="150"/>
      <c r="C364" s="129"/>
      <c r="D364" s="129"/>
      <c r="E364" s="144"/>
    </row>
    <row r="365" spans="1:5" x14ac:dyDescent="0.25">
      <c r="A365" s="129"/>
      <c r="B365" s="150"/>
      <c r="C365" s="129"/>
      <c r="D365" s="129"/>
      <c r="E365" s="144"/>
    </row>
    <row r="366" spans="1:5" x14ac:dyDescent="0.25">
      <c r="A366" s="129"/>
      <c r="B366" s="150"/>
      <c r="C366" s="129"/>
      <c r="D366" s="129"/>
      <c r="E366" s="144"/>
    </row>
    <row r="367" spans="1:5" x14ac:dyDescent="0.25">
      <c r="A367" s="129"/>
      <c r="B367" s="150"/>
      <c r="C367" s="129"/>
      <c r="D367" s="129"/>
      <c r="E367" s="144"/>
    </row>
    <row r="368" spans="1:5" x14ac:dyDescent="0.25">
      <c r="A368" s="129"/>
      <c r="B368" s="150"/>
      <c r="C368" s="129"/>
      <c r="D368" s="129"/>
      <c r="E368" s="144"/>
    </row>
    <row r="369" spans="1:5" x14ac:dyDescent="0.25">
      <c r="A369" s="129"/>
      <c r="B369" s="150"/>
      <c r="C369" s="129"/>
      <c r="D369" s="129"/>
      <c r="E369" s="144"/>
    </row>
    <row r="370" spans="1:5" x14ac:dyDescent="0.25">
      <c r="A370" s="129"/>
      <c r="B370" s="150"/>
      <c r="C370" s="129"/>
      <c r="D370" s="129"/>
      <c r="E370" s="144"/>
    </row>
    <row r="371" spans="1:5" x14ac:dyDescent="0.25">
      <c r="A371" s="129"/>
      <c r="B371" s="150"/>
      <c r="C371" s="129"/>
      <c r="D371" s="129"/>
      <c r="E371" s="144"/>
    </row>
    <row r="372" spans="1:5" x14ac:dyDescent="0.25">
      <c r="A372" s="129"/>
      <c r="B372" s="150"/>
      <c r="C372" s="129"/>
      <c r="D372" s="129"/>
      <c r="E372" s="144"/>
    </row>
    <row r="373" spans="1:5" x14ac:dyDescent="0.25">
      <c r="A373" s="129"/>
      <c r="B373" s="150"/>
      <c r="C373" s="129"/>
      <c r="D373" s="129"/>
      <c r="E373" s="144"/>
    </row>
    <row r="374" spans="1:5" x14ac:dyDescent="0.25">
      <c r="A374" s="129"/>
      <c r="B374" s="150"/>
      <c r="C374" s="129"/>
      <c r="D374" s="129"/>
      <c r="E374" s="144"/>
    </row>
    <row r="375" spans="1:5" x14ac:dyDescent="0.25">
      <c r="A375" s="129"/>
      <c r="B375" s="150"/>
      <c r="C375" s="129"/>
      <c r="D375" s="129"/>
      <c r="E375" s="144"/>
    </row>
    <row r="376" spans="1:5" x14ac:dyDescent="0.25">
      <c r="A376" s="129"/>
      <c r="B376" s="150"/>
      <c r="C376" s="129"/>
      <c r="D376" s="129"/>
      <c r="E376" s="144"/>
    </row>
    <row r="377" spans="1:5" x14ac:dyDescent="0.25">
      <c r="A377" s="129"/>
      <c r="B377" s="150"/>
      <c r="C377" s="129"/>
      <c r="D377" s="129"/>
      <c r="E377" s="144"/>
    </row>
    <row r="378" spans="1:5" x14ac:dyDescent="0.25">
      <c r="A378" s="129"/>
      <c r="B378" s="150"/>
      <c r="C378" s="129"/>
      <c r="D378" s="129"/>
      <c r="E378" s="144"/>
    </row>
    <row r="379" spans="1:5" x14ac:dyDescent="0.25">
      <c r="A379" s="129"/>
      <c r="B379" s="150"/>
      <c r="C379" s="129"/>
      <c r="D379" s="129"/>
      <c r="E379" s="144"/>
    </row>
    <row r="380" spans="1:5" x14ac:dyDescent="0.25">
      <c r="A380" s="129"/>
      <c r="B380" s="150"/>
      <c r="C380" s="129"/>
      <c r="D380" s="129"/>
      <c r="E380" s="144"/>
    </row>
    <row r="381" spans="1:5" x14ac:dyDescent="0.25">
      <c r="A381" s="129"/>
      <c r="B381" s="150"/>
      <c r="C381" s="129"/>
      <c r="D381" s="129"/>
      <c r="E381" s="144"/>
    </row>
    <row r="382" spans="1:5" x14ac:dyDescent="0.25">
      <c r="A382" s="129"/>
      <c r="B382" s="150"/>
      <c r="C382" s="129"/>
      <c r="D382" s="129"/>
      <c r="E382" s="144"/>
    </row>
    <row r="383" spans="1:5" x14ac:dyDescent="0.25">
      <c r="A383" s="129"/>
      <c r="B383" s="150"/>
      <c r="C383" s="129"/>
      <c r="D383" s="129"/>
      <c r="E383" s="144"/>
    </row>
    <row r="384" spans="1:5" x14ac:dyDescent="0.25">
      <c r="A384" s="129"/>
      <c r="B384" s="150"/>
      <c r="C384" s="129"/>
      <c r="D384" s="129"/>
      <c r="E384" s="144"/>
    </row>
    <row r="385" spans="1:5" x14ac:dyDescent="0.25">
      <c r="A385" s="129"/>
      <c r="B385" s="150"/>
      <c r="C385" s="129"/>
      <c r="D385" s="129"/>
      <c r="E385" s="144"/>
    </row>
    <row r="386" spans="1:5" x14ac:dyDescent="0.25">
      <c r="A386" s="129"/>
      <c r="B386" s="150"/>
      <c r="C386" s="129"/>
      <c r="D386" s="129"/>
      <c r="E386" s="144"/>
    </row>
    <row r="387" spans="1:5" x14ac:dyDescent="0.25">
      <c r="A387" s="129"/>
      <c r="B387" s="150"/>
      <c r="C387" s="129"/>
      <c r="D387" s="129"/>
      <c r="E387" s="144"/>
    </row>
    <row r="388" spans="1:5" x14ac:dyDescent="0.25">
      <c r="A388" s="129"/>
      <c r="B388" s="150"/>
      <c r="C388" s="129"/>
      <c r="D388" s="129"/>
      <c r="E388" s="144"/>
    </row>
    <row r="389" spans="1:5" x14ac:dyDescent="0.25">
      <c r="A389" s="129"/>
      <c r="B389" s="150"/>
      <c r="C389" s="129"/>
      <c r="D389" s="129"/>
      <c r="E389" s="144"/>
    </row>
    <row r="390" spans="1:5" x14ac:dyDescent="0.25">
      <c r="A390" s="129"/>
      <c r="B390" s="150"/>
      <c r="C390" s="129"/>
      <c r="D390" s="129"/>
      <c r="E390" s="144"/>
    </row>
    <row r="391" spans="1:5" x14ac:dyDescent="0.25">
      <c r="A391" s="129"/>
      <c r="B391" s="150"/>
      <c r="C391" s="129"/>
      <c r="D391" s="129"/>
      <c r="E391" s="144"/>
    </row>
    <row r="392" spans="1:5" x14ac:dyDescent="0.25">
      <c r="A392" s="129"/>
      <c r="B392" s="150"/>
      <c r="C392" s="129"/>
      <c r="D392" s="129"/>
      <c r="E392" s="144"/>
    </row>
    <row r="393" spans="1:5" x14ac:dyDescent="0.25">
      <c r="A393" s="129"/>
      <c r="B393" s="150"/>
      <c r="C393" s="129"/>
      <c r="D393" s="129"/>
      <c r="E393" s="144"/>
    </row>
    <row r="394" spans="1:5" x14ac:dyDescent="0.25">
      <c r="A394" s="129"/>
      <c r="B394" s="150"/>
      <c r="C394" s="129"/>
      <c r="D394" s="129"/>
      <c r="E394" s="144"/>
    </row>
    <row r="395" spans="1:5" x14ac:dyDescent="0.25">
      <c r="A395" s="129"/>
      <c r="B395" s="150"/>
      <c r="C395" s="129"/>
      <c r="D395" s="129"/>
      <c r="E395" s="144"/>
    </row>
    <row r="396" spans="1:5" x14ac:dyDescent="0.25">
      <c r="A396" s="129"/>
      <c r="B396" s="150"/>
      <c r="C396" s="129"/>
      <c r="D396" s="129"/>
      <c r="E396" s="144"/>
    </row>
    <row r="397" spans="1:5" x14ac:dyDescent="0.25">
      <c r="A397" s="129"/>
      <c r="B397" s="150"/>
      <c r="C397" s="129"/>
      <c r="D397" s="129"/>
      <c r="E397" s="144"/>
    </row>
    <row r="398" spans="1:5" x14ac:dyDescent="0.25">
      <c r="A398" s="129"/>
      <c r="B398" s="150"/>
      <c r="C398" s="129"/>
      <c r="D398" s="129"/>
      <c r="E398" s="144"/>
    </row>
    <row r="399" spans="1:5" x14ac:dyDescent="0.25">
      <c r="A399" s="129"/>
      <c r="B399" s="150"/>
      <c r="C399" s="129"/>
      <c r="D399" s="129"/>
      <c r="E399" s="144"/>
    </row>
    <row r="400" spans="1:5" x14ac:dyDescent="0.25">
      <c r="A400" s="129"/>
      <c r="B400" s="150"/>
      <c r="C400" s="129"/>
      <c r="D400" s="129"/>
      <c r="E400" s="144"/>
    </row>
    <row r="401" spans="1:5" x14ac:dyDescent="0.25">
      <c r="A401" s="129"/>
      <c r="B401" s="150"/>
      <c r="C401" s="129"/>
      <c r="D401" s="129"/>
      <c r="E401" s="144"/>
    </row>
    <row r="402" spans="1:5" x14ac:dyDescent="0.25">
      <c r="A402" s="129"/>
      <c r="B402" s="150"/>
      <c r="C402" s="129"/>
      <c r="D402" s="129"/>
      <c r="E402" s="144"/>
    </row>
    <row r="403" spans="1:5" x14ac:dyDescent="0.25">
      <c r="A403" s="129"/>
      <c r="B403" s="150"/>
      <c r="C403" s="129"/>
      <c r="D403" s="129"/>
      <c r="E403" s="144"/>
    </row>
    <row r="404" spans="1:5" x14ac:dyDescent="0.25">
      <c r="A404" s="129"/>
      <c r="B404" s="150"/>
      <c r="C404" s="129"/>
      <c r="D404" s="129"/>
      <c r="E404" s="144"/>
    </row>
    <row r="405" spans="1:5" x14ac:dyDescent="0.25">
      <c r="A405" s="129"/>
      <c r="B405" s="150"/>
      <c r="C405" s="129"/>
      <c r="D405" s="129"/>
      <c r="E405" s="144"/>
    </row>
    <row r="406" spans="1:5" x14ac:dyDescent="0.25">
      <c r="A406" s="129"/>
      <c r="B406" s="150"/>
      <c r="C406" s="129"/>
      <c r="D406" s="129"/>
      <c r="E406" s="144"/>
    </row>
    <row r="407" spans="1:5" x14ac:dyDescent="0.25">
      <c r="A407" s="129"/>
      <c r="B407" s="150"/>
      <c r="C407" s="129"/>
      <c r="D407" s="129"/>
      <c r="E407" s="144"/>
    </row>
    <row r="408" spans="1:5" x14ac:dyDescent="0.25">
      <c r="A408" s="129"/>
      <c r="B408" s="150"/>
      <c r="C408" s="129"/>
      <c r="D408" s="129"/>
      <c r="E408" s="144"/>
    </row>
    <row r="409" spans="1:5" x14ac:dyDescent="0.25">
      <c r="A409" s="129"/>
      <c r="B409" s="150"/>
      <c r="C409" s="129"/>
      <c r="D409" s="129"/>
      <c r="E409" s="144"/>
    </row>
    <row r="410" spans="1:5" x14ac:dyDescent="0.25">
      <c r="A410" s="129"/>
      <c r="B410" s="150"/>
      <c r="C410" s="129"/>
      <c r="D410" s="129"/>
      <c r="E410" s="144"/>
    </row>
    <row r="411" spans="1:5" x14ac:dyDescent="0.25">
      <c r="A411" s="129"/>
      <c r="B411" s="150"/>
      <c r="C411" s="129"/>
      <c r="D411" s="129"/>
      <c r="E411" s="144"/>
    </row>
    <row r="412" spans="1:5" x14ac:dyDescent="0.25">
      <c r="A412" s="129"/>
      <c r="B412" s="150"/>
      <c r="C412" s="129"/>
      <c r="D412" s="129"/>
      <c r="E412" s="144"/>
    </row>
    <row r="413" spans="1:5" x14ac:dyDescent="0.25">
      <c r="A413" s="129"/>
      <c r="B413" s="150"/>
      <c r="C413" s="129"/>
      <c r="D413" s="129"/>
      <c r="E413" s="144"/>
    </row>
    <row r="414" spans="1:5" x14ac:dyDescent="0.25">
      <c r="A414" s="129"/>
      <c r="B414" s="150"/>
      <c r="C414" s="129"/>
      <c r="D414" s="129"/>
      <c r="E414" s="144"/>
    </row>
    <row r="415" spans="1:5" x14ac:dyDescent="0.25">
      <c r="A415" s="129"/>
      <c r="B415" s="150"/>
      <c r="C415" s="129"/>
      <c r="D415" s="129"/>
      <c r="E415" s="144"/>
    </row>
    <row r="416" spans="1:5" x14ac:dyDescent="0.25">
      <c r="A416" s="129"/>
      <c r="B416" s="150"/>
      <c r="C416" s="129"/>
      <c r="D416" s="129"/>
      <c r="E416" s="144"/>
    </row>
    <row r="417" spans="1:5" x14ac:dyDescent="0.25">
      <c r="A417" s="129"/>
      <c r="B417" s="150"/>
      <c r="C417" s="129"/>
      <c r="D417" s="129"/>
      <c r="E417" s="144"/>
    </row>
    <row r="418" spans="1:5" x14ac:dyDescent="0.25">
      <c r="A418" s="129"/>
      <c r="B418" s="150"/>
      <c r="C418" s="129"/>
      <c r="D418" s="129"/>
      <c r="E418" s="144"/>
    </row>
    <row r="419" spans="1:5" x14ac:dyDescent="0.25">
      <c r="A419" s="129"/>
      <c r="B419" s="150"/>
      <c r="C419" s="129"/>
      <c r="D419" s="129"/>
      <c r="E419" s="144"/>
    </row>
    <row r="420" spans="1:5" x14ac:dyDescent="0.25">
      <c r="A420" s="129"/>
      <c r="B420" s="150"/>
      <c r="C420" s="129"/>
      <c r="D420" s="129"/>
      <c r="E420" s="144"/>
    </row>
    <row r="421" spans="1:5" x14ac:dyDescent="0.25">
      <c r="A421" s="129"/>
      <c r="B421" s="150"/>
      <c r="C421" s="129"/>
      <c r="D421" s="129"/>
      <c r="E421" s="144"/>
    </row>
    <row r="422" spans="1:5" x14ac:dyDescent="0.25">
      <c r="A422" s="129"/>
      <c r="B422" s="150"/>
      <c r="C422" s="129"/>
      <c r="D422" s="129"/>
      <c r="E422" s="144"/>
    </row>
    <row r="423" spans="1:5" x14ac:dyDescent="0.25">
      <c r="A423" s="129"/>
      <c r="B423" s="150"/>
      <c r="C423" s="129"/>
      <c r="D423" s="129"/>
      <c r="E423" s="144"/>
    </row>
    <row r="424" spans="1:5" x14ac:dyDescent="0.25">
      <c r="A424" s="129"/>
      <c r="B424" s="150"/>
      <c r="C424" s="129"/>
      <c r="D424" s="129"/>
      <c r="E424" s="144"/>
    </row>
    <row r="425" spans="1:5" x14ac:dyDescent="0.25">
      <c r="A425" s="129"/>
      <c r="B425" s="150"/>
      <c r="C425" s="129"/>
      <c r="D425" s="129"/>
      <c r="E425" s="144"/>
    </row>
    <row r="426" spans="1:5" x14ac:dyDescent="0.25">
      <c r="A426" s="129"/>
      <c r="B426" s="150"/>
      <c r="C426" s="129"/>
      <c r="D426" s="129"/>
      <c r="E426" s="144"/>
    </row>
    <row r="427" spans="1:5" x14ac:dyDescent="0.25">
      <c r="A427" s="129"/>
      <c r="B427" s="150"/>
      <c r="C427" s="129"/>
      <c r="D427" s="129"/>
      <c r="E427" s="144"/>
    </row>
    <row r="428" spans="1:5" x14ac:dyDescent="0.25">
      <c r="A428" s="129"/>
      <c r="B428" s="150"/>
      <c r="C428" s="129"/>
      <c r="D428" s="129"/>
      <c r="E428" s="144"/>
    </row>
    <row r="429" spans="1:5" x14ac:dyDescent="0.25">
      <c r="A429" s="129"/>
      <c r="B429" s="150"/>
      <c r="C429" s="129"/>
      <c r="D429" s="129"/>
      <c r="E429" s="144"/>
    </row>
    <row r="430" spans="1:5" x14ac:dyDescent="0.25">
      <c r="A430" s="129"/>
      <c r="B430" s="150"/>
      <c r="C430" s="129"/>
      <c r="D430" s="129"/>
      <c r="E430" s="144"/>
    </row>
    <row r="431" spans="1:5" x14ac:dyDescent="0.25">
      <c r="A431" s="129"/>
      <c r="B431" s="150"/>
      <c r="C431" s="129"/>
      <c r="D431" s="129"/>
      <c r="E431" s="144"/>
    </row>
    <row r="432" spans="1:5" x14ac:dyDescent="0.25">
      <c r="A432" s="129"/>
      <c r="B432" s="150"/>
      <c r="C432" s="129"/>
      <c r="D432" s="129"/>
      <c r="E432" s="144"/>
    </row>
    <row r="433" spans="1:5" x14ac:dyDescent="0.25">
      <c r="A433" s="129"/>
      <c r="B433" s="150"/>
      <c r="C433" s="129"/>
      <c r="D433" s="129"/>
      <c r="E433" s="144"/>
    </row>
    <row r="434" spans="1:5" x14ac:dyDescent="0.25">
      <c r="A434" s="129"/>
      <c r="B434" s="150"/>
      <c r="C434" s="129"/>
      <c r="D434" s="129"/>
      <c r="E434" s="144"/>
    </row>
    <row r="435" spans="1:5" x14ac:dyDescent="0.25">
      <c r="A435" s="129"/>
      <c r="B435" s="150"/>
      <c r="C435" s="129"/>
      <c r="D435" s="129"/>
      <c r="E435" s="144"/>
    </row>
    <row r="436" spans="1:5" x14ac:dyDescent="0.25">
      <c r="A436" s="129"/>
      <c r="B436" s="150"/>
      <c r="C436" s="129"/>
      <c r="D436" s="129"/>
      <c r="E436" s="144"/>
    </row>
    <row r="437" spans="1:5" x14ac:dyDescent="0.25">
      <c r="A437" s="129"/>
      <c r="B437" s="150"/>
      <c r="C437" s="129"/>
      <c r="D437" s="129"/>
      <c r="E437" s="144"/>
    </row>
    <row r="438" spans="1:5" x14ac:dyDescent="0.25">
      <c r="A438" s="129"/>
      <c r="B438" s="150"/>
      <c r="C438" s="129"/>
      <c r="D438" s="129"/>
      <c r="E438" s="144"/>
    </row>
    <row r="439" spans="1:5" x14ac:dyDescent="0.25">
      <c r="A439" s="129"/>
      <c r="B439" s="150"/>
      <c r="C439" s="129"/>
      <c r="D439" s="129"/>
      <c r="E439" s="144"/>
    </row>
    <row r="440" spans="1:5" x14ac:dyDescent="0.25">
      <c r="A440" s="129"/>
      <c r="B440" s="150"/>
      <c r="C440" s="129"/>
      <c r="D440" s="129"/>
      <c r="E440" s="144"/>
    </row>
    <row r="441" spans="1:5" x14ac:dyDescent="0.25">
      <c r="A441" s="129"/>
      <c r="B441" s="150"/>
      <c r="C441" s="129"/>
      <c r="D441" s="129"/>
      <c r="E441" s="144"/>
    </row>
    <row r="442" spans="1:5" x14ac:dyDescent="0.25">
      <c r="A442" s="129"/>
      <c r="B442" s="150"/>
      <c r="C442" s="129"/>
      <c r="D442" s="129"/>
      <c r="E442" s="144"/>
    </row>
    <row r="443" spans="1:5" x14ac:dyDescent="0.25">
      <c r="A443" s="129"/>
      <c r="B443" s="150"/>
      <c r="C443" s="129"/>
      <c r="D443" s="129"/>
      <c r="E443" s="144"/>
    </row>
    <row r="444" spans="1:5" x14ac:dyDescent="0.25">
      <c r="A444" s="129"/>
      <c r="B444" s="150"/>
      <c r="C444" s="129"/>
      <c r="D444" s="129"/>
      <c r="E444" s="144"/>
    </row>
    <row r="445" spans="1:5" x14ac:dyDescent="0.25">
      <c r="A445" s="129"/>
      <c r="B445" s="150"/>
      <c r="C445" s="129"/>
      <c r="D445" s="129"/>
      <c r="E445" s="144"/>
    </row>
    <row r="446" spans="1:5" x14ac:dyDescent="0.25">
      <c r="A446" s="129"/>
      <c r="B446" s="150"/>
      <c r="C446" s="129"/>
      <c r="D446" s="129"/>
      <c r="E446" s="144"/>
    </row>
    <row r="447" spans="1:5" x14ac:dyDescent="0.25">
      <c r="A447" s="129"/>
      <c r="B447" s="150"/>
      <c r="C447" s="129"/>
      <c r="D447" s="129"/>
      <c r="E447" s="144"/>
    </row>
    <row r="448" spans="1:5" x14ac:dyDescent="0.25">
      <c r="A448" s="129"/>
      <c r="B448" s="150"/>
      <c r="C448" s="129"/>
      <c r="D448" s="129"/>
      <c r="E448" s="144"/>
    </row>
    <row r="449" spans="1:5" x14ac:dyDescent="0.25">
      <c r="A449" s="129"/>
      <c r="B449" s="150"/>
      <c r="C449" s="129"/>
      <c r="D449" s="129"/>
      <c r="E449" s="144"/>
    </row>
    <row r="450" spans="1:5" x14ac:dyDescent="0.25">
      <c r="A450" s="129"/>
      <c r="B450" s="150"/>
      <c r="C450" s="129"/>
      <c r="D450" s="129"/>
      <c r="E450" s="144"/>
    </row>
    <row r="451" spans="1:5" x14ac:dyDescent="0.25">
      <c r="A451" s="129"/>
      <c r="B451" s="150"/>
      <c r="C451" s="129"/>
      <c r="D451" s="129"/>
      <c r="E451" s="144"/>
    </row>
    <row r="452" spans="1:5" x14ac:dyDescent="0.25">
      <c r="A452" s="129"/>
      <c r="B452" s="150"/>
      <c r="C452" s="129"/>
      <c r="D452" s="129"/>
      <c r="E452" s="144"/>
    </row>
    <row r="453" spans="1:5" x14ac:dyDescent="0.25">
      <c r="A453" s="129"/>
      <c r="B453" s="150"/>
      <c r="C453" s="129"/>
      <c r="D453" s="129"/>
      <c r="E453" s="144"/>
    </row>
    <row r="454" spans="1:5" x14ac:dyDescent="0.25">
      <c r="A454" s="129"/>
      <c r="B454" s="150"/>
      <c r="C454" s="129"/>
      <c r="D454" s="129"/>
      <c r="E454" s="144"/>
    </row>
    <row r="455" spans="1:5" x14ac:dyDescent="0.25">
      <c r="A455" s="129"/>
      <c r="B455" s="150"/>
      <c r="C455" s="129"/>
      <c r="D455" s="129"/>
      <c r="E455" s="144"/>
    </row>
    <row r="456" spans="1:5" x14ac:dyDescent="0.25">
      <c r="A456" s="129"/>
      <c r="B456" s="150"/>
      <c r="C456" s="129"/>
      <c r="D456" s="129"/>
      <c r="E456" s="144"/>
    </row>
    <row r="457" spans="1:5" x14ac:dyDescent="0.25">
      <c r="A457" s="129"/>
      <c r="B457" s="150"/>
      <c r="C457" s="129"/>
      <c r="D457" s="129"/>
      <c r="E457" s="144"/>
    </row>
    <row r="458" spans="1:5" x14ac:dyDescent="0.25">
      <c r="A458" s="129"/>
      <c r="B458" s="150"/>
      <c r="C458" s="129"/>
      <c r="D458" s="129"/>
      <c r="E458" s="144"/>
    </row>
    <row r="459" spans="1:5" x14ac:dyDescent="0.25">
      <c r="A459" s="129"/>
      <c r="B459" s="150"/>
      <c r="C459" s="129"/>
      <c r="D459" s="129"/>
      <c r="E459" s="144"/>
    </row>
    <row r="460" spans="1:5" x14ac:dyDescent="0.25">
      <c r="A460" s="129"/>
      <c r="B460" s="150"/>
      <c r="C460" s="129"/>
      <c r="D460" s="129"/>
      <c r="E460" s="144"/>
    </row>
    <row r="461" spans="1:5" x14ac:dyDescent="0.25">
      <c r="A461" s="129"/>
      <c r="B461" s="150"/>
      <c r="C461" s="129"/>
      <c r="D461" s="129"/>
      <c r="E461" s="144"/>
    </row>
    <row r="462" spans="1:5" x14ac:dyDescent="0.25">
      <c r="A462" s="129"/>
      <c r="B462" s="150"/>
      <c r="C462" s="129"/>
      <c r="D462" s="129"/>
      <c r="E462" s="144"/>
    </row>
    <row r="463" spans="1:5" x14ac:dyDescent="0.25">
      <c r="A463" s="129"/>
      <c r="B463" s="150"/>
      <c r="C463" s="129"/>
      <c r="D463" s="129"/>
      <c r="E463" s="144"/>
    </row>
    <row r="464" spans="1:5" x14ac:dyDescent="0.25">
      <c r="A464" s="129"/>
      <c r="B464" s="150"/>
      <c r="C464" s="129"/>
      <c r="D464" s="129"/>
      <c r="E464" s="144"/>
    </row>
    <row r="465" spans="1:5" x14ac:dyDescent="0.25">
      <c r="A465" s="129"/>
      <c r="B465" s="150"/>
      <c r="C465" s="129"/>
      <c r="D465" s="129"/>
      <c r="E465" s="144"/>
    </row>
    <row r="466" spans="1:5" x14ac:dyDescent="0.25">
      <c r="A466" s="129"/>
      <c r="B466" s="150"/>
      <c r="C466" s="129"/>
      <c r="D466" s="129"/>
      <c r="E466" s="144"/>
    </row>
    <row r="467" spans="1:5" x14ac:dyDescent="0.25">
      <c r="A467" s="129"/>
      <c r="B467" s="150"/>
      <c r="C467" s="129"/>
      <c r="D467" s="129"/>
      <c r="E467" s="144"/>
    </row>
    <row r="468" spans="1:5" x14ac:dyDescent="0.25">
      <c r="A468" s="129"/>
      <c r="B468" s="150"/>
      <c r="C468" s="129"/>
      <c r="D468" s="129"/>
      <c r="E468" s="144"/>
    </row>
    <row r="469" spans="1:5" x14ac:dyDescent="0.25">
      <c r="A469" s="129"/>
      <c r="B469" s="150"/>
      <c r="C469" s="129"/>
      <c r="D469" s="129"/>
      <c r="E469" s="144"/>
    </row>
    <row r="470" spans="1:5" x14ac:dyDescent="0.25">
      <c r="A470" s="129"/>
      <c r="B470" s="150"/>
      <c r="C470" s="129"/>
      <c r="D470" s="129"/>
      <c r="E470" s="144"/>
    </row>
    <row r="471" spans="1:5" x14ac:dyDescent="0.25">
      <c r="A471" s="129"/>
      <c r="B471" s="150"/>
      <c r="C471" s="129"/>
      <c r="D471" s="129"/>
      <c r="E471" s="144"/>
    </row>
    <row r="472" spans="1:5" x14ac:dyDescent="0.25">
      <c r="A472" s="129"/>
      <c r="B472" s="150"/>
      <c r="C472" s="129"/>
      <c r="D472" s="129"/>
      <c r="E472" s="144"/>
    </row>
    <row r="473" spans="1:5" x14ac:dyDescent="0.25">
      <c r="A473" s="129"/>
      <c r="B473" s="150"/>
      <c r="C473" s="129"/>
      <c r="D473" s="129"/>
      <c r="E473" s="144"/>
    </row>
    <row r="474" spans="1:5" x14ac:dyDescent="0.25">
      <c r="A474" s="129"/>
      <c r="B474" s="150"/>
      <c r="C474" s="129"/>
      <c r="D474" s="129"/>
      <c r="E474" s="144"/>
    </row>
    <row r="475" spans="1:5" x14ac:dyDescent="0.25">
      <c r="A475" s="129"/>
      <c r="B475" s="150"/>
      <c r="C475" s="129"/>
      <c r="D475" s="129"/>
      <c r="E475" s="144"/>
    </row>
    <row r="476" spans="1:5" x14ac:dyDescent="0.25">
      <c r="A476" s="129"/>
      <c r="B476" s="150"/>
      <c r="C476" s="129"/>
      <c r="D476" s="129"/>
      <c r="E476" s="144"/>
    </row>
    <row r="477" spans="1:5" x14ac:dyDescent="0.25">
      <c r="A477" s="129"/>
      <c r="B477" s="150"/>
      <c r="C477" s="129"/>
      <c r="D477" s="129"/>
      <c r="E477" s="144"/>
    </row>
    <row r="478" spans="1:5" x14ac:dyDescent="0.25">
      <c r="A478" s="129"/>
      <c r="B478" s="150"/>
      <c r="C478" s="129"/>
      <c r="D478" s="129"/>
      <c r="E478" s="144"/>
    </row>
    <row r="479" spans="1:5" x14ac:dyDescent="0.25">
      <c r="A479" s="129"/>
      <c r="B479" s="150"/>
      <c r="C479" s="129"/>
      <c r="D479" s="129"/>
      <c r="E479" s="144"/>
    </row>
    <row r="480" spans="1:5" x14ac:dyDescent="0.25">
      <c r="A480" s="129"/>
      <c r="B480" s="150"/>
      <c r="C480" s="129"/>
      <c r="D480" s="129"/>
      <c r="E480" s="144"/>
    </row>
    <row r="481" spans="1:5" x14ac:dyDescent="0.25">
      <c r="A481" s="129"/>
      <c r="B481" s="150"/>
      <c r="C481" s="129"/>
      <c r="D481" s="129"/>
      <c r="E481" s="144"/>
    </row>
    <row r="482" spans="1:5" x14ac:dyDescent="0.25">
      <c r="A482" s="129"/>
      <c r="B482" s="150"/>
      <c r="C482" s="129"/>
      <c r="D482" s="129"/>
      <c r="E482" s="144"/>
    </row>
    <row r="483" spans="1:5" x14ac:dyDescent="0.25">
      <c r="A483" s="129"/>
      <c r="B483" s="150"/>
      <c r="C483" s="129"/>
      <c r="D483" s="129"/>
      <c r="E483" s="144"/>
    </row>
    <row r="484" spans="1:5" x14ac:dyDescent="0.25">
      <c r="A484" s="129"/>
      <c r="B484" s="150"/>
      <c r="C484" s="129"/>
      <c r="D484" s="129"/>
      <c r="E484" s="144"/>
    </row>
    <row r="485" spans="1:5" x14ac:dyDescent="0.25">
      <c r="A485" s="129"/>
      <c r="B485" s="150"/>
      <c r="C485" s="129"/>
      <c r="D485" s="129"/>
      <c r="E485" s="144"/>
    </row>
    <row r="486" spans="1:5" x14ac:dyDescent="0.25">
      <c r="A486" s="129"/>
      <c r="B486" s="150"/>
      <c r="C486" s="129"/>
      <c r="D486" s="129"/>
      <c r="E486" s="144"/>
    </row>
    <row r="487" spans="1:5" x14ac:dyDescent="0.25">
      <c r="A487" s="129"/>
      <c r="B487" s="150"/>
      <c r="C487" s="129"/>
      <c r="D487" s="129"/>
      <c r="E487" s="144"/>
    </row>
    <row r="488" spans="1:5" x14ac:dyDescent="0.25">
      <c r="A488" s="129"/>
      <c r="B488" s="150"/>
      <c r="C488" s="129"/>
      <c r="D488" s="129"/>
      <c r="E488" s="144"/>
    </row>
    <row r="489" spans="1:5" x14ac:dyDescent="0.25">
      <c r="A489" s="129"/>
      <c r="B489" s="150"/>
      <c r="C489" s="129"/>
      <c r="D489" s="129"/>
      <c r="E489" s="144"/>
    </row>
    <row r="490" spans="1:5" x14ac:dyDescent="0.25">
      <c r="A490" s="129"/>
      <c r="B490" s="150"/>
      <c r="C490" s="129"/>
      <c r="D490" s="129"/>
      <c r="E490" s="144"/>
    </row>
    <row r="491" spans="1:5" x14ac:dyDescent="0.25">
      <c r="A491" s="129"/>
      <c r="B491" s="150"/>
      <c r="C491" s="129"/>
      <c r="D491" s="129"/>
      <c r="E491" s="144"/>
    </row>
    <row r="492" spans="1:5" x14ac:dyDescent="0.25">
      <c r="A492" s="129"/>
      <c r="B492" s="150"/>
      <c r="C492" s="129"/>
      <c r="D492" s="129"/>
      <c r="E492" s="144"/>
    </row>
    <row r="493" spans="1:5" x14ac:dyDescent="0.25">
      <c r="A493" s="129"/>
      <c r="B493" s="150"/>
      <c r="C493" s="129"/>
      <c r="D493" s="129"/>
      <c r="E493" s="144"/>
    </row>
    <row r="494" spans="1:5" x14ac:dyDescent="0.25">
      <c r="A494" s="129"/>
      <c r="B494" s="150"/>
      <c r="C494" s="129"/>
      <c r="D494" s="129"/>
      <c r="E494" s="144"/>
    </row>
    <row r="495" spans="1:5" x14ac:dyDescent="0.25">
      <c r="A495" s="129"/>
      <c r="B495" s="150"/>
      <c r="C495" s="129"/>
      <c r="D495" s="129"/>
      <c r="E495" s="144"/>
    </row>
    <row r="496" spans="1:5" x14ac:dyDescent="0.25">
      <c r="A496" s="129"/>
      <c r="B496" s="150"/>
      <c r="C496" s="129"/>
      <c r="D496" s="129"/>
      <c r="E496" s="144"/>
    </row>
    <row r="497" spans="1:5" x14ac:dyDescent="0.25">
      <c r="A497" s="129"/>
      <c r="B497" s="150"/>
      <c r="C497" s="129"/>
      <c r="D497" s="129"/>
      <c r="E497" s="144"/>
    </row>
    <row r="498" spans="1:5" x14ac:dyDescent="0.25">
      <c r="A498" s="129"/>
      <c r="B498" s="150"/>
      <c r="C498" s="129"/>
      <c r="D498" s="129"/>
      <c r="E498" s="144"/>
    </row>
    <row r="499" spans="1:5" x14ac:dyDescent="0.25">
      <c r="A499" s="129"/>
      <c r="B499" s="150"/>
      <c r="C499" s="129"/>
      <c r="D499" s="129"/>
      <c r="E499" s="144"/>
    </row>
    <row r="500" spans="1:5" x14ac:dyDescent="0.25">
      <c r="A500" s="129"/>
      <c r="B500" s="150"/>
      <c r="C500" s="129"/>
      <c r="D500" s="129"/>
      <c r="E500" s="144"/>
    </row>
    <row r="501" spans="1:5" x14ac:dyDescent="0.25">
      <c r="A501" s="129"/>
      <c r="B501" s="150"/>
      <c r="C501" s="129"/>
      <c r="D501" s="129"/>
      <c r="E501" s="144"/>
    </row>
    <row r="502" spans="1:5" x14ac:dyDescent="0.25">
      <c r="A502" s="129"/>
      <c r="B502" s="150"/>
      <c r="C502" s="129"/>
      <c r="D502" s="129"/>
      <c r="E502" s="144"/>
    </row>
    <row r="503" spans="1:5" x14ac:dyDescent="0.25">
      <c r="A503" s="129"/>
      <c r="B503" s="150"/>
      <c r="C503" s="129"/>
      <c r="D503" s="129"/>
      <c r="E503" s="144"/>
    </row>
    <row r="504" spans="1:5" x14ac:dyDescent="0.25">
      <c r="A504" s="129"/>
      <c r="B504" s="150"/>
      <c r="C504" s="129"/>
      <c r="D504" s="129"/>
      <c r="E504" s="144"/>
    </row>
    <row r="505" spans="1:5" x14ac:dyDescent="0.25">
      <c r="A505" s="129"/>
      <c r="B505" s="150"/>
      <c r="C505" s="129"/>
      <c r="D505" s="129"/>
      <c r="E505" s="144"/>
    </row>
    <row r="506" spans="1:5" x14ac:dyDescent="0.25">
      <c r="A506" s="129"/>
      <c r="B506" s="150"/>
      <c r="C506" s="129"/>
      <c r="D506" s="129"/>
      <c r="E506" s="144"/>
    </row>
    <row r="507" spans="1:5" x14ac:dyDescent="0.25">
      <c r="A507" s="129"/>
      <c r="B507" s="150"/>
      <c r="C507" s="129"/>
      <c r="D507" s="129"/>
      <c r="E507" s="144"/>
    </row>
    <row r="508" spans="1:5" x14ac:dyDescent="0.25">
      <c r="A508" s="129"/>
      <c r="B508" s="150"/>
      <c r="C508" s="129"/>
      <c r="D508" s="129"/>
      <c r="E508" s="144"/>
    </row>
    <row r="509" spans="1:5" x14ac:dyDescent="0.25">
      <c r="A509" s="129"/>
      <c r="B509" s="150"/>
      <c r="C509" s="129"/>
      <c r="D509" s="129"/>
      <c r="E509" s="144"/>
    </row>
    <row r="510" spans="1:5" x14ac:dyDescent="0.25">
      <c r="A510" s="129"/>
      <c r="B510" s="150"/>
      <c r="C510" s="129"/>
      <c r="D510" s="129"/>
      <c r="E510" s="144"/>
    </row>
    <row r="511" spans="1:5" x14ac:dyDescent="0.25">
      <c r="A511" s="129"/>
      <c r="B511" s="150"/>
      <c r="C511" s="129"/>
      <c r="D511" s="129"/>
      <c r="E511" s="144"/>
    </row>
    <row r="512" spans="1:5" x14ac:dyDescent="0.25">
      <c r="A512" s="129"/>
      <c r="B512" s="150"/>
      <c r="C512" s="129"/>
      <c r="D512" s="129"/>
      <c r="E512" s="144"/>
    </row>
    <row r="513" spans="1:5" x14ac:dyDescent="0.25">
      <c r="A513" s="129"/>
      <c r="B513" s="150"/>
      <c r="C513" s="129"/>
      <c r="D513" s="129"/>
      <c r="E513" s="144"/>
    </row>
    <row r="514" spans="1:5" x14ac:dyDescent="0.25">
      <c r="A514" s="129"/>
      <c r="B514" s="150"/>
      <c r="C514" s="129"/>
      <c r="D514" s="129"/>
      <c r="E514" s="144"/>
    </row>
    <row r="515" spans="1:5" x14ac:dyDescent="0.25">
      <c r="A515" s="129"/>
      <c r="B515" s="150"/>
      <c r="C515" s="129"/>
      <c r="D515" s="129"/>
      <c r="E515" s="144"/>
    </row>
    <row r="516" spans="1:5" x14ac:dyDescent="0.25">
      <c r="A516" s="129"/>
      <c r="B516" s="150"/>
      <c r="C516" s="129"/>
      <c r="D516" s="129"/>
      <c r="E516" s="144"/>
    </row>
    <row r="517" spans="1:5" x14ac:dyDescent="0.25">
      <c r="A517" s="129"/>
      <c r="B517" s="150"/>
      <c r="C517" s="129"/>
      <c r="D517" s="129"/>
      <c r="E517" s="144"/>
    </row>
    <row r="518" spans="1:5" x14ac:dyDescent="0.25">
      <c r="A518" s="129"/>
      <c r="B518" s="150"/>
      <c r="C518" s="129"/>
      <c r="D518" s="129"/>
      <c r="E518" s="144"/>
    </row>
    <row r="519" spans="1:5" x14ac:dyDescent="0.25">
      <c r="A519" s="129"/>
      <c r="B519" s="150"/>
      <c r="C519" s="129"/>
      <c r="D519" s="129"/>
      <c r="E519" s="144"/>
    </row>
    <row r="520" spans="1:5" x14ac:dyDescent="0.25">
      <c r="A520" s="129"/>
      <c r="B520" s="150"/>
      <c r="C520" s="129"/>
      <c r="D520" s="129"/>
      <c r="E520" s="144"/>
    </row>
    <row r="521" spans="1:5" x14ac:dyDescent="0.25">
      <c r="A521" s="129"/>
      <c r="B521" s="150"/>
      <c r="C521" s="129"/>
      <c r="D521" s="129"/>
      <c r="E521" s="144"/>
    </row>
    <row r="522" spans="1:5" x14ac:dyDescent="0.25">
      <c r="A522" s="129"/>
      <c r="B522" s="150"/>
      <c r="C522" s="129"/>
      <c r="D522" s="129"/>
      <c r="E522" s="144"/>
    </row>
    <row r="523" spans="1:5" x14ac:dyDescent="0.25">
      <c r="A523" s="129"/>
      <c r="B523" s="150"/>
      <c r="C523" s="129"/>
      <c r="D523" s="129"/>
      <c r="E523" s="144"/>
    </row>
    <row r="524" spans="1:5" x14ac:dyDescent="0.25">
      <c r="A524" s="129"/>
      <c r="B524" s="150"/>
      <c r="C524" s="129"/>
      <c r="D524" s="129"/>
      <c r="E524" s="144"/>
    </row>
    <row r="525" spans="1:5" x14ac:dyDescent="0.25">
      <c r="A525" s="129"/>
      <c r="B525" s="150"/>
      <c r="C525" s="129"/>
      <c r="D525" s="129"/>
      <c r="E525" s="144"/>
    </row>
    <row r="526" spans="1:5" x14ac:dyDescent="0.25">
      <c r="A526" s="129"/>
      <c r="B526" s="150"/>
      <c r="C526" s="129"/>
      <c r="D526" s="129"/>
      <c r="E526" s="144"/>
    </row>
    <row r="527" spans="1:5" x14ac:dyDescent="0.25">
      <c r="A527" s="129"/>
      <c r="B527" s="150"/>
      <c r="C527" s="129"/>
      <c r="D527" s="129"/>
      <c r="E527" s="144"/>
    </row>
    <row r="528" spans="1:5" x14ac:dyDescent="0.25">
      <c r="A528" s="129"/>
      <c r="B528" s="150"/>
      <c r="C528" s="129"/>
      <c r="D528" s="129"/>
      <c r="E528" s="144"/>
    </row>
    <row r="529" spans="1:5" x14ac:dyDescent="0.25">
      <c r="A529" s="129"/>
      <c r="B529" s="150"/>
      <c r="C529" s="129"/>
      <c r="D529" s="129"/>
      <c r="E529" s="144"/>
    </row>
    <row r="530" spans="1:5" x14ac:dyDescent="0.25">
      <c r="A530" s="129"/>
      <c r="B530" s="150"/>
      <c r="C530" s="129"/>
      <c r="D530" s="129"/>
      <c r="E530" s="144"/>
    </row>
    <row r="531" spans="1:5" x14ac:dyDescent="0.25">
      <c r="A531" s="129"/>
      <c r="B531" s="150"/>
      <c r="C531" s="129"/>
      <c r="D531" s="129"/>
      <c r="E531" s="144"/>
    </row>
    <row r="532" spans="1:5" x14ac:dyDescent="0.25">
      <c r="A532" s="129"/>
      <c r="B532" s="150"/>
      <c r="C532" s="129"/>
      <c r="D532" s="129"/>
      <c r="E532" s="144"/>
    </row>
    <row r="533" spans="1:5" x14ac:dyDescent="0.25">
      <c r="A533" s="129"/>
      <c r="B533" s="150"/>
      <c r="C533" s="129"/>
      <c r="D533" s="129"/>
      <c r="E533" s="144"/>
    </row>
    <row r="534" spans="1:5" x14ac:dyDescent="0.25">
      <c r="A534" s="129"/>
      <c r="B534" s="150"/>
      <c r="C534" s="129"/>
      <c r="D534" s="129"/>
      <c r="E534" s="144"/>
    </row>
    <row r="535" spans="1:5" x14ac:dyDescent="0.25">
      <c r="A535" s="129"/>
      <c r="B535" s="150"/>
      <c r="C535" s="129"/>
      <c r="D535" s="129"/>
      <c r="E535" s="144"/>
    </row>
    <row r="536" spans="1:5" x14ac:dyDescent="0.25">
      <c r="A536" s="129"/>
      <c r="B536" s="150"/>
      <c r="C536" s="129"/>
      <c r="D536" s="129"/>
      <c r="E536" s="144"/>
    </row>
    <row r="537" spans="1:5" x14ac:dyDescent="0.25">
      <c r="A537" s="129"/>
      <c r="B537" s="150"/>
      <c r="C537" s="129"/>
      <c r="D537" s="129"/>
      <c r="E537" s="144"/>
    </row>
    <row r="538" spans="1:5" x14ac:dyDescent="0.25">
      <c r="A538" s="129"/>
      <c r="B538" s="150"/>
      <c r="C538" s="129"/>
      <c r="D538" s="129"/>
      <c r="E538" s="144"/>
    </row>
    <row r="539" spans="1:5" x14ac:dyDescent="0.25">
      <c r="A539" s="129"/>
      <c r="B539" s="150"/>
      <c r="C539" s="129"/>
      <c r="D539" s="129"/>
      <c r="E539" s="144"/>
    </row>
    <row r="540" spans="1:5" x14ac:dyDescent="0.25">
      <c r="A540" s="129"/>
      <c r="B540" s="150"/>
      <c r="C540" s="129"/>
      <c r="D540" s="129"/>
      <c r="E540" s="144"/>
    </row>
    <row r="541" spans="1:5" x14ac:dyDescent="0.25">
      <c r="A541" s="129"/>
      <c r="B541" s="150"/>
      <c r="C541" s="129"/>
      <c r="D541" s="129"/>
      <c r="E541" s="144"/>
    </row>
    <row r="542" spans="1:5" x14ac:dyDescent="0.25">
      <c r="A542" s="129"/>
      <c r="B542" s="150"/>
      <c r="C542" s="129"/>
      <c r="D542" s="129"/>
      <c r="E542" s="144"/>
    </row>
    <row r="543" spans="1:5" x14ac:dyDescent="0.25">
      <c r="A543" s="129"/>
      <c r="B543" s="150"/>
      <c r="C543" s="129"/>
      <c r="D543" s="129"/>
      <c r="E543" s="144"/>
    </row>
    <row r="544" spans="1:5" x14ac:dyDescent="0.25">
      <c r="A544" s="129"/>
      <c r="B544" s="150"/>
      <c r="C544" s="129"/>
      <c r="D544" s="129"/>
      <c r="E544" s="144"/>
    </row>
    <row r="545" spans="1:5" x14ac:dyDescent="0.25">
      <c r="A545" s="129"/>
      <c r="B545" s="150"/>
      <c r="C545" s="129"/>
      <c r="D545" s="129"/>
      <c r="E545" s="144"/>
    </row>
    <row r="546" spans="1:5" x14ac:dyDescent="0.25">
      <c r="A546" s="129"/>
      <c r="B546" s="150"/>
      <c r="C546" s="129"/>
      <c r="D546" s="129"/>
      <c r="E546" s="144"/>
    </row>
    <row r="547" spans="1:5" x14ac:dyDescent="0.25">
      <c r="A547" s="129"/>
      <c r="B547" s="150"/>
      <c r="C547" s="129"/>
      <c r="D547" s="129"/>
      <c r="E547" s="144"/>
    </row>
    <row r="548" spans="1:5" x14ac:dyDescent="0.25">
      <c r="A548" s="129"/>
      <c r="B548" s="150"/>
      <c r="C548" s="129"/>
      <c r="D548" s="129"/>
      <c r="E548" s="144"/>
    </row>
    <row r="549" spans="1:5" x14ac:dyDescent="0.25">
      <c r="A549" s="129"/>
      <c r="B549" s="150"/>
      <c r="C549" s="129"/>
      <c r="D549" s="129"/>
      <c r="E549" s="144"/>
    </row>
    <row r="550" spans="1:5" x14ac:dyDescent="0.25">
      <c r="A550" s="129"/>
      <c r="B550" s="150"/>
      <c r="C550" s="129"/>
      <c r="D550" s="129"/>
      <c r="E550" s="144"/>
    </row>
    <row r="551" spans="1:5" x14ac:dyDescent="0.25">
      <c r="A551" s="129"/>
      <c r="B551" s="150"/>
      <c r="C551" s="129"/>
      <c r="D551" s="129"/>
      <c r="E551" s="144"/>
    </row>
    <row r="552" spans="1:5" x14ac:dyDescent="0.25">
      <c r="A552" s="129"/>
      <c r="B552" s="150"/>
      <c r="C552" s="129"/>
      <c r="D552" s="129"/>
      <c r="E552" s="144"/>
    </row>
    <row r="553" spans="1:5" x14ac:dyDescent="0.25">
      <c r="A553" s="129"/>
      <c r="B553" s="150"/>
      <c r="C553" s="129"/>
      <c r="D553" s="129"/>
      <c r="E553" s="144"/>
    </row>
    <row r="554" spans="1:5" x14ac:dyDescent="0.25">
      <c r="A554" s="129"/>
      <c r="B554" s="150"/>
      <c r="C554" s="129"/>
      <c r="D554" s="129"/>
      <c r="E554" s="144"/>
    </row>
    <row r="555" spans="1:5" x14ac:dyDescent="0.25">
      <c r="A555" s="129"/>
      <c r="B555" s="150"/>
      <c r="C555" s="129"/>
      <c r="D555" s="129"/>
      <c r="E555" s="144"/>
    </row>
    <row r="556" spans="1:5" x14ac:dyDescent="0.25">
      <c r="A556" s="129"/>
      <c r="B556" s="150"/>
      <c r="C556" s="129"/>
      <c r="D556" s="129"/>
      <c r="E556" s="144"/>
    </row>
    <row r="557" spans="1:5" x14ac:dyDescent="0.25">
      <c r="A557" s="129"/>
      <c r="B557" s="150"/>
      <c r="C557" s="129"/>
      <c r="D557" s="129"/>
      <c r="E557" s="144"/>
    </row>
    <row r="558" spans="1:5" x14ac:dyDescent="0.25">
      <c r="A558" s="129"/>
      <c r="B558" s="150"/>
      <c r="C558" s="129"/>
      <c r="D558" s="129"/>
      <c r="E558" s="144"/>
    </row>
    <row r="559" spans="1:5" x14ac:dyDescent="0.25">
      <c r="A559" s="129"/>
      <c r="B559" s="150"/>
      <c r="C559" s="129"/>
      <c r="D559" s="129"/>
      <c r="E559" s="144"/>
    </row>
    <row r="560" spans="1:5" x14ac:dyDescent="0.25">
      <c r="A560" s="129"/>
      <c r="B560" s="150"/>
      <c r="C560" s="129"/>
      <c r="D560" s="129"/>
      <c r="E560" s="144"/>
    </row>
    <row r="561" spans="1:5" x14ac:dyDescent="0.25">
      <c r="A561" s="129"/>
      <c r="B561" s="150"/>
      <c r="C561" s="129"/>
      <c r="D561" s="129"/>
      <c r="E561" s="144"/>
    </row>
    <row r="562" spans="1:5" x14ac:dyDescent="0.25">
      <c r="A562" s="129"/>
      <c r="B562" s="150"/>
      <c r="C562" s="129"/>
      <c r="D562" s="129"/>
      <c r="E562" s="144"/>
    </row>
    <row r="563" spans="1:5" x14ac:dyDescent="0.25">
      <c r="A563" s="129"/>
      <c r="B563" s="150"/>
      <c r="C563" s="129"/>
      <c r="D563" s="129"/>
      <c r="E563" s="144"/>
    </row>
    <row r="564" spans="1:5" x14ac:dyDescent="0.25">
      <c r="A564" s="129"/>
      <c r="B564" s="150"/>
      <c r="C564" s="129"/>
      <c r="D564" s="129"/>
      <c r="E564" s="144"/>
    </row>
    <row r="565" spans="1:5" x14ac:dyDescent="0.25">
      <c r="A565" s="129"/>
      <c r="B565" s="150"/>
      <c r="C565" s="129"/>
      <c r="D565" s="129"/>
      <c r="E565" s="144"/>
    </row>
    <row r="566" spans="1:5" x14ac:dyDescent="0.25">
      <c r="A566" s="129"/>
      <c r="B566" s="150"/>
      <c r="C566" s="129"/>
      <c r="D566" s="129"/>
      <c r="E566" s="144"/>
    </row>
    <row r="567" spans="1:5" x14ac:dyDescent="0.25">
      <c r="A567" s="129"/>
      <c r="B567" s="150"/>
      <c r="C567" s="129"/>
      <c r="D567" s="129"/>
      <c r="E567" s="144"/>
    </row>
    <row r="568" spans="1:5" x14ac:dyDescent="0.25">
      <c r="A568" s="129"/>
      <c r="B568" s="150"/>
      <c r="C568" s="129"/>
      <c r="D568" s="129"/>
      <c r="E568" s="144"/>
    </row>
    <row r="569" spans="1:5" x14ac:dyDescent="0.25">
      <c r="A569" s="129"/>
      <c r="B569" s="150"/>
      <c r="C569" s="129"/>
      <c r="D569" s="129"/>
      <c r="E569" s="144"/>
    </row>
  </sheetData>
  <mergeCells count="20">
    <mergeCell ref="C18:E18"/>
    <mergeCell ref="A20:E20"/>
    <mergeCell ref="C31:E31"/>
    <mergeCell ref="A33:E33"/>
    <mergeCell ref="A45:E45"/>
    <mergeCell ref="A65:B65"/>
    <mergeCell ref="A68:E68"/>
    <mergeCell ref="D76:E76"/>
    <mergeCell ref="F1:G1"/>
    <mergeCell ref="A1:E1"/>
    <mergeCell ref="A2:E2"/>
    <mergeCell ref="A7:E7"/>
    <mergeCell ref="A54:E54"/>
    <mergeCell ref="D74:E74"/>
    <mergeCell ref="D75:E75"/>
    <mergeCell ref="D69:E69"/>
    <mergeCell ref="D70:E70"/>
    <mergeCell ref="D71:E71"/>
    <mergeCell ref="D72:E72"/>
    <mergeCell ref="D73:E73"/>
  </mergeCells>
  <phoneticPr fontId="46" type="noConversion"/>
  <conditionalFormatting sqref="B555:B1048576">
    <cfRule type="duplicateValues" dxfId="218" priority="285"/>
  </conditionalFormatting>
  <conditionalFormatting sqref="B467:B554">
    <cfRule type="duplicateValues" dxfId="217" priority="49"/>
    <cfRule type="duplicateValues" dxfId="216" priority="52"/>
    <cfRule type="duplicateValues" dxfId="215" priority="54"/>
  </conditionalFormatting>
  <conditionalFormatting sqref="E467:E554">
    <cfRule type="duplicateValues" dxfId="214" priority="53"/>
  </conditionalFormatting>
  <conditionalFormatting sqref="E467:E554">
    <cfRule type="duplicateValues" dxfId="212" priority="50"/>
  </conditionalFormatting>
  <conditionalFormatting sqref="B1:B466">
    <cfRule type="duplicateValues" dxfId="24" priority="11"/>
    <cfRule type="duplicateValues" dxfId="23" priority="20"/>
    <cfRule type="duplicateValues" dxfId="22" priority="23"/>
    <cfRule type="duplicateValues" dxfId="21" priority="24"/>
  </conditionalFormatting>
  <conditionalFormatting sqref="E11">
    <cfRule type="duplicateValues" dxfId="20" priority="22"/>
  </conditionalFormatting>
  <conditionalFormatting sqref="E77:E466 E50:E57 E62:E73 E1:E35 E38:E47">
    <cfRule type="duplicateValues" dxfId="19" priority="21"/>
  </conditionalFormatting>
  <conditionalFormatting sqref="E58">
    <cfRule type="duplicateValues" dxfId="18" priority="19"/>
  </conditionalFormatting>
  <conditionalFormatting sqref="E58">
    <cfRule type="duplicateValues" dxfId="17" priority="18"/>
  </conditionalFormatting>
  <conditionalFormatting sqref="E59">
    <cfRule type="duplicateValues" dxfId="16" priority="17"/>
  </conditionalFormatting>
  <conditionalFormatting sqref="E59">
    <cfRule type="duplicateValues" dxfId="15" priority="16"/>
  </conditionalFormatting>
  <conditionalFormatting sqref="E77:E466 E50:E57 E1:E10 E62:E73 E12:E35 E38:E47">
    <cfRule type="duplicateValues" dxfId="14" priority="25"/>
  </conditionalFormatting>
  <conditionalFormatting sqref="E48">
    <cfRule type="duplicateValues" dxfId="13" priority="14"/>
  </conditionalFormatting>
  <conditionalFormatting sqref="E48">
    <cfRule type="duplicateValues" dxfId="12" priority="15"/>
  </conditionalFormatting>
  <conditionalFormatting sqref="E74">
    <cfRule type="duplicateValues" dxfId="11" priority="12"/>
  </conditionalFormatting>
  <conditionalFormatting sqref="E74">
    <cfRule type="duplicateValues" dxfId="10" priority="13"/>
  </conditionalFormatting>
  <conditionalFormatting sqref="E49">
    <cfRule type="duplicateValues" dxfId="9" priority="9"/>
  </conditionalFormatting>
  <conditionalFormatting sqref="E49">
    <cfRule type="duplicateValues" dxfId="8" priority="10"/>
  </conditionalFormatting>
  <conditionalFormatting sqref="E60:E61">
    <cfRule type="duplicateValues" dxfId="7" priority="8"/>
  </conditionalFormatting>
  <conditionalFormatting sqref="E60:E61">
    <cfRule type="duplicateValues" dxfId="6" priority="7"/>
  </conditionalFormatting>
  <conditionalFormatting sqref="E36">
    <cfRule type="duplicateValues" dxfId="5" priority="5"/>
  </conditionalFormatting>
  <conditionalFormatting sqref="E36">
    <cfRule type="duplicateValues" dxfId="4" priority="6"/>
  </conditionalFormatting>
  <conditionalFormatting sqref="E37">
    <cfRule type="duplicateValues" dxfId="3" priority="3"/>
  </conditionalFormatting>
  <conditionalFormatting sqref="E37">
    <cfRule type="duplicateValues" dxfId="2" priority="4"/>
  </conditionalFormatting>
  <conditionalFormatting sqref="E75:E76">
    <cfRule type="duplicateValues" dxfId="1" priority="1"/>
  </conditionalFormatting>
  <conditionalFormatting sqref="E75:E7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380" activePane="bottomLeft" state="frozen"/>
      <selection pane="bottomLeft" activeCell="B379" sqref="B37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2357</v>
      </c>
      <c r="C2" s="38" t="s">
        <v>1271</v>
      </c>
    </row>
    <row r="3" spans="1:3" x14ac:dyDescent="0.25">
      <c r="A3" s="38">
        <v>2</v>
      </c>
      <c r="B3" s="38" t="s">
        <v>2128</v>
      </c>
      <c r="C3" s="38" t="s">
        <v>1270</v>
      </c>
    </row>
    <row r="4" spans="1:3" x14ac:dyDescent="0.25">
      <c r="A4" s="38">
        <v>3</v>
      </c>
      <c r="B4" s="38" t="s">
        <v>2132</v>
      </c>
      <c r="C4" s="38" t="s">
        <v>1273</v>
      </c>
    </row>
    <row r="5" spans="1:3" x14ac:dyDescent="0.25">
      <c r="A5" s="38">
        <v>4</v>
      </c>
      <c r="B5" s="38" t="s">
        <v>2155</v>
      </c>
      <c r="C5" s="38" t="s">
        <v>1273</v>
      </c>
    </row>
    <row r="6" spans="1:3" x14ac:dyDescent="0.25">
      <c r="A6" s="38">
        <v>5</v>
      </c>
      <c r="B6" s="38" t="s">
        <v>1998</v>
      </c>
      <c r="C6" s="38" t="s">
        <v>1272</v>
      </c>
    </row>
    <row r="7" spans="1:3" x14ac:dyDescent="0.25">
      <c r="A7" s="38">
        <v>6</v>
      </c>
      <c r="B7" s="38" t="s">
        <v>1999</v>
      </c>
      <c r="C7" s="38" t="s">
        <v>1272</v>
      </c>
    </row>
    <row r="8" spans="1:3" x14ac:dyDescent="0.25">
      <c r="A8" s="38">
        <v>7</v>
      </c>
      <c r="B8" s="38" t="s">
        <v>2529</v>
      </c>
      <c r="C8" s="38" t="s">
        <v>1272</v>
      </c>
    </row>
    <row r="9" spans="1:3" x14ac:dyDescent="0.25">
      <c r="A9" s="38">
        <v>8</v>
      </c>
      <c r="B9" s="38" t="s">
        <v>2004</v>
      </c>
      <c r="C9" s="38" t="s">
        <v>1273</v>
      </c>
    </row>
    <row r="10" spans="1:3" x14ac:dyDescent="0.25">
      <c r="A10" s="38">
        <v>9</v>
      </c>
      <c r="B10" s="38" t="s">
        <v>1997</v>
      </c>
      <c r="C10" s="38" t="s">
        <v>1273</v>
      </c>
    </row>
    <row r="11" spans="1:3" x14ac:dyDescent="0.25">
      <c r="A11" s="38">
        <v>10</v>
      </c>
      <c r="B11" s="38" t="s">
        <v>1299</v>
      </c>
      <c r="C11" s="38" t="s">
        <v>1270</v>
      </c>
    </row>
    <row r="12" spans="1:3" x14ac:dyDescent="0.25">
      <c r="A12" s="38">
        <v>11</v>
      </c>
      <c r="B12" s="38" t="s">
        <v>2130</v>
      </c>
      <c r="C12" s="38" t="s">
        <v>1273</v>
      </c>
    </row>
    <row r="13" spans="1:3" x14ac:dyDescent="0.25">
      <c r="A13" s="38">
        <v>12</v>
      </c>
      <c r="B13" s="38" t="s">
        <v>1300</v>
      </c>
      <c r="C13" s="38" t="s">
        <v>1270</v>
      </c>
    </row>
    <row r="14" spans="1:3" x14ac:dyDescent="0.25">
      <c r="A14" s="38">
        <v>13</v>
      </c>
      <c r="B14" s="38" t="s">
        <v>1301</v>
      </c>
      <c r="C14" s="38" t="s">
        <v>1270</v>
      </c>
    </row>
    <row r="15" spans="1:3" x14ac:dyDescent="0.25">
      <c r="A15" s="38">
        <v>14</v>
      </c>
      <c r="B15" s="38" t="s">
        <v>1302</v>
      </c>
      <c r="C15" s="38" t="s">
        <v>1270</v>
      </c>
    </row>
    <row r="16" spans="1:3" x14ac:dyDescent="0.25">
      <c r="A16" s="38">
        <v>15</v>
      </c>
      <c r="B16" s="38" t="s">
        <v>2129</v>
      </c>
      <c r="C16" s="38" t="s">
        <v>1270</v>
      </c>
    </row>
    <row r="17" spans="1:3" x14ac:dyDescent="0.25">
      <c r="A17" s="38">
        <v>16</v>
      </c>
      <c r="B17" s="38" t="s">
        <v>2133</v>
      </c>
      <c r="C17" s="38" t="s">
        <v>1271</v>
      </c>
    </row>
    <row r="18" spans="1:3" x14ac:dyDescent="0.25">
      <c r="A18" s="38">
        <v>17</v>
      </c>
      <c r="B18" s="38" t="s">
        <v>1303</v>
      </c>
      <c r="C18" s="38" t="s">
        <v>1271</v>
      </c>
    </row>
    <row r="19" spans="1:3" x14ac:dyDescent="0.25">
      <c r="A19" s="38">
        <v>18</v>
      </c>
      <c r="B19" s="38" t="s">
        <v>1304</v>
      </c>
      <c r="C19" s="38" t="s">
        <v>1270</v>
      </c>
    </row>
    <row r="20" spans="1:3" x14ac:dyDescent="0.25">
      <c r="A20" s="38">
        <v>19</v>
      </c>
      <c r="B20" s="38" t="s">
        <v>1305</v>
      </c>
      <c r="C20" s="38" t="s">
        <v>1270</v>
      </c>
    </row>
    <row r="21" spans="1:3" x14ac:dyDescent="0.25">
      <c r="A21" s="38">
        <v>20</v>
      </c>
      <c r="B21" s="38" t="s">
        <v>2329</v>
      </c>
      <c r="C21" s="38" t="s">
        <v>1270</v>
      </c>
    </row>
    <row r="22" spans="1:3" x14ac:dyDescent="0.25">
      <c r="A22" s="38">
        <v>21</v>
      </c>
      <c r="B22" s="38" t="s">
        <v>1306</v>
      </c>
      <c r="C22" s="38" t="s">
        <v>1270</v>
      </c>
    </row>
    <row r="23" spans="1:3" x14ac:dyDescent="0.25">
      <c r="A23" s="38">
        <v>22</v>
      </c>
      <c r="B23" s="38" t="s">
        <v>2376</v>
      </c>
      <c r="C23" s="38" t="s">
        <v>1273</v>
      </c>
    </row>
    <row r="24" spans="1:3" x14ac:dyDescent="0.25">
      <c r="A24" s="38">
        <v>23</v>
      </c>
      <c r="B24" s="38" t="s">
        <v>2358</v>
      </c>
      <c r="C24" s="38" t="s">
        <v>1270</v>
      </c>
    </row>
    <row r="25" spans="1:3" x14ac:dyDescent="0.25">
      <c r="A25" s="38">
        <v>24</v>
      </c>
      <c r="B25" s="38" t="s">
        <v>1307</v>
      </c>
      <c r="C25" s="38" t="s">
        <v>1270</v>
      </c>
    </row>
    <row r="26" spans="1:3" x14ac:dyDescent="0.25">
      <c r="A26" s="38">
        <v>26</v>
      </c>
      <c r="B26" s="38" t="s">
        <v>2136</v>
      </c>
      <c r="C26" s="38" t="s">
        <v>1270</v>
      </c>
    </row>
    <row r="27" spans="1:3" x14ac:dyDescent="0.25">
      <c r="A27" s="38">
        <v>27</v>
      </c>
      <c r="B27" s="38" t="s">
        <v>2141</v>
      </c>
      <c r="C27" s="38" t="s">
        <v>1271</v>
      </c>
    </row>
    <row r="28" spans="1:3" x14ac:dyDescent="0.25">
      <c r="A28" s="38">
        <v>28</v>
      </c>
      <c r="B28" s="38" t="s">
        <v>2177</v>
      </c>
      <c r="C28" s="38" t="s">
        <v>1271</v>
      </c>
    </row>
    <row r="29" spans="1:3" x14ac:dyDescent="0.25">
      <c r="A29" s="38">
        <v>29</v>
      </c>
      <c r="B29" s="38" t="s">
        <v>1308</v>
      </c>
      <c r="C29" s="38" t="s">
        <v>1270</v>
      </c>
    </row>
    <row r="30" spans="1:3" x14ac:dyDescent="0.25">
      <c r="A30" s="38">
        <v>30</v>
      </c>
      <c r="B30" s="38" t="s">
        <v>1309</v>
      </c>
      <c r="C30" s="38" t="s">
        <v>1273</v>
      </c>
    </row>
    <row r="31" spans="1:3" x14ac:dyDescent="0.25">
      <c r="A31" s="38">
        <v>31</v>
      </c>
      <c r="B31" s="38" t="s">
        <v>1310</v>
      </c>
      <c r="C31" s="38" t="s">
        <v>1270</v>
      </c>
    </row>
    <row r="32" spans="1:3" x14ac:dyDescent="0.25">
      <c r="A32" s="38">
        <v>32</v>
      </c>
      <c r="B32" s="38" t="s">
        <v>1311</v>
      </c>
      <c r="C32" s="38" t="s">
        <v>1270</v>
      </c>
    </row>
    <row r="33" spans="1:3" x14ac:dyDescent="0.25">
      <c r="A33" s="38">
        <v>33</v>
      </c>
      <c r="B33" s="38" t="s">
        <v>1312</v>
      </c>
      <c r="C33" s="38" t="s">
        <v>1272</v>
      </c>
    </row>
    <row r="34" spans="1:3" x14ac:dyDescent="0.25">
      <c r="A34" s="38">
        <v>34</v>
      </c>
      <c r="B34" s="38" t="s">
        <v>1313</v>
      </c>
      <c r="C34" s="38" t="s">
        <v>1270</v>
      </c>
    </row>
    <row r="35" spans="1:3" x14ac:dyDescent="0.25">
      <c r="A35" s="38">
        <v>35</v>
      </c>
      <c r="B35" s="38" t="s">
        <v>1314</v>
      </c>
      <c r="C35" s="38" t="s">
        <v>1270</v>
      </c>
    </row>
    <row r="36" spans="1:3" x14ac:dyDescent="0.25">
      <c r="A36" s="38">
        <v>36</v>
      </c>
      <c r="B36" s="38" t="s">
        <v>1315</v>
      </c>
      <c r="C36" s="38" t="s">
        <v>1270</v>
      </c>
    </row>
    <row r="37" spans="1:3" x14ac:dyDescent="0.25">
      <c r="A37" s="38">
        <v>37</v>
      </c>
      <c r="B37" s="38" t="s">
        <v>1316</v>
      </c>
      <c r="C37" s="38" t="s">
        <v>1270</v>
      </c>
    </row>
    <row r="38" spans="1:3" x14ac:dyDescent="0.25">
      <c r="A38" s="38">
        <v>39</v>
      </c>
      <c r="B38" s="38" t="s">
        <v>1317</v>
      </c>
      <c r="C38" s="38" t="s">
        <v>1270</v>
      </c>
    </row>
    <row r="39" spans="1:3" x14ac:dyDescent="0.25">
      <c r="A39" s="38">
        <v>40</v>
      </c>
      <c r="B39" s="38" t="s">
        <v>1318</v>
      </c>
      <c r="C39" s="38" t="s">
        <v>1273</v>
      </c>
    </row>
    <row r="40" spans="1:3" x14ac:dyDescent="0.25">
      <c r="A40" s="38">
        <v>42</v>
      </c>
      <c r="B40" s="38" t="s">
        <v>1319</v>
      </c>
      <c r="C40" s="38" t="s">
        <v>1273</v>
      </c>
    </row>
    <row r="41" spans="1:3" x14ac:dyDescent="0.25">
      <c r="A41" s="38">
        <v>43</v>
      </c>
      <c r="B41" s="38" t="s">
        <v>1320</v>
      </c>
      <c r="C41" s="38" t="s">
        <v>1270</v>
      </c>
    </row>
    <row r="42" spans="1:3" x14ac:dyDescent="0.25">
      <c r="A42" s="38">
        <v>44</v>
      </c>
      <c r="B42" s="38" t="s">
        <v>1321</v>
      </c>
      <c r="C42" s="38" t="s">
        <v>1272</v>
      </c>
    </row>
    <row r="43" spans="1:3" x14ac:dyDescent="0.25">
      <c r="A43" s="38">
        <v>45</v>
      </c>
      <c r="B43" s="38" t="s">
        <v>1322</v>
      </c>
      <c r="C43" s="38" t="s">
        <v>1272</v>
      </c>
    </row>
    <row r="44" spans="1:3" x14ac:dyDescent="0.25">
      <c r="A44" s="38">
        <v>47</v>
      </c>
      <c r="B44" s="38" t="s">
        <v>1323</v>
      </c>
      <c r="C44" s="38" t="s">
        <v>1272</v>
      </c>
    </row>
    <row r="45" spans="1:3" x14ac:dyDescent="0.25">
      <c r="A45" s="38">
        <v>48</v>
      </c>
      <c r="B45" s="38" t="s">
        <v>2391</v>
      </c>
      <c r="C45" s="38" t="s">
        <v>1272</v>
      </c>
    </row>
    <row r="46" spans="1:3" x14ac:dyDescent="0.25">
      <c r="A46" s="38">
        <v>50</v>
      </c>
      <c r="B46" s="38" t="s">
        <v>1324</v>
      </c>
      <c r="C46" s="38" t="s">
        <v>1272</v>
      </c>
    </row>
    <row r="47" spans="1:3" x14ac:dyDescent="0.25">
      <c r="A47" s="38">
        <v>52</v>
      </c>
      <c r="B47" s="38" t="s">
        <v>1325</v>
      </c>
      <c r="C47" s="38" t="s">
        <v>1273</v>
      </c>
    </row>
    <row r="48" spans="1:3" x14ac:dyDescent="0.25">
      <c r="A48" s="38">
        <v>53</v>
      </c>
      <c r="B48" s="38" t="s">
        <v>1326</v>
      </c>
      <c r="C48" s="38" t="s">
        <v>1273</v>
      </c>
    </row>
    <row r="49" spans="1:3" x14ac:dyDescent="0.25">
      <c r="A49" s="38">
        <v>54</v>
      </c>
      <c r="B49" s="38" t="s">
        <v>2312</v>
      </c>
      <c r="C49" s="38" t="s">
        <v>1270</v>
      </c>
    </row>
    <row r="50" spans="1:3" x14ac:dyDescent="0.25">
      <c r="A50" s="38">
        <v>56</v>
      </c>
      <c r="B50" s="38" t="s">
        <v>1327</v>
      </c>
      <c r="C50" s="38" t="s">
        <v>1270</v>
      </c>
    </row>
    <row r="51" spans="1:3" x14ac:dyDescent="0.25">
      <c r="A51" s="38">
        <v>57</v>
      </c>
      <c r="B51" s="38" t="s">
        <v>1328</v>
      </c>
      <c r="C51" s="38" t="s">
        <v>1270</v>
      </c>
    </row>
    <row r="52" spans="1:3" x14ac:dyDescent="0.25">
      <c r="A52" s="38">
        <v>60</v>
      </c>
      <c r="B52" s="38" t="s">
        <v>1329</v>
      </c>
      <c r="C52" s="38" t="s">
        <v>1270</v>
      </c>
    </row>
    <row r="53" spans="1:3" x14ac:dyDescent="0.25">
      <c r="A53" s="38">
        <v>62</v>
      </c>
      <c r="B53" s="38" t="s">
        <v>1330</v>
      </c>
      <c r="C53" s="38" t="s">
        <v>1273</v>
      </c>
    </row>
    <row r="54" spans="1:3" x14ac:dyDescent="0.25">
      <c r="A54" s="38">
        <v>63</v>
      </c>
      <c r="B54" s="38" t="s">
        <v>1331</v>
      </c>
      <c r="C54" s="38" t="s">
        <v>1273</v>
      </c>
    </row>
    <row r="55" spans="1:3" x14ac:dyDescent="0.25">
      <c r="A55" s="38">
        <v>64</v>
      </c>
      <c r="B55" s="38" t="s">
        <v>1332</v>
      </c>
      <c r="C55" s="38" t="s">
        <v>1273</v>
      </c>
    </row>
    <row r="56" spans="1:3" x14ac:dyDescent="0.25">
      <c r="A56" s="38">
        <v>67</v>
      </c>
      <c r="B56" s="38" t="s">
        <v>1333</v>
      </c>
      <c r="C56" s="38" t="s">
        <v>1271</v>
      </c>
    </row>
    <row r="57" spans="1:3" x14ac:dyDescent="0.25">
      <c r="A57" s="38">
        <v>68</v>
      </c>
      <c r="B57" s="38" t="s">
        <v>1334</v>
      </c>
      <c r="C57" s="38" t="s">
        <v>1271</v>
      </c>
    </row>
    <row r="58" spans="1:3" x14ac:dyDescent="0.25">
      <c r="A58" s="38">
        <v>70</v>
      </c>
      <c r="B58" s="38" t="s">
        <v>2315</v>
      </c>
      <c r="C58" s="38" t="s">
        <v>1270</v>
      </c>
    </row>
    <row r="59" spans="1:3" x14ac:dyDescent="0.25">
      <c r="A59" s="38">
        <v>72</v>
      </c>
      <c r="B59" s="38" t="s">
        <v>1335</v>
      </c>
      <c r="C59" s="38" t="s">
        <v>1273</v>
      </c>
    </row>
    <row r="60" spans="1:3" x14ac:dyDescent="0.25">
      <c r="A60" s="38">
        <v>73</v>
      </c>
      <c r="B60" s="38" t="s">
        <v>1336</v>
      </c>
      <c r="C60" s="38" t="s">
        <v>1273</v>
      </c>
    </row>
    <row r="61" spans="1:3" x14ac:dyDescent="0.25">
      <c r="A61" s="38">
        <v>74</v>
      </c>
      <c r="B61" s="38" t="s">
        <v>1337</v>
      </c>
      <c r="C61" s="38" t="s">
        <v>1273</v>
      </c>
    </row>
    <row r="62" spans="1:3" x14ac:dyDescent="0.25">
      <c r="A62" s="38">
        <v>75</v>
      </c>
      <c r="B62" s="38" t="s">
        <v>1338</v>
      </c>
      <c r="C62" s="38" t="s">
        <v>1273</v>
      </c>
    </row>
    <row r="63" spans="1:3" x14ac:dyDescent="0.25">
      <c r="A63" s="38">
        <v>76</v>
      </c>
      <c r="B63" s="38" t="s">
        <v>2321</v>
      </c>
      <c r="C63" s="38" t="s">
        <v>1273</v>
      </c>
    </row>
    <row r="64" spans="1:3" x14ac:dyDescent="0.25">
      <c r="A64" s="38">
        <v>77</v>
      </c>
      <c r="B64" s="38" t="s">
        <v>1339</v>
      </c>
      <c r="C64" s="38" t="s">
        <v>1273</v>
      </c>
    </row>
    <row r="65" spans="1:3" x14ac:dyDescent="0.25">
      <c r="A65" s="38">
        <v>78</v>
      </c>
      <c r="B65" s="38" t="s">
        <v>1340</v>
      </c>
      <c r="C65" s="38" t="s">
        <v>1271</v>
      </c>
    </row>
    <row r="66" spans="1:3" x14ac:dyDescent="0.25">
      <c r="A66" s="38">
        <v>79</v>
      </c>
      <c r="B66" s="38" t="s">
        <v>1341</v>
      </c>
      <c r="C66" s="38" t="s">
        <v>1273</v>
      </c>
    </row>
    <row r="67" spans="1:3" x14ac:dyDescent="0.25">
      <c r="A67" s="38">
        <v>84</v>
      </c>
      <c r="B67" s="38" t="s">
        <v>1342</v>
      </c>
      <c r="C67" s="38" t="s">
        <v>1272</v>
      </c>
    </row>
    <row r="68" spans="1:3" x14ac:dyDescent="0.25">
      <c r="A68" s="38">
        <v>85</v>
      </c>
      <c r="B68" s="38" t="s">
        <v>1343</v>
      </c>
      <c r="C68" s="38" t="s">
        <v>1270</v>
      </c>
    </row>
    <row r="69" spans="1:3" x14ac:dyDescent="0.25">
      <c r="A69" s="38">
        <v>87</v>
      </c>
      <c r="B69" s="38" t="s">
        <v>1344</v>
      </c>
      <c r="C69" s="38" t="s">
        <v>1270</v>
      </c>
    </row>
    <row r="70" spans="1:3" x14ac:dyDescent="0.25">
      <c r="A70" s="38">
        <v>88</v>
      </c>
      <c r="B70" s="38" t="s">
        <v>1345</v>
      </c>
      <c r="C70" s="38" t="s">
        <v>1273</v>
      </c>
    </row>
    <row r="71" spans="1:3" x14ac:dyDescent="0.25">
      <c r="A71" s="38">
        <v>89</v>
      </c>
      <c r="B71" s="38" t="s">
        <v>1346</v>
      </c>
      <c r="C71" s="38" t="s">
        <v>1272</v>
      </c>
    </row>
    <row r="72" spans="1:3" x14ac:dyDescent="0.25">
      <c r="A72" s="38">
        <v>90</v>
      </c>
      <c r="B72" s="38" t="s">
        <v>1347</v>
      </c>
      <c r="C72" s="38" t="s">
        <v>1271</v>
      </c>
    </row>
    <row r="73" spans="1:3" x14ac:dyDescent="0.25">
      <c r="A73" s="38">
        <v>91</v>
      </c>
      <c r="B73" s="38" t="s">
        <v>1348</v>
      </c>
      <c r="C73" s="38" t="s">
        <v>1273</v>
      </c>
    </row>
    <row r="74" spans="1:3" x14ac:dyDescent="0.25">
      <c r="A74" s="38">
        <v>92</v>
      </c>
      <c r="B74" s="38" t="s">
        <v>1349</v>
      </c>
      <c r="C74" s="38" t="s">
        <v>1273</v>
      </c>
    </row>
    <row r="75" spans="1:3" x14ac:dyDescent="0.25">
      <c r="A75" s="38">
        <v>93</v>
      </c>
      <c r="B75" s="38" t="s">
        <v>1350</v>
      </c>
      <c r="C75" s="38" t="s">
        <v>1273</v>
      </c>
    </row>
    <row r="76" spans="1:3" x14ac:dyDescent="0.25">
      <c r="A76" s="38">
        <v>94</v>
      </c>
      <c r="B76" s="38" t="s">
        <v>1351</v>
      </c>
      <c r="C76" s="38" t="s">
        <v>1273</v>
      </c>
    </row>
    <row r="77" spans="1:3" x14ac:dyDescent="0.25">
      <c r="A77" s="38">
        <v>95</v>
      </c>
      <c r="B77" s="38" t="s">
        <v>1352</v>
      </c>
      <c r="C77" s="38" t="s">
        <v>1273</v>
      </c>
    </row>
    <row r="78" spans="1:3" x14ac:dyDescent="0.25">
      <c r="A78" s="38">
        <v>96</v>
      </c>
      <c r="B78" s="38" t="s">
        <v>1886</v>
      </c>
      <c r="C78" s="38" t="s">
        <v>1270</v>
      </c>
    </row>
    <row r="79" spans="1:3" x14ac:dyDescent="0.25">
      <c r="A79" s="38">
        <v>97</v>
      </c>
      <c r="B79" s="38" t="s">
        <v>1353</v>
      </c>
      <c r="C79" s="38" t="s">
        <v>1273</v>
      </c>
    </row>
    <row r="80" spans="1:3" x14ac:dyDescent="0.25">
      <c r="A80" s="38">
        <v>98</v>
      </c>
      <c r="B80" s="38" t="s">
        <v>1354</v>
      </c>
      <c r="C80" s="38" t="s">
        <v>1273</v>
      </c>
    </row>
    <row r="81" spans="1:3" x14ac:dyDescent="0.25">
      <c r="A81" s="38">
        <v>99</v>
      </c>
      <c r="B81" s="38" t="s">
        <v>1355</v>
      </c>
      <c r="C81" s="38" t="s">
        <v>1273</v>
      </c>
    </row>
    <row r="82" spans="1:3" x14ac:dyDescent="0.25">
      <c r="A82" s="38">
        <v>101</v>
      </c>
      <c r="B82" s="38" t="s">
        <v>1356</v>
      </c>
      <c r="C82" s="38" t="s">
        <v>1272</v>
      </c>
    </row>
    <row r="83" spans="1:3" x14ac:dyDescent="0.25">
      <c r="A83" s="38">
        <v>102</v>
      </c>
      <c r="B83" s="38" t="s">
        <v>1357</v>
      </c>
      <c r="C83" s="38" t="s">
        <v>1270</v>
      </c>
    </row>
    <row r="84" spans="1:3" x14ac:dyDescent="0.25">
      <c r="A84" s="38">
        <v>103</v>
      </c>
      <c r="B84" s="38" t="s">
        <v>1358</v>
      </c>
      <c r="C84" s="38" t="s">
        <v>1272</v>
      </c>
    </row>
    <row r="85" spans="1:3" x14ac:dyDescent="0.25">
      <c r="A85" s="38">
        <v>104</v>
      </c>
      <c r="B85" s="38" t="s">
        <v>1359</v>
      </c>
      <c r="C85" s="38" t="s">
        <v>1271</v>
      </c>
    </row>
    <row r="86" spans="1:3" x14ac:dyDescent="0.25">
      <c r="A86" s="38">
        <v>105</v>
      </c>
      <c r="B86" s="38" t="s">
        <v>1360</v>
      </c>
      <c r="C86" s="38" t="s">
        <v>1273</v>
      </c>
    </row>
    <row r="87" spans="1:3" x14ac:dyDescent="0.25">
      <c r="A87" s="38">
        <v>107</v>
      </c>
      <c r="B87" s="38" t="s">
        <v>2366</v>
      </c>
      <c r="C87" s="38" t="s">
        <v>1273</v>
      </c>
    </row>
    <row r="88" spans="1:3" x14ac:dyDescent="0.25">
      <c r="A88" s="38">
        <v>111</v>
      </c>
      <c r="B88" s="38" t="s">
        <v>1361</v>
      </c>
      <c r="C88" s="38" t="s">
        <v>1271</v>
      </c>
    </row>
    <row r="89" spans="1:3" x14ac:dyDescent="0.25">
      <c r="A89" s="38">
        <v>113</v>
      </c>
      <c r="B89" s="38" t="s">
        <v>1362</v>
      </c>
      <c r="C89" s="38" t="s">
        <v>1270</v>
      </c>
    </row>
    <row r="90" spans="1:3" x14ac:dyDescent="0.25">
      <c r="A90" s="38">
        <v>114</v>
      </c>
      <c r="B90" s="38" t="s">
        <v>1363</v>
      </c>
      <c r="C90" s="38" t="s">
        <v>1271</v>
      </c>
    </row>
    <row r="91" spans="1:3" x14ac:dyDescent="0.25">
      <c r="A91" s="38">
        <v>115</v>
      </c>
      <c r="B91" s="38" t="s">
        <v>1364</v>
      </c>
      <c r="C91" s="38" t="s">
        <v>1270</v>
      </c>
    </row>
    <row r="92" spans="1:3" x14ac:dyDescent="0.25">
      <c r="A92" s="38">
        <v>117</v>
      </c>
      <c r="B92" s="38" t="s">
        <v>1366</v>
      </c>
      <c r="C92" s="38" t="s">
        <v>1271</v>
      </c>
    </row>
    <row r="93" spans="1:3" x14ac:dyDescent="0.25">
      <c r="A93" s="38">
        <v>118</v>
      </c>
      <c r="B93" s="38" t="s">
        <v>2242</v>
      </c>
      <c r="C93" s="38" t="s">
        <v>1270</v>
      </c>
    </row>
    <row r="94" spans="1:3" x14ac:dyDescent="0.25">
      <c r="A94" s="38">
        <v>119</v>
      </c>
      <c r="B94" s="38" t="s">
        <v>2218</v>
      </c>
      <c r="C94" s="38" t="s">
        <v>1273</v>
      </c>
    </row>
    <row r="95" spans="1:3" x14ac:dyDescent="0.25">
      <c r="A95" s="38">
        <v>121</v>
      </c>
      <c r="B95" s="38" t="s">
        <v>1367</v>
      </c>
      <c r="C95" s="38" t="s">
        <v>1271</v>
      </c>
    </row>
    <row r="96" spans="1:3" x14ac:dyDescent="0.25">
      <c r="A96" s="38">
        <v>125</v>
      </c>
      <c r="B96" s="38" t="s">
        <v>1368</v>
      </c>
      <c r="C96" s="38" t="s">
        <v>1270</v>
      </c>
    </row>
    <row r="97" spans="1:3" x14ac:dyDescent="0.25">
      <c r="A97" s="38">
        <v>129</v>
      </c>
      <c r="B97" s="38" t="s">
        <v>1369</v>
      </c>
      <c r="C97" s="38" t="s">
        <v>1273</v>
      </c>
    </row>
    <row r="98" spans="1:3" x14ac:dyDescent="0.25">
      <c r="A98" s="38">
        <v>131</v>
      </c>
      <c r="B98" s="38" t="s">
        <v>1370</v>
      </c>
      <c r="C98" s="38" t="s">
        <v>1272</v>
      </c>
    </row>
    <row r="99" spans="1:3" x14ac:dyDescent="0.25">
      <c r="A99" s="38">
        <v>134</v>
      </c>
      <c r="B99" s="38" t="s">
        <v>1371</v>
      </c>
      <c r="C99" s="38" t="s">
        <v>1272</v>
      </c>
    </row>
    <row r="100" spans="1:3" x14ac:dyDescent="0.25">
      <c r="A100" s="38">
        <v>135</v>
      </c>
      <c r="B100" s="38" t="s">
        <v>1372</v>
      </c>
      <c r="C100" s="38" t="s">
        <v>1272</v>
      </c>
    </row>
    <row r="101" spans="1:3" x14ac:dyDescent="0.25">
      <c r="A101" s="38">
        <v>136</v>
      </c>
      <c r="B101" s="38" t="s">
        <v>2378</v>
      </c>
      <c r="C101" s="38" t="s">
        <v>1273</v>
      </c>
    </row>
    <row r="102" spans="1:3" x14ac:dyDescent="0.25">
      <c r="A102" s="38">
        <v>137</v>
      </c>
      <c r="B102" s="38" t="s">
        <v>1373</v>
      </c>
      <c r="C102" s="38" t="s">
        <v>1272</v>
      </c>
    </row>
    <row r="103" spans="1:3" x14ac:dyDescent="0.25">
      <c r="A103" s="38">
        <v>138</v>
      </c>
      <c r="B103" s="38" t="s">
        <v>1374</v>
      </c>
      <c r="C103" s="38" t="s">
        <v>1273</v>
      </c>
    </row>
    <row r="104" spans="1:3" x14ac:dyDescent="0.25">
      <c r="A104" s="38">
        <v>139</v>
      </c>
      <c r="B104" s="38" t="s">
        <v>1375</v>
      </c>
      <c r="C104" s="38" t="s">
        <v>1270</v>
      </c>
    </row>
    <row r="105" spans="1:3" x14ac:dyDescent="0.25">
      <c r="A105" s="38">
        <v>140</v>
      </c>
      <c r="B105" s="38" t="s">
        <v>2178</v>
      </c>
      <c r="C105" s="38" t="s">
        <v>1273</v>
      </c>
    </row>
    <row r="106" spans="1:3" x14ac:dyDescent="0.25">
      <c r="A106" s="38">
        <v>142</v>
      </c>
      <c r="B106" s="38" t="s">
        <v>1376</v>
      </c>
      <c r="C106" s="38" t="s">
        <v>1273</v>
      </c>
    </row>
    <row r="107" spans="1:3" x14ac:dyDescent="0.25">
      <c r="A107" s="38">
        <v>143</v>
      </c>
      <c r="B107" s="38" t="s">
        <v>1377</v>
      </c>
      <c r="C107" s="38" t="s">
        <v>1273</v>
      </c>
    </row>
    <row r="108" spans="1:3" x14ac:dyDescent="0.25">
      <c r="A108" s="38">
        <v>144</v>
      </c>
      <c r="B108" s="38" t="s">
        <v>1378</v>
      </c>
      <c r="C108" s="38" t="s">
        <v>1273</v>
      </c>
    </row>
    <row r="109" spans="1:3" x14ac:dyDescent="0.25">
      <c r="A109" s="38">
        <v>146</v>
      </c>
      <c r="B109" s="38" t="s">
        <v>1379</v>
      </c>
      <c r="C109" s="38" t="s">
        <v>1270</v>
      </c>
    </row>
    <row r="110" spans="1:3" x14ac:dyDescent="0.25">
      <c r="A110" s="38">
        <v>147</v>
      </c>
      <c r="B110" s="38" t="s">
        <v>1380</v>
      </c>
      <c r="C110" s="38" t="s">
        <v>1270</v>
      </c>
    </row>
    <row r="111" spans="1:3" x14ac:dyDescent="0.25">
      <c r="A111" s="38">
        <v>149</v>
      </c>
      <c r="B111" s="38" t="s">
        <v>2256</v>
      </c>
      <c r="C111" s="38" t="s">
        <v>1270</v>
      </c>
    </row>
    <row r="112" spans="1:3" x14ac:dyDescent="0.25">
      <c r="A112" s="38">
        <v>151</v>
      </c>
      <c r="B112" s="38" t="s">
        <v>1381</v>
      </c>
      <c r="C112" s="38" t="s">
        <v>1273</v>
      </c>
    </row>
    <row r="113" spans="1:3" x14ac:dyDescent="0.25">
      <c r="A113" s="38">
        <v>152</v>
      </c>
      <c r="B113" s="38" t="s">
        <v>1382</v>
      </c>
      <c r="C113" s="38" t="s">
        <v>1270</v>
      </c>
    </row>
    <row r="114" spans="1:3" x14ac:dyDescent="0.25">
      <c r="A114" s="38">
        <v>153</v>
      </c>
      <c r="B114" s="38" t="s">
        <v>1383</v>
      </c>
      <c r="C114" s="38" t="s">
        <v>1270</v>
      </c>
    </row>
    <row r="115" spans="1:3" x14ac:dyDescent="0.25">
      <c r="A115" s="38">
        <v>154</v>
      </c>
      <c r="B115" s="38" t="s">
        <v>1384</v>
      </c>
      <c r="C115" s="38" t="s">
        <v>1273</v>
      </c>
    </row>
    <row r="116" spans="1:3" x14ac:dyDescent="0.25">
      <c r="A116" s="38">
        <v>157</v>
      </c>
      <c r="B116" s="38" t="s">
        <v>1385</v>
      </c>
      <c r="C116" s="38" t="s">
        <v>1273</v>
      </c>
    </row>
    <row r="117" spans="1:3" x14ac:dyDescent="0.25">
      <c r="A117" s="38">
        <v>158</v>
      </c>
      <c r="B117" s="38" t="s">
        <v>1386</v>
      </c>
      <c r="C117" s="38" t="s">
        <v>1271</v>
      </c>
    </row>
    <row r="118" spans="1:3" x14ac:dyDescent="0.25">
      <c r="A118" s="38">
        <v>159</v>
      </c>
      <c r="B118" s="38" t="s">
        <v>1387</v>
      </c>
      <c r="C118" s="38" t="s">
        <v>1271</v>
      </c>
    </row>
    <row r="119" spans="1:3" x14ac:dyDescent="0.25">
      <c r="A119" s="38">
        <v>160</v>
      </c>
      <c r="B119" s="38" t="s">
        <v>1388</v>
      </c>
      <c r="C119" s="38" t="s">
        <v>1270</v>
      </c>
    </row>
    <row r="120" spans="1:3" x14ac:dyDescent="0.25">
      <c r="A120" s="38">
        <v>161</v>
      </c>
      <c r="B120" s="38" t="s">
        <v>1389</v>
      </c>
      <c r="C120" s="38" t="s">
        <v>1271</v>
      </c>
    </row>
    <row r="121" spans="1:3" x14ac:dyDescent="0.25">
      <c r="A121" s="38">
        <v>162</v>
      </c>
      <c r="B121" s="38" t="s">
        <v>1902</v>
      </c>
      <c r="C121" s="38" t="s">
        <v>1270</v>
      </c>
    </row>
    <row r="122" spans="1:3" x14ac:dyDescent="0.25">
      <c r="A122" s="38">
        <v>165</v>
      </c>
      <c r="B122" s="38" t="s">
        <v>2307</v>
      </c>
      <c r="C122" s="38" t="s">
        <v>1270</v>
      </c>
    </row>
    <row r="123" spans="1:3" x14ac:dyDescent="0.25">
      <c r="A123" s="38">
        <v>166</v>
      </c>
      <c r="B123" s="38" t="s">
        <v>2534</v>
      </c>
      <c r="C123" s="38" t="s">
        <v>1273</v>
      </c>
    </row>
    <row r="124" spans="1:3" x14ac:dyDescent="0.25">
      <c r="A124" s="38">
        <v>167</v>
      </c>
      <c r="B124" s="38" t="s">
        <v>1390</v>
      </c>
      <c r="C124" s="38" t="s">
        <v>1270</v>
      </c>
    </row>
    <row r="125" spans="1:3" x14ac:dyDescent="0.25">
      <c r="A125" s="38">
        <v>169</v>
      </c>
      <c r="B125" s="38" t="s">
        <v>1391</v>
      </c>
      <c r="C125" s="38" t="s">
        <v>1270</v>
      </c>
    </row>
    <row r="126" spans="1:3" x14ac:dyDescent="0.25">
      <c r="A126" s="38">
        <v>171</v>
      </c>
      <c r="B126" s="38" t="s">
        <v>1392</v>
      </c>
      <c r="C126" s="38" t="s">
        <v>1273</v>
      </c>
    </row>
    <row r="127" spans="1:3" x14ac:dyDescent="0.25">
      <c r="A127" s="38">
        <v>172</v>
      </c>
      <c r="B127" s="38" t="s">
        <v>1393</v>
      </c>
      <c r="C127" s="38" t="s">
        <v>1273</v>
      </c>
    </row>
    <row r="128" spans="1:3" x14ac:dyDescent="0.25">
      <c r="A128" s="38">
        <v>175</v>
      </c>
      <c r="B128" s="38" t="s">
        <v>1394</v>
      </c>
      <c r="C128" s="38" t="s">
        <v>1270</v>
      </c>
    </row>
    <row r="129" spans="1:3" x14ac:dyDescent="0.25">
      <c r="A129" s="38">
        <v>180</v>
      </c>
      <c r="B129" s="38" t="s">
        <v>1395</v>
      </c>
      <c r="C129" s="38" t="s">
        <v>1270</v>
      </c>
    </row>
    <row r="130" spans="1:3" x14ac:dyDescent="0.25">
      <c r="A130" s="38">
        <v>181</v>
      </c>
      <c r="B130" s="38" t="s">
        <v>1396</v>
      </c>
      <c r="C130" s="38" t="s">
        <v>1273</v>
      </c>
    </row>
    <row r="131" spans="1:3" x14ac:dyDescent="0.25">
      <c r="A131" s="38">
        <v>182</v>
      </c>
      <c r="B131" s="38" t="s">
        <v>1397</v>
      </c>
      <c r="C131" s="38" t="s">
        <v>1272</v>
      </c>
    </row>
    <row r="132" spans="1:3" x14ac:dyDescent="0.25">
      <c r="A132" s="38">
        <v>183</v>
      </c>
      <c r="B132" s="38" t="s">
        <v>2254</v>
      </c>
      <c r="C132" s="38" t="s">
        <v>1270</v>
      </c>
    </row>
    <row r="133" spans="1:3" x14ac:dyDescent="0.25">
      <c r="A133" s="38">
        <v>184</v>
      </c>
      <c r="B133" s="38" t="s">
        <v>1398</v>
      </c>
      <c r="C133" s="38" t="s">
        <v>1270</v>
      </c>
    </row>
    <row r="134" spans="1:3" x14ac:dyDescent="0.25">
      <c r="A134" s="38">
        <v>185</v>
      </c>
      <c r="B134" s="38" t="s">
        <v>1399</v>
      </c>
      <c r="C134" s="38" t="s">
        <v>1270</v>
      </c>
    </row>
    <row r="135" spans="1:3" x14ac:dyDescent="0.25">
      <c r="A135" s="38">
        <v>188</v>
      </c>
      <c r="B135" s="38" t="s">
        <v>1400</v>
      </c>
      <c r="C135" s="38" t="s">
        <v>1271</v>
      </c>
    </row>
    <row r="136" spans="1:3" x14ac:dyDescent="0.25">
      <c r="A136" s="38">
        <v>189</v>
      </c>
      <c r="B136" s="38" t="s">
        <v>1401</v>
      </c>
      <c r="C136" s="38" t="s">
        <v>1273</v>
      </c>
    </row>
    <row r="137" spans="1:3" x14ac:dyDescent="0.25">
      <c r="A137" s="38">
        <v>192</v>
      </c>
      <c r="B137" s="38" t="s">
        <v>1402</v>
      </c>
      <c r="C137" s="38" t="s">
        <v>1270</v>
      </c>
    </row>
    <row r="138" spans="1:3" x14ac:dyDescent="0.25">
      <c r="A138" s="38">
        <v>193</v>
      </c>
      <c r="B138" s="38" t="s">
        <v>1403</v>
      </c>
      <c r="C138" s="38" t="s">
        <v>1273</v>
      </c>
    </row>
    <row r="139" spans="1:3" x14ac:dyDescent="0.25">
      <c r="A139" s="38">
        <v>194</v>
      </c>
      <c r="B139" s="38" t="s">
        <v>1404</v>
      </c>
      <c r="C139" s="38" t="s">
        <v>1270</v>
      </c>
    </row>
    <row r="140" spans="1:3" x14ac:dyDescent="0.25">
      <c r="A140" s="38">
        <v>196</v>
      </c>
      <c r="B140" s="38" t="s">
        <v>1405</v>
      </c>
      <c r="C140" s="38" t="s">
        <v>1273</v>
      </c>
    </row>
    <row r="141" spans="1:3" x14ac:dyDescent="0.25">
      <c r="A141" s="38">
        <v>198</v>
      </c>
      <c r="B141" s="38" t="s">
        <v>1406</v>
      </c>
      <c r="C141" s="38" t="s">
        <v>1273</v>
      </c>
    </row>
    <row r="142" spans="1:3" x14ac:dyDescent="0.25">
      <c r="A142" s="38">
        <v>199</v>
      </c>
      <c r="B142" s="38" t="s">
        <v>2334</v>
      </c>
      <c r="C142" s="38" t="s">
        <v>1270</v>
      </c>
    </row>
    <row r="143" spans="1:3" x14ac:dyDescent="0.25">
      <c r="A143" s="38">
        <v>201</v>
      </c>
      <c r="B143" s="38" t="s">
        <v>1407</v>
      </c>
      <c r="C143" s="38" t="s">
        <v>1273</v>
      </c>
    </row>
    <row r="144" spans="1:3" x14ac:dyDescent="0.25">
      <c r="A144" s="38">
        <v>204</v>
      </c>
      <c r="B144" s="38" t="s">
        <v>1889</v>
      </c>
      <c r="C144" s="38" t="s">
        <v>1271</v>
      </c>
    </row>
    <row r="145" spans="1:3" x14ac:dyDescent="0.25">
      <c r="A145" s="38">
        <v>208</v>
      </c>
      <c r="B145" s="38" t="s">
        <v>1408</v>
      </c>
      <c r="C145" s="38" t="s">
        <v>1273</v>
      </c>
    </row>
    <row r="146" spans="1:3" x14ac:dyDescent="0.25">
      <c r="A146" s="38">
        <v>209</v>
      </c>
      <c r="B146" s="38" t="s">
        <v>1409</v>
      </c>
      <c r="C146" s="38" t="s">
        <v>1271</v>
      </c>
    </row>
    <row r="147" spans="1:3" x14ac:dyDescent="0.25">
      <c r="A147" s="38">
        <v>211</v>
      </c>
      <c r="B147" s="38" t="s">
        <v>1410</v>
      </c>
      <c r="C147" s="38" t="s">
        <v>1271</v>
      </c>
    </row>
    <row r="148" spans="1:3" x14ac:dyDescent="0.25">
      <c r="A148" s="38">
        <v>212</v>
      </c>
      <c r="B148" s="38" t="s">
        <v>1411</v>
      </c>
      <c r="C148" s="38" t="s">
        <v>1270</v>
      </c>
    </row>
    <row r="149" spans="1:3" s="69" customFormat="1" x14ac:dyDescent="0.25">
      <c r="A149" s="115">
        <v>213</v>
      </c>
      <c r="B149" s="115" t="s">
        <v>1412</v>
      </c>
      <c r="C149" s="115" t="s">
        <v>1271</v>
      </c>
    </row>
    <row r="150" spans="1:3" x14ac:dyDescent="0.25">
      <c r="A150" s="38">
        <v>214</v>
      </c>
      <c r="B150" s="38" t="s">
        <v>2581</v>
      </c>
      <c r="C150" s="38" t="s">
        <v>1271</v>
      </c>
    </row>
    <row r="151" spans="1:3" x14ac:dyDescent="0.25">
      <c r="A151" s="38">
        <v>216</v>
      </c>
      <c r="B151" s="38" t="s">
        <v>1413</v>
      </c>
      <c r="C151" s="38" t="s">
        <v>1271</v>
      </c>
    </row>
    <row r="152" spans="1:3" x14ac:dyDescent="0.25">
      <c r="A152" s="38">
        <v>217</v>
      </c>
      <c r="B152" s="38" t="s">
        <v>1414</v>
      </c>
      <c r="C152" s="38" t="s">
        <v>1271</v>
      </c>
    </row>
    <row r="153" spans="1:3" x14ac:dyDescent="0.25">
      <c r="A153" s="38">
        <v>218</v>
      </c>
      <c r="B153" s="38" t="s">
        <v>1415</v>
      </c>
      <c r="C153" s="38" t="s">
        <v>1271</v>
      </c>
    </row>
    <row r="154" spans="1:3" x14ac:dyDescent="0.25">
      <c r="A154" s="38">
        <v>219</v>
      </c>
      <c r="B154" s="38" t="s">
        <v>1416</v>
      </c>
      <c r="C154" s="38" t="s">
        <v>1271</v>
      </c>
    </row>
    <row r="155" spans="1:3" x14ac:dyDescent="0.25">
      <c r="A155" s="38">
        <v>222</v>
      </c>
      <c r="B155" s="38" t="s">
        <v>1417</v>
      </c>
      <c r="C155" s="38" t="s">
        <v>1271</v>
      </c>
    </row>
    <row r="156" spans="1:3" x14ac:dyDescent="0.25">
      <c r="A156" s="38">
        <v>223</v>
      </c>
      <c r="B156" s="38" t="s">
        <v>1418</v>
      </c>
      <c r="C156" s="38" t="s">
        <v>1270</v>
      </c>
    </row>
    <row r="157" spans="1:3" x14ac:dyDescent="0.25">
      <c r="A157" s="38">
        <v>224</v>
      </c>
      <c r="B157" s="38" t="s">
        <v>2354</v>
      </c>
      <c r="C157" s="38" t="s">
        <v>1270</v>
      </c>
    </row>
    <row r="158" spans="1:3" x14ac:dyDescent="0.25">
      <c r="A158" s="38">
        <v>225</v>
      </c>
      <c r="B158" s="38" t="s">
        <v>2353</v>
      </c>
      <c r="C158" s="38" t="s">
        <v>1270</v>
      </c>
    </row>
    <row r="159" spans="1:3" x14ac:dyDescent="0.25">
      <c r="A159" s="38">
        <v>227</v>
      </c>
      <c r="B159" s="38" t="s">
        <v>2337</v>
      </c>
      <c r="C159" s="38" t="s">
        <v>1270</v>
      </c>
    </row>
    <row r="160" spans="1:3" x14ac:dyDescent="0.25">
      <c r="A160" s="38">
        <v>228</v>
      </c>
      <c r="B160" s="38" t="s">
        <v>1419</v>
      </c>
      <c r="C160" s="38" t="s">
        <v>1273</v>
      </c>
    </row>
    <row r="161" spans="1:3" x14ac:dyDescent="0.25">
      <c r="A161" s="38">
        <v>231</v>
      </c>
      <c r="B161" s="38" t="s">
        <v>1420</v>
      </c>
      <c r="C161" s="38" t="s">
        <v>1270</v>
      </c>
    </row>
    <row r="162" spans="1:3" x14ac:dyDescent="0.25">
      <c r="A162" s="38">
        <v>232</v>
      </c>
      <c r="B162" s="38" t="s">
        <v>1421</v>
      </c>
      <c r="C162" s="38" t="s">
        <v>1270</v>
      </c>
    </row>
    <row r="163" spans="1:3" x14ac:dyDescent="0.25">
      <c r="A163" s="38">
        <v>234</v>
      </c>
      <c r="B163" s="38" t="s">
        <v>1422</v>
      </c>
      <c r="C163" s="38" t="s">
        <v>1270</v>
      </c>
    </row>
    <row r="164" spans="1:3" x14ac:dyDescent="0.25">
      <c r="A164" s="38">
        <v>235</v>
      </c>
      <c r="B164" s="38" t="s">
        <v>1423</v>
      </c>
      <c r="C164" s="38" t="s">
        <v>1270</v>
      </c>
    </row>
    <row r="165" spans="1:3" x14ac:dyDescent="0.25">
      <c r="A165" s="38">
        <v>237</v>
      </c>
      <c r="B165" s="38" t="s">
        <v>1424</v>
      </c>
      <c r="C165" s="38" t="s">
        <v>1270</v>
      </c>
    </row>
    <row r="166" spans="1:3" x14ac:dyDescent="0.25">
      <c r="A166" s="38">
        <v>238</v>
      </c>
      <c r="B166" s="38" t="s">
        <v>1425</v>
      </c>
      <c r="C166" s="38" t="s">
        <v>1270</v>
      </c>
    </row>
    <row r="167" spans="1:3" x14ac:dyDescent="0.25">
      <c r="A167" s="38">
        <v>239</v>
      </c>
      <c r="B167" s="38" t="s">
        <v>1426</v>
      </c>
      <c r="C167" s="38" t="s">
        <v>1270</v>
      </c>
    </row>
    <row r="168" spans="1:3" x14ac:dyDescent="0.25">
      <c r="A168" s="38">
        <v>240</v>
      </c>
      <c r="B168" s="38" t="s">
        <v>1427</v>
      </c>
      <c r="C168" s="38" t="s">
        <v>1270</v>
      </c>
    </row>
    <row r="169" spans="1:3" x14ac:dyDescent="0.25">
      <c r="A169" s="38">
        <v>241</v>
      </c>
      <c r="B169" s="38" t="s">
        <v>1428</v>
      </c>
      <c r="C169" s="38" t="s">
        <v>1270</v>
      </c>
    </row>
    <row r="170" spans="1:3" x14ac:dyDescent="0.25">
      <c r="A170" s="38">
        <v>243</v>
      </c>
      <c r="B170" s="38" t="s">
        <v>2314</v>
      </c>
      <c r="C170" s="38" t="s">
        <v>1270</v>
      </c>
    </row>
    <row r="171" spans="1:3" x14ac:dyDescent="0.25">
      <c r="A171" s="38">
        <v>244</v>
      </c>
      <c r="B171" s="38" t="s">
        <v>1429</v>
      </c>
      <c r="C171" s="38" t="s">
        <v>1270</v>
      </c>
    </row>
    <row r="172" spans="1:3" x14ac:dyDescent="0.25">
      <c r="A172" s="38">
        <v>245</v>
      </c>
      <c r="B172" s="38" t="s">
        <v>2137</v>
      </c>
      <c r="C172" s="38" t="s">
        <v>1273</v>
      </c>
    </row>
    <row r="173" spans="1:3" x14ac:dyDescent="0.25">
      <c r="A173" s="38">
        <v>246</v>
      </c>
      <c r="B173" s="38" t="s">
        <v>1430</v>
      </c>
      <c r="C173" s="38" t="s">
        <v>1270</v>
      </c>
    </row>
    <row r="174" spans="1:3" x14ac:dyDescent="0.25">
      <c r="A174" s="38">
        <v>248</v>
      </c>
      <c r="B174" s="38" t="s">
        <v>1431</v>
      </c>
      <c r="C174" s="38" t="s">
        <v>1270</v>
      </c>
    </row>
    <row r="175" spans="1:3" x14ac:dyDescent="0.25">
      <c r="A175" s="38">
        <v>249</v>
      </c>
      <c r="B175" s="38" t="s">
        <v>1432</v>
      </c>
      <c r="C175" s="38" t="s">
        <v>1272</v>
      </c>
    </row>
    <row r="176" spans="1:3" x14ac:dyDescent="0.25">
      <c r="A176" s="38">
        <v>250</v>
      </c>
      <c r="B176" s="38" t="s">
        <v>2323</v>
      </c>
      <c r="C176" s="38" t="s">
        <v>1272</v>
      </c>
    </row>
    <row r="177" spans="1:3" x14ac:dyDescent="0.25">
      <c r="A177" s="38">
        <v>252</v>
      </c>
      <c r="B177" s="38" t="s">
        <v>1433</v>
      </c>
      <c r="C177" s="38" t="s">
        <v>1272</v>
      </c>
    </row>
    <row r="178" spans="1:3" x14ac:dyDescent="0.25">
      <c r="A178" s="38">
        <v>253</v>
      </c>
      <c r="B178" s="38" t="s">
        <v>1434</v>
      </c>
      <c r="C178" s="38" t="s">
        <v>1273</v>
      </c>
    </row>
    <row r="179" spans="1:3" x14ac:dyDescent="0.25">
      <c r="A179" s="38">
        <v>256</v>
      </c>
      <c r="B179" s="38" t="s">
        <v>1435</v>
      </c>
      <c r="C179" s="38" t="s">
        <v>1273</v>
      </c>
    </row>
    <row r="180" spans="1:3" x14ac:dyDescent="0.25">
      <c r="A180" s="38">
        <v>257</v>
      </c>
      <c r="B180" s="38" t="s">
        <v>2377</v>
      </c>
      <c r="C180" s="38" t="s">
        <v>1273</v>
      </c>
    </row>
    <row r="181" spans="1:3" x14ac:dyDescent="0.25">
      <c r="A181" s="38">
        <v>259</v>
      </c>
      <c r="B181" s="38" t="s">
        <v>2332</v>
      </c>
      <c r="C181" s="38" t="s">
        <v>1270</v>
      </c>
    </row>
    <row r="182" spans="1:3" x14ac:dyDescent="0.25">
      <c r="A182" s="38">
        <v>261</v>
      </c>
      <c r="B182" s="38" t="s">
        <v>2381</v>
      </c>
      <c r="C182" s="38" t="s">
        <v>1273</v>
      </c>
    </row>
    <row r="183" spans="1:3" x14ac:dyDescent="0.25">
      <c r="A183" s="38">
        <v>262</v>
      </c>
      <c r="B183" s="38" t="s">
        <v>1436</v>
      </c>
      <c r="C183" s="38" t="s">
        <v>1273</v>
      </c>
    </row>
    <row r="184" spans="1:3" x14ac:dyDescent="0.25">
      <c r="A184" s="38">
        <v>264</v>
      </c>
      <c r="B184" s="38" t="s">
        <v>1437</v>
      </c>
      <c r="C184" s="38" t="s">
        <v>1270</v>
      </c>
    </row>
    <row r="185" spans="1:3" x14ac:dyDescent="0.25">
      <c r="A185" s="38">
        <v>265</v>
      </c>
      <c r="B185" s="38" t="s">
        <v>1992</v>
      </c>
      <c r="C185" s="38" t="s">
        <v>1271</v>
      </c>
    </row>
    <row r="186" spans="1:3" x14ac:dyDescent="0.25">
      <c r="A186" s="38">
        <v>266</v>
      </c>
      <c r="B186" s="38" t="s">
        <v>1438</v>
      </c>
      <c r="C186" s="38" t="s">
        <v>1273</v>
      </c>
    </row>
    <row r="187" spans="1:3" x14ac:dyDescent="0.25">
      <c r="A187" s="38">
        <v>267</v>
      </c>
      <c r="B187" s="38" t="s">
        <v>1439</v>
      </c>
      <c r="C187" s="38" t="s">
        <v>1270</v>
      </c>
    </row>
    <row r="188" spans="1:3" x14ac:dyDescent="0.25">
      <c r="A188" s="38">
        <v>268</v>
      </c>
      <c r="B188" s="38" t="s">
        <v>1440</v>
      </c>
      <c r="C188" s="38" t="s">
        <v>1271</v>
      </c>
    </row>
    <row r="189" spans="1:3" x14ac:dyDescent="0.25">
      <c r="A189" s="38">
        <v>272</v>
      </c>
      <c r="B189" s="38" t="s">
        <v>1441</v>
      </c>
      <c r="C189" s="38" t="s">
        <v>1270</v>
      </c>
    </row>
    <row r="190" spans="1:3" x14ac:dyDescent="0.25">
      <c r="A190" s="38">
        <v>275</v>
      </c>
      <c r="B190" s="38" t="s">
        <v>1442</v>
      </c>
      <c r="C190" s="38" t="s">
        <v>1273</v>
      </c>
    </row>
    <row r="191" spans="1:3" x14ac:dyDescent="0.25">
      <c r="A191" s="38">
        <v>276</v>
      </c>
      <c r="B191" s="38" t="s">
        <v>1443</v>
      </c>
      <c r="C191" s="38" t="s">
        <v>1273</v>
      </c>
    </row>
    <row r="192" spans="1:3" x14ac:dyDescent="0.25">
      <c r="A192" s="38">
        <v>277</v>
      </c>
      <c r="B192" s="38" t="s">
        <v>1444</v>
      </c>
      <c r="C192" s="38" t="s">
        <v>1273</v>
      </c>
    </row>
    <row r="193" spans="1:3" x14ac:dyDescent="0.25">
      <c r="A193" s="38">
        <v>279</v>
      </c>
      <c r="B193" s="38" t="s">
        <v>2310</v>
      </c>
      <c r="C193" s="38" t="s">
        <v>1270</v>
      </c>
    </row>
    <row r="194" spans="1:3" x14ac:dyDescent="0.25">
      <c r="A194" s="38">
        <v>280</v>
      </c>
      <c r="B194" s="38" t="s">
        <v>1445</v>
      </c>
      <c r="C194" s="38" t="s">
        <v>1270</v>
      </c>
    </row>
    <row r="195" spans="1:3" x14ac:dyDescent="0.25">
      <c r="A195" s="38">
        <v>281</v>
      </c>
      <c r="B195" s="38" t="s">
        <v>1446</v>
      </c>
      <c r="C195" s="38" t="s">
        <v>1270</v>
      </c>
    </row>
    <row r="196" spans="1:3" x14ac:dyDescent="0.25">
      <c r="A196" s="38">
        <v>282</v>
      </c>
      <c r="B196" s="38" t="s">
        <v>1447</v>
      </c>
      <c r="C196" s="38" t="s">
        <v>1273</v>
      </c>
    </row>
    <row r="197" spans="1:3" x14ac:dyDescent="0.25">
      <c r="A197" s="38">
        <v>283</v>
      </c>
      <c r="B197" s="38" t="s">
        <v>1448</v>
      </c>
      <c r="C197" s="38" t="s">
        <v>1273</v>
      </c>
    </row>
    <row r="198" spans="1:3" x14ac:dyDescent="0.25">
      <c r="A198" s="38">
        <v>285</v>
      </c>
      <c r="B198" s="38" t="s">
        <v>1449</v>
      </c>
      <c r="C198" s="38" t="s">
        <v>1273</v>
      </c>
    </row>
    <row r="199" spans="1:3" x14ac:dyDescent="0.25">
      <c r="A199" s="38">
        <v>288</v>
      </c>
      <c r="B199" s="38" t="s">
        <v>2292</v>
      </c>
      <c r="C199" s="38" t="s">
        <v>1273</v>
      </c>
    </row>
    <row r="200" spans="1:3" x14ac:dyDescent="0.25">
      <c r="A200" s="38">
        <v>289</v>
      </c>
      <c r="B200" s="38" t="s">
        <v>2253</v>
      </c>
      <c r="C200" s="38" t="s">
        <v>1271</v>
      </c>
    </row>
    <row r="201" spans="1:3" x14ac:dyDescent="0.25">
      <c r="A201" s="38">
        <v>290</v>
      </c>
      <c r="B201" s="38" t="s">
        <v>1450</v>
      </c>
      <c r="C201" s="38" t="s">
        <v>1273</v>
      </c>
    </row>
    <row r="202" spans="1:3" x14ac:dyDescent="0.25">
      <c r="A202" s="38">
        <v>291</v>
      </c>
      <c r="B202" s="38" t="s">
        <v>2346</v>
      </c>
      <c r="C202" s="38" t="s">
        <v>1273</v>
      </c>
    </row>
    <row r="203" spans="1:3" x14ac:dyDescent="0.25">
      <c r="A203" s="38">
        <v>292</v>
      </c>
      <c r="B203" s="38" t="s">
        <v>1451</v>
      </c>
      <c r="C203" s="38" t="s">
        <v>1273</v>
      </c>
    </row>
    <row r="204" spans="1:3" x14ac:dyDescent="0.25">
      <c r="A204" s="38">
        <v>293</v>
      </c>
      <c r="B204" s="38" t="s">
        <v>2355</v>
      </c>
      <c r="C204" s="38" t="s">
        <v>1271</v>
      </c>
    </row>
    <row r="205" spans="1:3" x14ac:dyDescent="0.25">
      <c r="A205" s="38">
        <v>294</v>
      </c>
      <c r="B205" s="38" t="s">
        <v>1452</v>
      </c>
      <c r="C205" s="38" t="s">
        <v>1271</v>
      </c>
    </row>
    <row r="206" spans="1:3" x14ac:dyDescent="0.25">
      <c r="A206" s="38">
        <v>295</v>
      </c>
      <c r="B206" s="38" t="s">
        <v>1453</v>
      </c>
      <c r="C206" s="38" t="s">
        <v>1271</v>
      </c>
    </row>
    <row r="207" spans="1:3" x14ac:dyDescent="0.25">
      <c r="A207" s="38">
        <v>296</v>
      </c>
      <c r="B207" s="38" t="s">
        <v>1454</v>
      </c>
      <c r="C207" s="38" t="s">
        <v>1272</v>
      </c>
    </row>
    <row r="208" spans="1:3" x14ac:dyDescent="0.25">
      <c r="A208" s="38">
        <v>297</v>
      </c>
      <c r="B208" s="38" t="s">
        <v>1455</v>
      </c>
      <c r="C208" s="38" t="s">
        <v>1272</v>
      </c>
    </row>
    <row r="209" spans="1:3" x14ac:dyDescent="0.25">
      <c r="A209" s="38">
        <v>298</v>
      </c>
      <c r="B209" s="38" t="s">
        <v>1456</v>
      </c>
      <c r="C209" s="38" t="s">
        <v>1270</v>
      </c>
    </row>
    <row r="210" spans="1:3" x14ac:dyDescent="0.25">
      <c r="A210" s="38">
        <v>299</v>
      </c>
      <c r="B210" s="38" t="s">
        <v>1457</v>
      </c>
      <c r="C210" s="38" t="s">
        <v>1273</v>
      </c>
    </row>
    <row r="211" spans="1:3" x14ac:dyDescent="0.25">
      <c r="A211" s="38">
        <v>300</v>
      </c>
      <c r="B211" s="38" t="s">
        <v>1458</v>
      </c>
      <c r="C211" s="38" t="s">
        <v>1270</v>
      </c>
    </row>
    <row r="212" spans="1:3" x14ac:dyDescent="0.25">
      <c r="A212" s="38">
        <v>301</v>
      </c>
      <c r="B212" s="38" t="s">
        <v>1459</v>
      </c>
      <c r="C212" s="38" t="s">
        <v>1272</v>
      </c>
    </row>
    <row r="213" spans="1:3" x14ac:dyDescent="0.25">
      <c r="A213" s="38">
        <v>302</v>
      </c>
      <c r="B213" s="38" t="s">
        <v>1460</v>
      </c>
      <c r="C213" s="38" t="s">
        <v>1270</v>
      </c>
    </row>
    <row r="214" spans="1:3" x14ac:dyDescent="0.25">
      <c r="A214" s="38">
        <v>304</v>
      </c>
      <c r="B214" s="38" t="s">
        <v>1461</v>
      </c>
      <c r="C214" s="38" t="s">
        <v>1273</v>
      </c>
    </row>
    <row r="215" spans="1:3" x14ac:dyDescent="0.25">
      <c r="A215" s="38">
        <v>306</v>
      </c>
      <c r="B215" s="38" t="s">
        <v>1887</v>
      </c>
      <c r="C215" s="38" t="s">
        <v>1273</v>
      </c>
    </row>
    <row r="216" spans="1:3" x14ac:dyDescent="0.25">
      <c r="A216" s="38">
        <v>307</v>
      </c>
      <c r="B216" s="38" t="s">
        <v>2179</v>
      </c>
      <c r="C216" s="38" t="s">
        <v>1273</v>
      </c>
    </row>
    <row r="217" spans="1:3" x14ac:dyDescent="0.25">
      <c r="A217" s="38">
        <v>308</v>
      </c>
      <c r="B217" s="38" t="s">
        <v>2594</v>
      </c>
      <c r="C217" s="38" t="s">
        <v>1270</v>
      </c>
    </row>
    <row r="218" spans="1:3" x14ac:dyDescent="0.25">
      <c r="A218" s="38">
        <v>309</v>
      </c>
      <c r="B218" s="38" t="s">
        <v>1462</v>
      </c>
      <c r="C218" s="38" t="s">
        <v>1271</v>
      </c>
    </row>
    <row r="219" spans="1:3" x14ac:dyDescent="0.25">
      <c r="A219" s="38">
        <v>310</v>
      </c>
      <c r="B219" s="38" t="s">
        <v>1463</v>
      </c>
      <c r="C219" s="38" t="s">
        <v>1273</v>
      </c>
    </row>
    <row r="220" spans="1:3" x14ac:dyDescent="0.25">
      <c r="A220" s="38">
        <v>311</v>
      </c>
      <c r="B220" s="38" t="s">
        <v>2180</v>
      </c>
      <c r="C220" s="38" t="s">
        <v>1272</v>
      </c>
    </row>
    <row r="221" spans="1:3" x14ac:dyDescent="0.25">
      <c r="A221" s="38">
        <v>312</v>
      </c>
      <c r="B221" s="38" t="s">
        <v>1464</v>
      </c>
      <c r="C221" s="38" t="s">
        <v>1270</v>
      </c>
    </row>
    <row r="222" spans="1:3" x14ac:dyDescent="0.25">
      <c r="A222" s="38">
        <v>313</v>
      </c>
      <c r="B222" s="38" t="s">
        <v>2379</v>
      </c>
      <c r="C222" s="38" t="s">
        <v>1273</v>
      </c>
    </row>
    <row r="223" spans="1:3" x14ac:dyDescent="0.25">
      <c r="A223" s="38">
        <v>314</v>
      </c>
      <c r="B223" s="38" t="s">
        <v>1465</v>
      </c>
      <c r="C223" s="38" t="s">
        <v>1270</v>
      </c>
    </row>
    <row r="224" spans="1:3" x14ac:dyDescent="0.25">
      <c r="A224" s="38">
        <v>315</v>
      </c>
      <c r="B224" s="38" t="s">
        <v>1466</v>
      </c>
      <c r="C224" s="38" t="s">
        <v>1273</v>
      </c>
    </row>
    <row r="225" spans="1:3" x14ac:dyDescent="0.25">
      <c r="A225" s="38">
        <v>317</v>
      </c>
      <c r="B225" s="38" t="s">
        <v>1932</v>
      </c>
      <c r="C225" s="38" t="s">
        <v>1273</v>
      </c>
    </row>
    <row r="226" spans="1:3" x14ac:dyDescent="0.25">
      <c r="A226" s="38">
        <v>318</v>
      </c>
      <c r="B226" s="38" t="s">
        <v>2306</v>
      </c>
      <c r="C226" s="38" t="s">
        <v>1270</v>
      </c>
    </row>
    <row r="227" spans="1:3" x14ac:dyDescent="0.25">
      <c r="A227" s="38">
        <v>319</v>
      </c>
      <c r="B227" s="38" t="s">
        <v>1939</v>
      </c>
      <c r="C227" s="38" t="s">
        <v>1270</v>
      </c>
    </row>
    <row r="228" spans="1:3" x14ac:dyDescent="0.25">
      <c r="A228" s="38">
        <v>320</v>
      </c>
      <c r="B228" s="38" t="s">
        <v>1977</v>
      </c>
      <c r="C228" s="38" t="s">
        <v>1271</v>
      </c>
    </row>
    <row r="229" spans="1:3" x14ac:dyDescent="0.25">
      <c r="A229" s="38">
        <v>321</v>
      </c>
      <c r="B229" s="38" t="s">
        <v>1467</v>
      </c>
      <c r="C229" s="38" t="s">
        <v>1270</v>
      </c>
    </row>
    <row r="230" spans="1:3" x14ac:dyDescent="0.25">
      <c r="A230" s="38">
        <v>325</v>
      </c>
      <c r="B230" s="38" t="s">
        <v>1920</v>
      </c>
      <c r="C230" s="38" t="s">
        <v>1270</v>
      </c>
    </row>
    <row r="231" spans="1:3" x14ac:dyDescent="0.25">
      <c r="A231" s="38">
        <v>326</v>
      </c>
      <c r="B231" s="38" t="s">
        <v>2313</v>
      </c>
      <c r="C231" s="38" t="s">
        <v>1270</v>
      </c>
    </row>
    <row r="232" spans="1:3" x14ac:dyDescent="0.25">
      <c r="A232" s="38">
        <v>327</v>
      </c>
      <c r="B232" s="38" t="s">
        <v>1468</v>
      </c>
      <c r="C232" s="38" t="s">
        <v>1270</v>
      </c>
    </row>
    <row r="233" spans="1:3" x14ac:dyDescent="0.25">
      <c r="A233" s="38">
        <v>330</v>
      </c>
      <c r="B233" s="38" t="s">
        <v>1469</v>
      </c>
      <c r="C233" s="38" t="s">
        <v>1271</v>
      </c>
    </row>
    <row r="234" spans="1:3" x14ac:dyDescent="0.25">
      <c r="A234" s="38">
        <v>331</v>
      </c>
      <c r="B234" s="38" t="s">
        <v>2318</v>
      </c>
      <c r="C234" s="38" t="s">
        <v>1270</v>
      </c>
    </row>
    <row r="235" spans="1:3" x14ac:dyDescent="0.25">
      <c r="A235" s="38">
        <v>332</v>
      </c>
      <c r="B235" s="38" t="s">
        <v>2266</v>
      </c>
      <c r="C235" s="38" t="s">
        <v>1273</v>
      </c>
    </row>
    <row r="236" spans="1:3" x14ac:dyDescent="0.25">
      <c r="A236" s="38">
        <v>333</v>
      </c>
      <c r="B236" s="38" t="s">
        <v>2267</v>
      </c>
      <c r="C236" s="38" t="s">
        <v>1273</v>
      </c>
    </row>
    <row r="237" spans="1:3" x14ac:dyDescent="0.25">
      <c r="A237" s="38">
        <v>334</v>
      </c>
      <c r="B237" s="38" t="s">
        <v>1963</v>
      </c>
      <c r="C237" s="38" t="s">
        <v>1273</v>
      </c>
    </row>
    <row r="238" spans="1:3" x14ac:dyDescent="0.25">
      <c r="A238" s="38">
        <v>335</v>
      </c>
      <c r="B238" s="38" t="s">
        <v>1914</v>
      </c>
      <c r="C238" s="38" t="s">
        <v>1270</v>
      </c>
    </row>
    <row r="239" spans="1:3" x14ac:dyDescent="0.25">
      <c r="A239" s="38">
        <v>336</v>
      </c>
      <c r="B239" s="38" t="s">
        <v>2140</v>
      </c>
      <c r="C239" s="38" t="s">
        <v>1270</v>
      </c>
    </row>
    <row r="240" spans="1:3" x14ac:dyDescent="0.25">
      <c r="A240" s="38">
        <v>337</v>
      </c>
      <c r="B240" s="38" t="s">
        <v>1928</v>
      </c>
      <c r="C240" s="38" t="s">
        <v>1273</v>
      </c>
    </row>
    <row r="241" spans="1:3" x14ac:dyDescent="0.25">
      <c r="A241" s="38">
        <v>338</v>
      </c>
      <c r="B241" s="38" t="s">
        <v>2333</v>
      </c>
      <c r="C241" s="38" t="s">
        <v>1270</v>
      </c>
    </row>
    <row r="242" spans="1:3" x14ac:dyDescent="0.25">
      <c r="A242" s="38">
        <v>339</v>
      </c>
      <c r="B242" s="38" t="s">
        <v>2335</v>
      </c>
      <c r="C242" s="38" t="s">
        <v>1270</v>
      </c>
    </row>
    <row r="243" spans="1:3" x14ac:dyDescent="0.25">
      <c r="A243" s="38">
        <v>342</v>
      </c>
      <c r="B243" s="38" t="s">
        <v>2259</v>
      </c>
      <c r="C243" s="38" t="s">
        <v>1272</v>
      </c>
    </row>
    <row r="244" spans="1:3" x14ac:dyDescent="0.25">
      <c r="A244" s="38">
        <v>345</v>
      </c>
      <c r="B244" s="38" t="s">
        <v>2440</v>
      </c>
      <c r="C244" s="38" t="s">
        <v>1271</v>
      </c>
    </row>
    <row r="245" spans="1:3" x14ac:dyDescent="0.25">
      <c r="A245" s="38">
        <v>346</v>
      </c>
      <c r="B245" s="38" t="s">
        <v>2215</v>
      </c>
      <c r="C245" s="38" t="s">
        <v>1270</v>
      </c>
    </row>
    <row r="246" spans="1:3" s="69" customFormat="1" x14ac:dyDescent="0.25">
      <c r="A246" s="115">
        <v>347</v>
      </c>
      <c r="B246" s="115" t="s">
        <v>2258</v>
      </c>
      <c r="C246" s="38" t="s">
        <v>1270</v>
      </c>
    </row>
    <row r="247" spans="1:3" x14ac:dyDescent="0.25">
      <c r="A247" s="38">
        <v>348</v>
      </c>
      <c r="B247" s="38" t="s">
        <v>1688</v>
      </c>
      <c r="C247" s="38" t="s">
        <v>1273</v>
      </c>
    </row>
    <row r="248" spans="1:3" x14ac:dyDescent="0.25">
      <c r="A248" s="38">
        <v>349</v>
      </c>
      <c r="B248" s="38" t="s">
        <v>2582</v>
      </c>
      <c r="C248" s="38" t="s">
        <v>1270</v>
      </c>
    </row>
    <row r="249" spans="1:3" x14ac:dyDescent="0.25">
      <c r="A249" s="38">
        <v>350</v>
      </c>
      <c r="B249" s="38" t="s">
        <v>1470</v>
      </c>
      <c r="C249" s="38" t="s">
        <v>1273</v>
      </c>
    </row>
    <row r="250" spans="1:3" x14ac:dyDescent="0.25">
      <c r="A250" s="38">
        <v>351</v>
      </c>
      <c r="B250" s="38" t="s">
        <v>1471</v>
      </c>
      <c r="C250" s="38" t="s">
        <v>1273</v>
      </c>
    </row>
    <row r="251" spans="1:3" x14ac:dyDescent="0.25">
      <c r="A251" s="38">
        <v>352</v>
      </c>
      <c r="B251" s="38" t="s">
        <v>1472</v>
      </c>
      <c r="C251" s="38" t="s">
        <v>1273</v>
      </c>
    </row>
    <row r="252" spans="1:3" x14ac:dyDescent="0.25">
      <c r="A252" s="38">
        <v>353</v>
      </c>
      <c r="B252" s="38" t="s">
        <v>1473</v>
      </c>
      <c r="C252" s="38" t="s">
        <v>1271</v>
      </c>
    </row>
    <row r="253" spans="1:3" x14ac:dyDescent="0.25">
      <c r="A253" s="38">
        <v>354</v>
      </c>
      <c r="B253" s="38" t="s">
        <v>1474</v>
      </c>
      <c r="C253" s="38" t="s">
        <v>1270</v>
      </c>
    </row>
    <row r="254" spans="1:3" x14ac:dyDescent="0.25">
      <c r="A254" s="38">
        <v>355</v>
      </c>
      <c r="B254" s="38" t="s">
        <v>1475</v>
      </c>
      <c r="C254" s="38" t="s">
        <v>1270</v>
      </c>
    </row>
    <row r="255" spans="1:3" x14ac:dyDescent="0.25">
      <c r="A255" s="38">
        <v>356</v>
      </c>
      <c r="B255" s="38" t="s">
        <v>1476</v>
      </c>
      <c r="C255" s="38" t="s">
        <v>1272</v>
      </c>
    </row>
    <row r="256" spans="1:3" x14ac:dyDescent="0.25">
      <c r="A256" s="38">
        <v>357</v>
      </c>
      <c r="B256" s="38" t="s">
        <v>1477</v>
      </c>
      <c r="C256" s="38" t="s">
        <v>1273</v>
      </c>
    </row>
    <row r="257" spans="1:3" x14ac:dyDescent="0.25">
      <c r="A257" s="38">
        <v>358</v>
      </c>
      <c r="B257" s="38" t="s">
        <v>2217</v>
      </c>
      <c r="C257" s="38" t="s">
        <v>1273</v>
      </c>
    </row>
    <row r="258" spans="1:3" s="69" customFormat="1" x14ac:dyDescent="0.25">
      <c r="A258" s="76">
        <v>359</v>
      </c>
      <c r="B258" s="76" t="s">
        <v>2341</v>
      </c>
      <c r="C258" s="76" t="s">
        <v>1270</v>
      </c>
    </row>
    <row r="259" spans="1:3" x14ac:dyDescent="0.25">
      <c r="A259" s="38">
        <v>360</v>
      </c>
      <c r="B259" s="38" t="s">
        <v>2473</v>
      </c>
      <c r="C259" s="38" t="s">
        <v>1272</v>
      </c>
    </row>
    <row r="260" spans="1:3" s="69" customFormat="1" x14ac:dyDescent="0.25">
      <c r="A260" s="76">
        <v>361</v>
      </c>
      <c r="B260" s="76" t="s">
        <v>2546</v>
      </c>
      <c r="C260" s="76" t="s">
        <v>1273</v>
      </c>
    </row>
    <row r="261" spans="1:3" x14ac:dyDescent="0.25">
      <c r="A261" s="38">
        <v>363</v>
      </c>
      <c r="B261" s="38" t="s">
        <v>2461</v>
      </c>
      <c r="C261" s="38" t="s">
        <v>1270</v>
      </c>
    </row>
    <row r="262" spans="1:3" s="69" customFormat="1" x14ac:dyDescent="0.25">
      <c r="A262" s="87">
        <v>364</v>
      </c>
      <c r="B262" s="87" t="s">
        <v>2403</v>
      </c>
      <c r="C262" s="87" t="s">
        <v>1273</v>
      </c>
    </row>
    <row r="263" spans="1:3" s="69" customFormat="1" x14ac:dyDescent="0.25">
      <c r="A263" s="76">
        <v>365</v>
      </c>
      <c r="B263" s="76" t="s">
        <v>2459</v>
      </c>
      <c r="C263" s="76" t="s">
        <v>1270</v>
      </c>
    </row>
    <row r="264" spans="1:3" s="69" customFormat="1" x14ac:dyDescent="0.25">
      <c r="A264" s="115">
        <v>366</v>
      </c>
      <c r="B264" s="115" t="s">
        <v>2228</v>
      </c>
      <c r="C264" s="115" t="s">
        <v>1271</v>
      </c>
    </row>
    <row r="265" spans="1:3" x14ac:dyDescent="0.25">
      <c r="A265" s="38">
        <v>367</v>
      </c>
      <c r="B265" s="38" t="s">
        <v>2587</v>
      </c>
      <c r="C265" s="38" t="s">
        <v>1271</v>
      </c>
    </row>
    <row r="266" spans="1:3" x14ac:dyDescent="0.25">
      <c r="A266" s="38">
        <v>368</v>
      </c>
      <c r="B266" s="38" t="s">
        <v>2525</v>
      </c>
      <c r="C266" s="38" t="s">
        <v>1271</v>
      </c>
    </row>
    <row r="267" spans="1:3" x14ac:dyDescent="0.25">
      <c r="A267" s="38">
        <v>369</v>
      </c>
      <c r="B267" s="38" t="s">
        <v>2460</v>
      </c>
      <c r="C267" s="38" t="s">
        <v>1270</v>
      </c>
    </row>
    <row r="268" spans="1:3" x14ac:dyDescent="0.25">
      <c r="A268" s="38">
        <v>370</v>
      </c>
      <c r="B268" s="38" t="s">
        <v>2227</v>
      </c>
      <c r="C268" s="38" t="s">
        <v>1273</v>
      </c>
    </row>
    <row r="269" spans="1:3" x14ac:dyDescent="0.25">
      <c r="A269" s="38">
        <v>371</v>
      </c>
      <c r="B269" s="38" t="s">
        <v>2572</v>
      </c>
      <c r="C269" s="38" t="s">
        <v>1273</v>
      </c>
    </row>
    <row r="270" spans="1:3" x14ac:dyDescent="0.25">
      <c r="A270" s="38">
        <v>372</v>
      </c>
      <c r="B270" s="38" t="s">
        <v>2241</v>
      </c>
      <c r="C270" s="38" t="s">
        <v>1273</v>
      </c>
    </row>
    <row r="271" spans="1:3" x14ac:dyDescent="0.25">
      <c r="A271" s="38">
        <v>373</v>
      </c>
      <c r="B271" s="38" t="s">
        <v>2222</v>
      </c>
      <c r="C271" s="38" t="s">
        <v>1273</v>
      </c>
    </row>
    <row r="272" spans="1:3" x14ac:dyDescent="0.25">
      <c r="A272" s="38">
        <v>374</v>
      </c>
      <c r="B272" s="38" t="s">
        <v>2595</v>
      </c>
      <c r="C272" s="38" t="s">
        <v>1270</v>
      </c>
    </row>
    <row r="273" spans="1:3" s="69" customFormat="1" x14ac:dyDescent="0.25">
      <c r="A273" s="74">
        <v>375</v>
      </c>
      <c r="B273" s="74" t="s">
        <v>2554</v>
      </c>
      <c r="C273" s="74" t="s">
        <v>1270</v>
      </c>
    </row>
    <row r="274" spans="1:3" x14ac:dyDescent="0.25">
      <c r="A274" s="38">
        <v>376</v>
      </c>
      <c r="B274" s="38" t="s">
        <v>2596</v>
      </c>
      <c r="C274" s="38" t="s">
        <v>1270</v>
      </c>
    </row>
    <row r="275" spans="1:3" x14ac:dyDescent="0.25">
      <c r="A275" s="38">
        <v>377</v>
      </c>
      <c r="B275" s="38" t="s">
        <v>2257</v>
      </c>
      <c r="C275" s="38" t="s">
        <v>1270</v>
      </c>
    </row>
    <row r="276" spans="1:3" x14ac:dyDescent="0.25">
      <c r="A276" s="38">
        <v>378</v>
      </c>
      <c r="B276" s="38" t="s">
        <v>2221</v>
      </c>
      <c r="C276" s="38" t="s">
        <v>1270</v>
      </c>
    </row>
    <row r="277" spans="1:3" x14ac:dyDescent="0.25">
      <c r="A277" s="38">
        <v>380</v>
      </c>
      <c r="B277" s="38" t="s">
        <v>1478</v>
      </c>
      <c r="C277" s="38" t="s">
        <v>1273</v>
      </c>
    </row>
    <row r="278" spans="1:3" x14ac:dyDescent="0.25">
      <c r="A278" s="38">
        <v>382</v>
      </c>
      <c r="B278" s="38" t="s">
        <v>2434</v>
      </c>
      <c r="C278" s="38" t="s">
        <v>1270</v>
      </c>
    </row>
    <row r="279" spans="1:3" x14ac:dyDescent="0.25">
      <c r="A279" s="38">
        <v>383</v>
      </c>
      <c r="B279" s="38" t="s">
        <v>2260</v>
      </c>
      <c r="C279" s="38" t="s">
        <v>1273</v>
      </c>
    </row>
    <row r="280" spans="1:3" x14ac:dyDescent="0.25">
      <c r="A280" s="38">
        <v>384</v>
      </c>
      <c r="B280" s="38" t="s">
        <v>2453</v>
      </c>
      <c r="C280" s="38" t="s">
        <v>1270</v>
      </c>
    </row>
    <row r="281" spans="1:3" x14ac:dyDescent="0.25">
      <c r="A281" s="38">
        <v>385</v>
      </c>
      <c r="B281" s="38" t="s">
        <v>1479</v>
      </c>
      <c r="C281" s="38" t="s">
        <v>1271</v>
      </c>
    </row>
    <row r="282" spans="1:3" x14ac:dyDescent="0.25">
      <c r="A282" s="38">
        <v>386</v>
      </c>
      <c r="B282" s="38" t="s">
        <v>1480</v>
      </c>
      <c r="C282" s="38" t="s">
        <v>1271</v>
      </c>
    </row>
    <row r="283" spans="1:3" x14ac:dyDescent="0.25">
      <c r="A283" s="38">
        <v>387</v>
      </c>
      <c r="B283" s="38" t="s">
        <v>1481</v>
      </c>
      <c r="C283" s="38" t="s">
        <v>1270</v>
      </c>
    </row>
    <row r="284" spans="1:3" x14ac:dyDescent="0.25">
      <c r="A284" s="38">
        <v>388</v>
      </c>
      <c r="B284" s="38" t="s">
        <v>1482</v>
      </c>
      <c r="C284" s="38" t="s">
        <v>1273</v>
      </c>
    </row>
    <row r="285" spans="1:3" x14ac:dyDescent="0.25">
      <c r="A285" s="38">
        <v>389</v>
      </c>
      <c r="B285" s="38" t="s">
        <v>1483</v>
      </c>
      <c r="C285" s="38" t="s">
        <v>1270</v>
      </c>
    </row>
    <row r="286" spans="1:3" x14ac:dyDescent="0.25">
      <c r="A286" s="38">
        <v>390</v>
      </c>
      <c r="B286" s="38" t="s">
        <v>1484</v>
      </c>
      <c r="C286" s="38" t="s">
        <v>1270</v>
      </c>
    </row>
    <row r="287" spans="1:3" x14ac:dyDescent="0.25">
      <c r="A287" s="38">
        <v>391</v>
      </c>
      <c r="B287" s="38" t="s">
        <v>1485</v>
      </c>
      <c r="C287" s="38" t="s">
        <v>1270</v>
      </c>
    </row>
    <row r="288" spans="1:3" x14ac:dyDescent="0.25">
      <c r="A288" s="38">
        <v>392</v>
      </c>
      <c r="B288" s="38" t="s">
        <v>1486</v>
      </c>
      <c r="C288" s="38" t="s">
        <v>1272</v>
      </c>
    </row>
    <row r="289" spans="1:3" x14ac:dyDescent="0.25">
      <c r="A289" s="38">
        <v>394</v>
      </c>
      <c r="B289" s="38" t="s">
        <v>1487</v>
      </c>
      <c r="C289" s="38" t="s">
        <v>1270</v>
      </c>
    </row>
    <row r="290" spans="1:3" x14ac:dyDescent="0.25">
      <c r="A290" s="38">
        <v>395</v>
      </c>
      <c r="B290" s="38" t="s">
        <v>1488</v>
      </c>
      <c r="C290" s="38" t="s">
        <v>1273</v>
      </c>
    </row>
    <row r="291" spans="1:3" x14ac:dyDescent="0.25">
      <c r="A291" s="38">
        <v>396</v>
      </c>
      <c r="B291" s="38" t="s">
        <v>1489</v>
      </c>
      <c r="C291" s="38" t="s">
        <v>1273</v>
      </c>
    </row>
    <row r="292" spans="1:3" x14ac:dyDescent="0.25">
      <c r="A292" s="38">
        <v>397</v>
      </c>
      <c r="B292" s="38" t="s">
        <v>1490</v>
      </c>
      <c r="C292" s="38" t="s">
        <v>1273</v>
      </c>
    </row>
    <row r="293" spans="1:3" x14ac:dyDescent="0.25">
      <c r="A293" s="38">
        <v>398</v>
      </c>
      <c r="B293" s="38" t="s">
        <v>2597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2598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2305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2592</v>
      </c>
      <c r="C318" s="38" t="s">
        <v>1272</v>
      </c>
    </row>
    <row r="319" spans="1:3" x14ac:dyDescent="0.25">
      <c r="A319" s="38">
        <v>431</v>
      </c>
      <c r="B319" s="38" t="s">
        <v>2309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1916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2368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1941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1946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2328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2599</v>
      </c>
      <c r="C338" s="38" t="s">
        <v>1270</v>
      </c>
    </row>
    <row r="339" spans="1:3" x14ac:dyDescent="0.25">
      <c r="A339" s="38">
        <v>457</v>
      </c>
      <c r="B339" s="38" t="s">
        <v>2330</v>
      </c>
      <c r="C339" s="38" t="s">
        <v>1270</v>
      </c>
    </row>
    <row r="340" spans="1:3" x14ac:dyDescent="0.25">
      <c r="A340" s="38">
        <v>458</v>
      </c>
      <c r="B340" s="38" t="s">
        <v>2303</v>
      </c>
      <c r="C340" s="38" t="s">
        <v>1270</v>
      </c>
    </row>
    <row r="341" spans="1:3" x14ac:dyDescent="0.25">
      <c r="A341" s="38">
        <v>459</v>
      </c>
      <c r="B341" s="38" t="s">
        <v>2223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1904</v>
      </c>
      <c r="C343" s="38" t="s">
        <v>1271</v>
      </c>
    </row>
    <row r="344" spans="1:3" x14ac:dyDescent="0.25">
      <c r="A344" s="38">
        <v>463</v>
      </c>
      <c r="B344" s="38" t="s">
        <v>1527</v>
      </c>
      <c r="C344" s="38" t="s">
        <v>1273</v>
      </c>
    </row>
    <row r="345" spans="1:3" s="69" customFormat="1" x14ac:dyDescent="0.25">
      <c r="A345" s="115">
        <v>465</v>
      </c>
      <c r="B345" s="115" t="s">
        <v>2324</v>
      </c>
      <c r="C345" s="115" t="s">
        <v>1270</v>
      </c>
    </row>
    <row r="346" spans="1:3" x14ac:dyDescent="0.25">
      <c r="A346" s="38">
        <v>466</v>
      </c>
      <c r="B346" s="38" t="s">
        <v>1911</v>
      </c>
      <c r="C346" s="38" t="s">
        <v>1270</v>
      </c>
    </row>
    <row r="347" spans="1:3" x14ac:dyDescent="0.25">
      <c r="A347" s="38">
        <v>467</v>
      </c>
      <c r="B347" s="38" t="s">
        <v>1912</v>
      </c>
      <c r="C347" s="38" t="s">
        <v>1273</v>
      </c>
    </row>
    <row r="348" spans="1:3" x14ac:dyDescent="0.25">
      <c r="A348" s="38">
        <v>468</v>
      </c>
      <c r="B348" s="38" t="s">
        <v>2172</v>
      </c>
      <c r="C348" s="38" t="s">
        <v>1270</v>
      </c>
    </row>
    <row r="349" spans="1:3" x14ac:dyDescent="0.25">
      <c r="A349" s="38">
        <v>469</v>
      </c>
      <c r="B349" s="38" t="s">
        <v>2246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1926</v>
      </c>
      <c r="C351" s="38" t="s">
        <v>1270</v>
      </c>
    </row>
    <row r="352" spans="1:3" x14ac:dyDescent="0.25">
      <c r="A352" s="38">
        <v>472</v>
      </c>
      <c r="B352" s="38" t="s">
        <v>2575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x14ac:dyDescent="0.25">
      <c r="A354" s="38">
        <v>474</v>
      </c>
      <c r="B354" s="38" t="s">
        <v>2600</v>
      </c>
      <c r="C354" s="38" t="s">
        <v>1270</v>
      </c>
    </row>
    <row r="355" spans="1:3" s="59" customFormat="1" x14ac:dyDescent="0.25">
      <c r="A355" s="66">
        <v>476</v>
      </c>
      <c r="B355" s="66" t="s">
        <v>1530</v>
      </c>
      <c r="C355" s="38" t="s">
        <v>1270</v>
      </c>
    </row>
    <row r="356" spans="1:3" x14ac:dyDescent="0.25">
      <c r="A356" s="38">
        <v>479</v>
      </c>
      <c r="B356" s="38" t="s">
        <v>2583</v>
      </c>
      <c r="C356" s="38" t="s">
        <v>1273</v>
      </c>
    </row>
    <row r="357" spans="1:3" x14ac:dyDescent="0.25">
      <c r="A357" s="38">
        <v>480</v>
      </c>
      <c r="B357" s="38" t="s">
        <v>2182</v>
      </c>
      <c r="C357" s="38" t="s">
        <v>1271</v>
      </c>
    </row>
    <row r="358" spans="1:3" x14ac:dyDescent="0.25">
      <c r="A358" s="38">
        <v>482</v>
      </c>
      <c r="B358" s="38" t="s">
        <v>2363</v>
      </c>
      <c r="C358" s="38" t="s">
        <v>1273</v>
      </c>
    </row>
    <row r="359" spans="1:3" x14ac:dyDescent="0.25">
      <c r="A359" s="38">
        <v>483</v>
      </c>
      <c r="B359" s="38" t="s">
        <v>2347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2304</v>
      </c>
      <c r="C366" s="38" t="s">
        <v>1271</v>
      </c>
    </row>
    <row r="367" spans="1:3" x14ac:dyDescent="0.25">
      <c r="A367" s="38">
        <v>492</v>
      </c>
      <c r="B367" s="38" t="s">
        <v>2441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2443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2436</v>
      </c>
      <c r="C372" s="38" t="s">
        <v>1273</v>
      </c>
    </row>
    <row r="373" spans="1:3" x14ac:dyDescent="0.25">
      <c r="A373" s="38">
        <v>498</v>
      </c>
      <c r="B373" s="38" t="s">
        <v>2325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2371</v>
      </c>
      <c r="C377" s="38" t="s">
        <v>1273</v>
      </c>
    </row>
    <row r="378" spans="1:3" x14ac:dyDescent="0.25">
      <c r="A378" s="38">
        <v>504</v>
      </c>
      <c r="B378" s="38" t="s">
        <v>2621</v>
      </c>
      <c r="C378" s="38" t="s">
        <v>1270</v>
      </c>
    </row>
    <row r="379" spans="1:3" x14ac:dyDescent="0.25">
      <c r="A379" s="38">
        <v>507</v>
      </c>
      <c r="B379" s="38" t="s">
        <v>1967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2255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2311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2340</v>
      </c>
      <c r="C394" s="38" t="s">
        <v>1270</v>
      </c>
    </row>
    <row r="395" spans="1:3" x14ac:dyDescent="0.25">
      <c r="A395" s="38">
        <v>527</v>
      </c>
      <c r="B395" s="38" t="s">
        <v>1950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1942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2317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2389</v>
      </c>
      <c r="C406" s="38" t="s">
        <v>1273</v>
      </c>
    </row>
    <row r="407" spans="1:3" x14ac:dyDescent="0.25">
      <c r="A407" s="38">
        <v>539</v>
      </c>
      <c r="B407" s="38" t="s">
        <v>2331</v>
      </c>
      <c r="C407" s="38" t="s">
        <v>1270</v>
      </c>
    </row>
    <row r="408" spans="1:3" x14ac:dyDescent="0.25">
      <c r="A408" s="38">
        <v>540</v>
      </c>
      <c r="B408" s="38" t="s">
        <v>2395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2348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2531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2320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x14ac:dyDescent="0.25">
      <c r="A435" s="38">
        <v>569</v>
      </c>
      <c r="B435" s="38" t="s">
        <v>1586</v>
      </c>
      <c r="C435" s="38" t="s">
        <v>1270</v>
      </c>
    </row>
    <row r="436" spans="1:3" s="69" customFormat="1" x14ac:dyDescent="0.25">
      <c r="A436" s="71">
        <v>570</v>
      </c>
      <c r="B436" s="71" t="s">
        <v>1587</v>
      </c>
      <c r="C436" s="71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2450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2449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x14ac:dyDescent="0.25">
      <c r="A454" s="38">
        <v>588</v>
      </c>
      <c r="B454" s="38" t="s">
        <v>1603</v>
      </c>
      <c r="C454" s="38" t="s">
        <v>1270</v>
      </c>
    </row>
    <row r="455" spans="1:3" s="69" customFormat="1" x14ac:dyDescent="0.25">
      <c r="A455" s="76">
        <v>589</v>
      </c>
      <c r="B455" s="76" t="s">
        <v>1604</v>
      </c>
      <c r="C455" s="76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2530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2278</v>
      </c>
      <c r="C461" s="38" t="s">
        <v>1273</v>
      </c>
    </row>
    <row r="462" spans="1:3" x14ac:dyDescent="0.25">
      <c r="A462" s="38">
        <v>596</v>
      </c>
      <c r="B462" s="38" t="s">
        <v>2279</v>
      </c>
      <c r="C462" s="38" t="s">
        <v>1270</v>
      </c>
    </row>
    <row r="463" spans="1:3" x14ac:dyDescent="0.25">
      <c r="A463" s="38">
        <v>597</v>
      </c>
      <c r="B463" s="38" t="s">
        <v>2365</v>
      </c>
      <c r="C463" s="38" t="s">
        <v>1273</v>
      </c>
    </row>
    <row r="464" spans="1:3" x14ac:dyDescent="0.25">
      <c r="A464" s="38">
        <v>598</v>
      </c>
      <c r="B464" s="38" t="s">
        <v>2369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2454</v>
      </c>
      <c r="C466" s="38" t="s">
        <v>1270</v>
      </c>
    </row>
    <row r="467" spans="1:3" x14ac:dyDescent="0.25">
      <c r="A467" s="38">
        <v>601</v>
      </c>
      <c r="B467" s="38" t="s">
        <v>2373</v>
      </c>
      <c r="C467" s="38" t="s">
        <v>1273</v>
      </c>
    </row>
    <row r="468" spans="1:3" x14ac:dyDescent="0.25">
      <c r="A468" s="38">
        <v>602</v>
      </c>
      <c r="B468" s="38" t="s">
        <v>2385</v>
      </c>
      <c r="C468" s="38" t="s">
        <v>1273</v>
      </c>
    </row>
    <row r="469" spans="1:3" s="69" customFormat="1" x14ac:dyDescent="0.25">
      <c r="A469" s="76">
        <v>603</v>
      </c>
      <c r="B469" s="76" t="s">
        <v>2386</v>
      </c>
      <c r="C469" s="76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2457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2252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2275</v>
      </c>
      <c r="C490" s="38" t="s">
        <v>1270</v>
      </c>
    </row>
    <row r="491" spans="1:3" x14ac:dyDescent="0.25">
      <c r="A491" s="38">
        <v>625</v>
      </c>
      <c r="B491" s="38" t="s">
        <v>2276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2274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2359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2384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x14ac:dyDescent="0.25">
      <c r="A514" s="38">
        <v>648</v>
      </c>
      <c r="B514" s="38" t="s">
        <v>1647</v>
      </c>
      <c r="C514" s="38" t="s">
        <v>1270</v>
      </c>
    </row>
    <row r="515" spans="1:3" s="69" customFormat="1" x14ac:dyDescent="0.25">
      <c r="A515" s="87">
        <v>649</v>
      </c>
      <c r="B515" s="87" t="s">
        <v>1648</v>
      </c>
      <c r="C515" s="87" t="s">
        <v>1273</v>
      </c>
    </row>
    <row r="516" spans="1:3" x14ac:dyDescent="0.25">
      <c r="A516" s="38">
        <v>650</v>
      </c>
      <c r="B516" s="38" t="s">
        <v>2367</v>
      </c>
      <c r="C516" s="38" t="s">
        <v>1273</v>
      </c>
    </row>
    <row r="517" spans="1:3" x14ac:dyDescent="0.25">
      <c r="A517" s="38">
        <v>651</v>
      </c>
      <c r="B517" s="38" t="s">
        <v>2268</v>
      </c>
      <c r="C517" s="38" t="s">
        <v>1271</v>
      </c>
    </row>
    <row r="518" spans="1:3" x14ac:dyDescent="0.25">
      <c r="A518" s="38">
        <v>653</v>
      </c>
      <c r="B518" s="38" t="s">
        <v>2273</v>
      </c>
      <c r="C518" s="38" t="s">
        <v>1273</v>
      </c>
    </row>
    <row r="519" spans="1:3" x14ac:dyDescent="0.25">
      <c r="A519" s="38">
        <v>654</v>
      </c>
      <c r="B519" s="38" t="s">
        <v>2390</v>
      </c>
      <c r="C519" s="38" t="s">
        <v>1273</v>
      </c>
    </row>
    <row r="520" spans="1:3" x14ac:dyDescent="0.25">
      <c r="A520" s="38">
        <v>655</v>
      </c>
      <c r="B520" s="38" t="s">
        <v>1980</v>
      </c>
      <c r="C520" s="38" t="s">
        <v>1270</v>
      </c>
    </row>
    <row r="521" spans="1:3" x14ac:dyDescent="0.25">
      <c r="A521" s="38">
        <v>658</v>
      </c>
      <c r="B521" s="38" t="s">
        <v>2272</v>
      </c>
      <c r="C521" s="38" t="s">
        <v>1270</v>
      </c>
    </row>
    <row r="522" spans="1:3" x14ac:dyDescent="0.25">
      <c r="A522" s="38">
        <v>659</v>
      </c>
      <c r="B522" s="38" t="s">
        <v>1972</v>
      </c>
      <c r="C522" s="38" t="s">
        <v>1270</v>
      </c>
    </row>
    <row r="523" spans="1:3" x14ac:dyDescent="0.25">
      <c r="A523" s="38">
        <v>660</v>
      </c>
      <c r="B523" s="38" t="s">
        <v>2183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2382</v>
      </c>
      <c r="C525" s="38" t="s">
        <v>1273</v>
      </c>
    </row>
    <row r="526" spans="1:3" x14ac:dyDescent="0.25">
      <c r="A526" s="38">
        <v>663</v>
      </c>
      <c r="B526" s="38" t="s">
        <v>2532</v>
      </c>
      <c r="C526" s="38" t="s">
        <v>1270</v>
      </c>
    </row>
    <row r="527" spans="1:3" x14ac:dyDescent="0.25">
      <c r="A527" s="38">
        <v>664</v>
      </c>
      <c r="B527" s="38" t="s">
        <v>2336</v>
      </c>
      <c r="C527" s="38" t="s">
        <v>1273</v>
      </c>
    </row>
    <row r="528" spans="1:3" x14ac:dyDescent="0.25">
      <c r="A528" s="38">
        <v>665</v>
      </c>
      <c r="B528" s="38" t="s">
        <v>2370</v>
      </c>
      <c r="C528" s="38" t="s">
        <v>1273</v>
      </c>
    </row>
    <row r="529" spans="1:3" x14ac:dyDescent="0.25">
      <c r="A529" s="38">
        <v>666</v>
      </c>
      <c r="B529" s="38" t="s">
        <v>2344</v>
      </c>
      <c r="C529" s="38" t="s">
        <v>1273</v>
      </c>
    </row>
    <row r="530" spans="1:3" x14ac:dyDescent="0.25">
      <c r="A530" s="38">
        <v>667</v>
      </c>
      <c r="B530" s="38" t="s">
        <v>2383</v>
      </c>
      <c r="C530" s="38" t="s">
        <v>1273</v>
      </c>
    </row>
    <row r="531" spans="1:3" x14ac:dyDescent="0.25">
      <c r="A531" s="38">
        <v>668</v>
      </c>
      <c r="B531" s="38" t="s">
        <v>2287</v>
      </c>
      <c r="C531" s="38" t="s">
        <v>1273</v>
      </c>
    </row>
    <row r="532" spans="1:3" x14ac:dyDescent="0.25">
      <c r="A532" s="38">
        <v>669</v>
      </c>
      <c r="B532" s="38" t="s">
        <v>2251</v>
      </c>
      <c r="C532" s="38" t="s">
        <v>1270</v>
      </c>
    </row>
    <row r="533" spans="1:3" x14ac:dyDescent="0.25">
      <c r="A533" s="38">
        <v>670</v>
      </c>
      <c r="B533" s="38" t="s">
        <v>2271</v>
      </c>
      <c r="C533" s="38" t="s">
        <v>1270</v>
      </c>
    </row>
    <row r="534" spans="1:3" x14ac:dyDescent="0.25">
      <c r="A534" s="38">
        <v>671</v>
      </c>
      <c r="B534" s="38" t="s">
        <v>2251</v>
      </c>
      <c r="C534" s="38" t="s">
        <v>1270</v>
      </c>
    </row>
    <row r="535" spans="1:3" x14ac:dyDescent="0.25">
      <c r="A535" s="38">
        <v>672</v>
      </c>
      <c r="B535" s="38" t="s">
        <v>2322</v>
      </c>
      <c r="C535" s="38" t="s">
        <v>1270</v>
      </c>
    </row>
    <row r="536" spans="1:3" x14ac:dyDescent="0.25">
      <c r="A536" s="38">
        <v>673</v>
      </c>
      <c r="B536" s="38" t="s">
        <v>2269</v>
      </c>
      <c r="C536" s="38" t="s">
        <v>1271</v>
      </c>
    </row>
    <row r="537" spans="1:3" x14ac:dyDescent="0.25">
      <c r="A537" s="38">
        <v>676</v>
      </c>
      <c r="B537" s="38" t="s">
        <v>2339</v>
      </c>
      <c r="C537" s="38" t="s">
        <v>1270</v>
      </c>
    </row>
    <row r="538" spans="1:3" x14ac:dyDescent="0.25">
      <c r="A538" s="38">
        <v>677</v>
      </c>
      <c r="B538" s="38" t="s">
        <v>1971</v>
      </c>
      <c r="C538" s="38" t="s">
        <v>1272</v>
      </c>
    </row>
    <row r="539" spans="1:3" x14ac:dyDescent="0.25">
      <c r="A539" s="38">
        <v>678</v>
      </c>
      <c r="B539" s="38" t="s">
        <v>2397</v>
      </c>
      <c r="C539" s="38" t="s">
        <v>1270</v>
      </c>
    </row>
    <row r="540" spans="1:3" x14ac:dyDescent="0.25">
      <c r="A540" s="38">
        <v>679</v>
      </c>
      <c r="B540" s="38" t="s">
        <v>1978</v>
      </c>
      <c r="C540" s="38" t="s">
        <v>1273</v>
      </c>
    </row>
    <row r="541" spans="1:3" x14ac:dyDescent="0.25">
      <c r="A541" s="38">
        <v>680</v>
      </c>
      <c r="B541" s="38" t="s">
        <v>1986</v>
      </c>
      <c r="C541" s="38" t="s">
        <v>1271</v>
      </c>
    </row>
    <row r="542" spans="1:3" x14ac:dyDescent="0.25">
      <c r="A542" s="38">
        <v>681</v>
      </c>
      <c r="B542" s="38" t="s">
        <v>2001</v>
      </c>
      <c r="C542" s="38" t="s">
        <v>1271</v>
      </c>
    </row>
    <row r="543" spans="1:3" x14ac:dyDescent="0.25">
      <c r="A543" s="38">
        <v>682</v>
      </c>
      <c r="B543" s="38" t="s">
        <v>1988</v>
      </c>
      <c r="C543" s="38" t="s">
        <v>1271</v>
      </c>
    </row>
    <row r="544" spans="1:3" x14ac:dyDescent="0.25">
      <c r="A544" s="38">
        <v>683</v>
      </c>
      <c r="B544" s="38" t="s">
        <v>2270</v>
      </c>
      <c r="C544" s="38" t="s">
        <v>1273</v>
      </c>
    </row>
    <row r="545" spans="1:3" x14ac:dyDescent="0.25">
      <c r="A545" s="38">
        <v>684</v>
      </c>
      <c r="B545" s="38" t="s">
        <v>1987</v>
      </c>
      <c r="C545" s="38" t="s">
        <v>1270</v>
      </c>
    </row>
    <row r="546" spans="1:3" x14ac:dyDescent="0.25">
      <c r="A546" s="38">
        <v>685</v>
      </c>
      <c r="B546" s="38" t="s">
        <v>2250</v>
      </c>
      <c r="C546" s="38" t="s">
        <v>1270</v>
      </c>
    </row>
    <row r="547" spans="1:3" x14ac:dyDescent="0.25">
      <c r="A547" s="38">
        <v>686</v>
      </c>
      <c r="B547" s="38" t="s">
        <v>2308</v>
      </c>
      <c r="C547" s="38" t="s">
        <v>1270</v>
      </c>
    </row>
    <row r="548" spans="1:3" x14ac:dyDescent="0.25">
      <c r="A548" s="38">
        <v>687</v>
      </c>
      <c r="B548" s="38" t="s">
        <v>1990</v>
      </c>
      <c r="C548" s="38" t="s">
        <v>1273</v>
      </c>
    </row>
    <row r="549" spans="1:3" x14ac:dyDescent="0.25">
      <c r="A549" s="38">
        <v>688</v>
      </c>
      <c r="B549" s="38" t="s">
        <v>2000</v>
      </c>
      <c r="C549" s="38" t="s">
        <v>1270</v>
      </c>
    </row>
    <row r="550" spans="1:3" x14ac:dyDescent="0.25">
      <c r="A550" s="38">
        <v>689</v>
      </c>
      <c r="B550" s="38" t="s">
        <v>1985</v>
      </c>
      <c r="C550" s="38" t="s">
        <v>1273</v>
      </c>
    </row>
    <row r="551" spans="1:3" x14ac:dyDescent="0.25">
      <c r="A551" s="38">
        <v>690</v>
      </c>
      <c r="B551" s="38" t="s">
        <v>1984</v>
      </c>
      <c r="C551" s="38" t="s">
        <v>1270</v>
      </c>
    </row>
    <row r="552" spans="1:3" x14ac:dyDescent="0.25">
      <c r="A552" s="38">
        <v>691</v>
      </c>
      <c r="B552" s="38" t="s">
        <v>1989</v>
      </c>
      <c r="C552" s="38" t="s">
        <v>1273</v>
      </c>
    </row>
    <row r="553" spans="1:3" x14ac:dyDescent="0.25">
      <c r="A553" s="38">
        <v>693</v>
      </c>
      <c r="B553" s="38" t="s">
        <v>2003</v>
      </c>
      <c r="C553" s="38" t="s">
        <v>1271</v>
      </c>
    </row>
    <row r="554" spans="1:3" x14ac:dyDescent="0.25">
      <c r="A554" s="38">
        <v>694</v>
      </c>
      <c r="B554" s="38" t="s">
        <v>1991</v>
      </c>
      <c r="C554" s="38" t="s">
        <v>1270</v>
      </c>
    </row>
    <row r="555" spans="1:3" x14ac:dyDescent="0.25">
      <c r="A555" s="38">
        <v>695</v>
      </c>
      <c r="B555" s="38" t="s">
        <v>1996</v>
      </c>
      <c r="C555" s="38" t="s">
        <v>1270</v>
      </c>
    </row>
    <row r="556" spans="1:3" x14ac:dyDescent="0.25">
      <c r="A556" s="38">
        <v>696</v>
      </c>
      <c r="B556" s="38" t="s">
        <v>2002</v>
      </c>
      <c r="C556" s="38" t="s">
        <v>1270</v>
      </c>
    </row>
    <row r="557" spans="1:3" x14ac:dyDescent="0.25">
      <c r="A557" s="38">
        <v>697</v>
      </c>
      <c r="B557" s="38" t="s">
        <v>1995</v>
      </c>
      <c r="C557" s="38" t="s">
        <v>1270</v>
      </c>
    </row>
    <row r="558" spans="1:3" x14ac:dyDescent="0.25">
      <c r="A558" s="38">
        <v>698</v>
      </c>
      <c r="B558" s="38" t="s">
        <v>1993</v>
      </c>
      <c r="C558" s="38" t="s">
        <v>1270</v>
      </c>
    </row>
    <row r="559" spans="1:3" x14ac:dyDescent="0.25">
      <c r="A559" s="38">
        <v>699</v>
      </c>
      <c r="B559" s="38" t="s">
        <v>2338</v>
      </c>
      <c r="C559" s="38" t="s">
        <v>1272</v>
      </c>
    </row>
    <row r="560" spans="1:3" x14ac:dyDescent="0.25">
      <c r="A560" s="38">
        <v>701</v>
      </c>
      <c r="B560" s="38" t="s">
        <v>1994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2356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2249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2364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2248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2399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2342</v>
      </c>
      <c r="C622" s="38" t="s">
        <v>1272</v>
      </c>
    </row>
    <row r="623" spans="1:3" x14ac:dyDescent="0.25">
      <c r="A623" s="38">
        <v>768</v>
      </c>
      <c r="B623" s="38" t="s">
        <v>2316</v>
      </c>
      <c r="C623" s="38" t="s">
        <v>1270</v>
      </c>
    </row>
    <row r="624" spans="1:3" x14ac:dyDescent="0.25">
      <c r="A624" s="38">
        <v>769</v>
      </c>
      <c r="B624" s="38" t="s">
        <v>2185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2350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2319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x14ac:dyDescent="0.25">
      <c r="A640" s="38">
        <v>785</v>
      </c>
      <c r="B640" s="38" t="s">
        <v>2360</v>
      </c>
      <c r="C640" s="38" t="s">
        <v>1270</v>
      </c>
    </row>
    <row r="641" spans="1:3" s="69" customFormat="1" x14ac:dyDescent="0.25">
      <c r="A641" s="76">
        <v>786</v>
      </c>
      <c r="B641" s="76" t="s">
        <v>1718</v>
      </c>
      <c r="C641" s="76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2186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2187</v>
      </c>
      <c r="C647" s="38" t="s">
        <v>1270</v>
      </c>
    </row>
    <row r="648" spans="1:3" x14ac:dyDescent="0.25">
      <c r="A648" s="38">
        <v>793</v>
      </c>
      <c r="B648" s="38" t="s">
        <v>2168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2455</v>
      </c>
      <c r="C652" s="38" t="s">
        <v>1270</v>
      </c>
    </row>
    <row r="653" spans="1:3" x14ac:dyDescent="0.25">
      <c r="A653" s="38">
        <v>798</v>
      </c>
      <c r="B653" s="38" t="s">
        <v>2265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2387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2326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2380</v>
      </c>
      <c r="C661" s="38" t="s">
        <v>1273</v>
      </c>
    </row>
    <row r="662" spans="1:3" x14ac:dyDescent="0.25">
      <c r="A662" s="38">
        <v>807</v>
      </c>
      <c r="B662" s="38" t="s">
        <v>2352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2245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2158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2244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2374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2327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2343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2188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2264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2153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2392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2362</v>
      </c>
      <c r="C737" s="38" t="s">
        <v>1270</v>
      </c>
    </row>
    <row r="738" spans="1:3" x14ac:dyDescent="0.25">
      <c r="A738" s="38">
        <v>888</v>
      </c>
      <c r="B738" s="38" t="s">
        <v>2261</v>
      </c>
      <c r="C738" s="38" t="s">
        <v>1273</v>
      </c>
    </row>
    <row r="739" spans="1:3" x14ac:dyDescent="0.25">
      <c r="A739" s="38">
        <v>889</v>
      </c>
      <c r="B739" s="38" t="s">
        <v>2243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2142</v>
      </c>
      <c r="C744" s="38" t="s">
        <v>1273</v>
      </c>
    </row>
    <row r="745" spans="1:3" x14ac:dyDescent="0.25">
      <c r="A745" s="38">
        <v>895</v>
      </c>
      <c r="B745" s="38" t="s">
        <v>2375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2349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2351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2345</v>
      </c>
      <c r="C773" s="38" t="s">
        <v>1273</v>
      </c>
    </row>
    <row r="774" spans="1:3" x14ac:dyDescent="0.25">
      <c r="A774" s="38">
        <v>927</v>
      </c>
      <c r="B774" s="38" t="s">
        <v>2263</v>
      </c>
      <c r="C774" s="38" t="s">
        <v>1270</v>
      </c>
    </row>
    <row r="775" spans="1:3" x14ac:dyDescent="0.25">
      <c r="A775" s="38">
        <v>928</v>
      </c>
      <c r="B775" s="38" t="s">
        <v>1913</v>
      </c>
      <c r="C775" s="38" t="s">
        <v>1273</v>
      </c>
    </row>
    <row r="776" spans="1:3" x14ac:dyDescent="0.25">
      <c r="A776" s="38">
        <v>929</v>
      </c>
      <c r="B776" s="38" t="s">
        <v>1924</v>
      </c>
      <c r="C776" s="38" t="s">
        <v>1270</v>
      </c>
    </row>
    <row r="777" spans="1:3" x14ac:dyDescent="0.25">
      <c r="A777" s="38">
        <v>930</v>
      </c>
      <c r="B777" s="38" t="s">
        <v>1919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1943</v>
      </c>
      <c r="C780" s="38" t="s">
        <v>1271</v>
      </c>
    </row>
    <row r="781" spans="1:3" x14ac:dyDescent="0.25">
      <c r="A781" s="38">
        <v>934</v>
      </c>
      <c r="B781" s="38" t="s">
        <v>1903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1829</v>
      </c>
      <c r="C785" s="38" t="s">
        <v>1270</v>
      </c>
    </row>
    <row r="786" spans="1:3" x14ac:dyDescent="0.25">
      <c r="A786" s="38">
        <v>939</v>
      </c>
      <c r="B786" s="38" t="s">
        <v>1830</v>
      </c>
      <c r="C786" s="38" t="s">
        <v>1270</v>
      </c>
    </row>
    <row r="787" spans="1:3" x14ac:dyDescent="0.25">
      <c r="A787" s="38">
        <v>940</v>
      </c>
      <c r="B787" s="38" t="s">
        <v>2372</v>
      </c>
      <c r="C787" s="38" t="s">
        <v>1273</v>
      </c>
    </row>
    <row r="788" spans="1:3" x14ac:dyDescent="0.25">
      <c r="A788" s="38">
        <v>941</v>
      </c>
      <c r="B788" s="38" t="s">
        <v>1831</v>
      </c>
      <c r="C788" s="38" t="s">
        <v>1273</v>
      </c>
    </row>
    <row r="789" spans="1:3" x14ac:dyDescent="0.25">
      <c r="A789" s="38">
        <v>942</v>
      </c>
      <c r="B789" s="38" t="s">
        <v>1832</v>
      </c>
      <c r="C789" s="38" t="s">
        <v>1273</v>
      </c>
    </row>
    <row r="790" spans="1:3" x14ac:dyDescent="0.25">
      <c r="A790" s="38">
        <v>943</v>
      </c>
      <c r="B790" s="38" t="s">
        <v>1833</v>
      </c>
      <c r="C790" s="38" t="s">
        <v>1270</v>
      </c>
    </row>
    <row r="791" spans="1:3" x14ac:dyDescent="0.25">
      <c r="A791" s="38">
        <v>944</v>
      </c>
      <c r="B791" s="38" t="s">
        <v>1834</v>
      </c>
      <c r="C791" s="38" t="s">
        <v>1273</v>
      </c>
    </row>
    <row r="792" spans="1:3" x14ac:dyDescent="0.25">
      <c r="A792" s="38">
        <v>945</v>
      </c>
      <c r="B792" s="38" t="s">
        <v>1835</v>
      </c>
      <c r="C792" s="38" t="s">
        <v>1271</v>
      </c>
    </row>
    <row r="793" spans="1:3" x14ac:dyDescent="0.25">
      <c r="A793" s="38">
        <v>946</v>
      </c>
      <c r="B793" s="38" t="s">
        <v>1836</v>
      </c>
      <c r="C793" s="38" t="s">
        <v>1270</v>
      </c>
    </row>
    <row r="794" spans="1:3" x14ac:dyDescent="0.25">
      <c r="A794" s="38">
        <v>947</v>
      </c>
      <c r="B794" s="38" t="s">
        <v>1837</v>
      </c>
      <c r="C794" s="38" t="s">
        <v>1270</v>
      </c>
    </row>
    <row r="795" spans="1:3" x14ac:dyDescent="0.25">
      <c r="A795" s="38">
        <v>948</v>
      </c>
      <c r="B795" s="38" t="s">
        <v>1838</v>
      </c>
      <c r="C795" s="38" t="s">
        <v>1273</v>
      </c>
    </row>
    <row r="796" spans="1:3" x14ac:dyDescent="0.25">
      <c r="A796" s="38">
        <v>949</v>
      </c>
      <c r="B796" s="38" t="s">
        <v>1839</v>
      </c>
      <c r="C796" s="38" t="s">
        <v>1270</v>
      </c>
    </row>
    <row r="797" spans="1:3" x14ac:dyDescent="0.25">
      <c r="A797" s="38">
        <v>950</v>
      </c>
      <c r="B797" s="38" t="s">
        <v>1840</v>
      </c>
      <c r="C797" s="38" t="s">
        <v>1273</v>
      </c>
    </row>
    <row r="798" spans="1:3" x14ac:dyDescent="0.25">
      <c r="A798" s="38">
        <v>951</v>
      </c>
      <c r="B798" s="38" t="s">
        <v>1841</v>
      </c>
      <c r="C798" s="38" t="s">
        <v>1270</v>
      </c>
    </row>
    <row r="799" spans="1:3" x14ac:dyDescent="0.25">
      <c r="A799" s="38">
        <v>952</v>
      </c>
      <c r="B799" s="38" t="s">
        <v>1842</v>
      </c>
      <c r="C799" s="38" t="s">
        <v>1270</v>
      </c>
    </row>
    <row r="800" spans="1:3" x14ac:dyDescent="0.25">
      <c r="A800" s="38">
        <v>953</v>
      </c>
      <c r="B800" s="38" t="s">
        <v>1843</v>
      </c>
      <c r="C800" s="38" t="s">
        <v>1270</v>
      </c>
    </row>
    <row r="801" spans="1:3" x14ac:dyDescent="0.25">
      <c r="A801" s="38">
        <v>954</v>
      </c>
      <c r="B801" s="38" t="s">
        <v>1844</v>
      </c>
      <c r="C801" s="38" t="s">
        <v>1273</v>
      </c>
    </row>
    <row r="802" spans="1:3" x14ac:dyDescent="0.25">
      <c r="A802" s="38">
        <v>955</v>
      </c>
      <c r="B802" s="38" t="s">
        <v>1845</v>
      </c>
      <c r="C802" s="38" t="s">
        <v>1270</v>
      </c>
    </row>
    <row r="803" spans="1:3" x14ac:dyDescent="0.25">
      <c r="A803" s="38">
        <v>956</v>
      </c>
      <c r="B803" s="38" t="s">
        <v>2393</v>
      </c>
      <c r="C803" s="38" t="s">
        <v>1273</v>
      </c>
    </row>
    <row r="804" spans="1:3" x14ac:dyDescent="0.25">
      <c r="A804" s="38">
        <v>957</v>
      </c>
      <c r="B804" s="38" t="s">
        <v>1846</v>
      </c>
      <c r="C804" s="38" t="s">
        <v>1270</v>
      </c>
    </row>
    <row r="805" spans="1:3" x14ac:dyDescent="0.25">
      <c r="A805" s="38">
        <v>958</v>
      </c>
      <c r="B805" s="38" t="s">
        <v>1847</v>
      </c>
      <c r="C805" s="38" t="s">
        <v>1270</v>
      </c>
    </row>
    <row r="806" spans="1:3" x14ac:dyDescent="0.25">
      <c r="A806" s="38">
        <v>959</v>
      </c>
      <c r="B806" s="38" t="s">
        <v>2262</v>
      </c>
      <c r="C806" s="38" t="s">
        <v>1271</v>
      </c>
    </row>
    <row r="807" spans="1:3" x14ac:dyDescent="0.25">
      <c r="A807" s="38">
        <v>960</v>
      </c>
      <c r="B807" s="38" t="s">
        <v>1848</v>
      </c>
      <c r="C807" s="38" t="s">
        <v>1272</v>
      </c>
    </row>
    <row r="808" spans="1:3" x14ac:dyDescent="0.25">
      <c r="A808" s="38">
        <v>961</v>
      </c>
      <c r="B808" s="38" t="s">
        <v>1849</v>
      </c>
      <c r="C808" s="38" t="s">
        <v>1270</v>
      </c>
    </row>
    <row r="809" spans="1:3" x14ac:dyDescent="0.25">
      <c r="A809" s="38">
        <v>962</v>
      </c>
      <c r="B809" s="38" t="s">
        <v>1850</v>
      </c>
      <c r="C809" s="38" t="s">
        <v>1272</v>
      </c>
    </row>
    <row r="810" spans="1:3" x14ac:dyDescent="0.25">
      <c r="A810" s="38">
        <v>963</v>
      </c>
      <c r="B810" s="38" t="s">
        <v>1851</v>
      </c>
      <c r="C810" s="38" t="s">
        <v>1271</v>
      </c>
    </row>
    <row r="811" spans="1:3" x14ac:dyDescent="0.25">
      <c r="A811" s="38">
        <v>964</v>
      </c>
      <c r="B811" s="38" t="s">
        <v>1852</v>
      </c>
      <c r="C811" s="38" t="s">
        <v>1273</v>
      </c>
    </row>
    <row r="812" spans="1:3" x14ac:dyDescent="0.25">
      <c r="A812" s="38">
        <v>965</v>
      </c>
      <c r="B812" s="38" t="s">
        <v>2277</v>
      </c>
      <c r="C812" s="38" t="s">
        <v>1273</v>
      </c>
    </row>
    <row r="813" spans="1:3" x14ac:dyDescent="0.25">
      <c r="A813" s="38">
        <v>966</v>
      </c>
      <c r="B813" s="38" t="s">
        <v>2139</v>
      </c>
      <c r="C813" s="38" t="s">
        <v>1270</v>
      </c>
    </row>
    <row r="814" spans="1:3" x14ac:dyDescent="0.25">
      <c r="A814" s="38">
        <v>967</v>
      </c>
      <c r="B814" s="38" t="s">
        <v>1853</v>
      </c>
      <c r="C814" s="38" t="s">
        <v>1270</v>
      </c>
    </row>
    <row r="815" spans="1:3" x14ac:dyDescent="0.25">
      <c r="A815" s="38">
        <v>968</v>
      </c>
      <c r="B815" s="38" t="s">
        <v>1854</v>
      </c>
      <c r="C815" s="38" t="s">
        <v>1272</v>
      </c>
    </row>
    <row r="816" spans="1:3" x14ac:dyDescent="0.25">
      <c r="A816" s="38">
        <v>969</v>
      </c>
      <c r="B816" s="38" t="s">
        <v>1855</v>
      </c>
      <c r="C816" s="38" t="s">
        <v>1273</v>
      </c>
    </row>
    <row r="817" spans="1:3" x14ac:dyDescent="0.25">
      <c r="A817" s="38">
        <v>970</v>
      </c>
      <c r="B817" s="38" t="s">
        <v>2361</v>
      </c>
      <c r="C817" s="38" t="s">
        <v>1270</v>
      </c>
    </row>
    <row r="818" spans="1:3" x14ac:dyDescent="0.25">
      <c r="A818" s="38">
        <v>971</v>
      </c>
      <c r="B818" s="38" t="s">
        <v>1856</v>
      </c>
      <c r="C818" s="38" t="s">
        <v>1270</v>
      </c>
    </row>
    <row r="819" spans="1:3" x14ac:dyDescent="0.25">
      <c r="A819" s="38">
        <v>972</v>
      </c>
      <c r="B819" s="38" t="s">
        <v>1857</v>
      </c>
      <c r="C819" s="38" t="s">
        <v>1270</v>
      </c>
    </row>
    <row r="820" spans="1:3" x14ac:dyDescent="0.25">
      <c r="A820" s="38">
        <v>973</v>
      </c>
      <c r="B820" s="38" t="s">
        <v>1858</v>
      </c>
      <c r="C820" s="38" t="s">
        <v>1270</v>
      </c>
    </row>
    <row r="821" spans="1:3" x14ac:dyDescent="0.25">
      <c r="A821" s="38">
        <v>974</v>
      </c>
      <c r="B821" s="38" t="s">
        <v>1859</v>
      </c>
      <c r="C821" s="38" t="s">
        <v>1270</v>
      </c>
    </row>
    <row r="822" spans="1:3" x14ac:dyDescent="0.25">
      <c r="A822" s="38">
        <v>976</v>
      </c>
      <c r="B822" s="38" t="s">
        <v>1860</v>
      </c>
      <c r="C822" s="38" t="s">
        <v>1270</v>
      </c>
    </row>
    <row r="823" spans="1:3" x14ac:dyDescent="0.25">
      <c r="A823" s="38">
        <v>977</v>
      </c>
      <c r="B823" s="38" t="s">
        <v>1894</v>
      </c>
      <c r="C823" s="38" t="s">
        <v>1270</v>
      </c>
    </row>
    <row r="824" spans="1:3" x14ac:dyDescent="0.25">
      <c r="A824" s="38">
        <v>978</v>
      </c>
      <c r="B824" s="38" t="s">
        <v>1861</v>
      </c>
      <c r="C824" s="38" t="s">
        <v>1270</v>
      </c>
    </row>
    <row r="825" spans="1:3" x14ac:dyDescent="0.25">
      <c r="A825" s="38">
        <v>979</v>
      </c>
      <c r="B825" s="38" t="s">
        <v>1862</v>
      </c>
      <c r="C825" s="38" t="s">
        <v>1270</v>
      </c>
    </row>
    <row r="826" spans="1:3" s="59" customFormat="1" x14ac:dyDescent="0.25">
      <c r="A826" s="38">
        <v>980</v>
      </c>
      <c r="B826" s="38" t="s">
        <v>1863</v>
      </c>
      <c r="C826" s="38" t="s">
        <v>1270</v>
      </c>
    </row>
    <row r="827" spans="1:3" s="59" customFormat="1" x14ac:dyDescent="0.25">
      <c r="A827" s="38">
        <v>981</v>
      </c>
      <c r="B827" s="38" t="s">
        <v>1864</v>
      </c>
      <c r="C827" s="38" t="s">
        <v>1270</v>
      </c>
    </row>
    <row r="828" spans="1:3" s="59" customFormat="1" x14ac:dyDescent="0.25">
      <c r="A828" s="38">
        <v>982</v>
      </c>
      <c r="B828" s="38" t="s">
        <v>1865</v>
      </c>
      <c r="C828" s="38" t="s">
        <v>1270</v>
      </c>
    </row>
    <row r="829" spans="1:3" s="69" customFormat="1" x14ac:dyDescent="0.25">
      <c r="A829" s="38">
        <v>983</v>
      </c>
      <c r="B829" s="38" t="s">
        <v>1866</v>
      </c>
      <c r="C829" s="38" t="s">
        <v>1270</v>
      </c>
    </row>
    <row r="830" spans="1:3" s="69" customFormat="1" x14ac:dyDescent="0.25">
      <c r="A830" s="38">
        <v>984</v>
      </c>
      <c r="B830" s="38" t="s">
        <v>1867</v>
      </c>
      <c r="C830" s="38" t="s">
        <v>1272</v>
      </c>
    </row>
    <row r="831" spans="1:3" s="69" customFormat="1" x14ac:dyDescent="0.25">
      <c r="A831" s="38">
        <v>985</v>
      </c>
      <c r="B831" s="38" t="s">
        <v>1868</v>
      </c>
      <c r="C831" s="38" t="s">
        <v>1273</v>
      </c>
    </row>
    <row r="832" spans="1:3" s="69" customFormat="1" x14ac:dyDescent="0.25">
      <c r="A832" s="38">
        <v>986</v>
      </c>
      <c r="B832" s="38" t="s">
        <v>1869</v>
      </c>
      <c r="C832" s="38" t="s">
        <v>1273</v>
      </c>
    </row>
    <row r="833" spans="1:3" s="69" customFormat="1" x14ac:dyDescent="0.25">
      <c r="A833" s="38">
        <v>987</v>
      </c>
      <c r="B833" s="38" t="s">
        <v>1870</v>
      </c>
      <c r="C833" s="38" t="s">
        <v>1273</v>
      </c>
    </row>
    <row r="834" spans="1:3" x14ac:dyDescent="0.25">
      <c r="A834" s="38">
        <v>988</v>
      </c>
      <c r="B834" s="38" t="s">
        <v>1871</v>
      </c>
      <c r="C834" s="38" t="s">
        <v>1270</v>
      </c>
    </row>
    <row r="835" spans="1:3" s="69" customFormat="1" x14ac:dyDescent="0.25">
      <c r="A835" s="38">
        <v>989</v>
      </c>
      <c r="B835" s="38" t="s">
        <v>1872</v>
      </c>
      <c r="C835" s="38" t="s">
        <v>1270</v>
      </c>
    </row>
    <row r="836" spans="1:3" s="69" customFormat="1" x14ac:dyDescent="0.25">
      <c r="A836" s="38">
        <v>990</v>
      </c>
      <c r="B836" s="38" t="s">
        <v>2394</v>
      </c>
      <c r="C836" s="38" t="s">
        <v>1273</v>
      </c>
    </row>
    <row r="837" spans="1:3" s="69" customFormat="1" x14ac:dyDescent="0.25">
      <c r="A837" s="38">
        <v>991</v>
      </c>
      <c r="B837" s="38" t="s">
        <v>1873</v>
      </c>
      <c r="C837" s="38" t="s">
        <v>1273</v>
      </c>
    </row>
    <row r="838" spans="1:3" s="69" customFormat="1" x14ac:dyDescent="0.25">
      <c r="A838" s="38">
        <v>993</v>
      </c>
      <c r="B838" s="38" t="s">
        <v>1874</v>
      </c>
      <c r="C838" s="38" t="s">
        <v>1270</v>
      </c>
    </row>
    <row r="839" spans="1:3" s="69" customFormat="1" x14ac:dyDescent="0.25">
      <c r="A839" s="38">
        <v>994</v>
      </c>
      <c r="B839" s="38" t="s">
        <v>2247</v>
      </c>
      <c r="C839" s="38" t="s">
        <v>1270</v>
      </c>
    </row>
    <row r="840" spans="1:3" s="69" customFormat="1" x14ac:dyDescent="0.25">
      <c r="A840" s="38">
        <v>995</v>
      </c>
      <c r="B840" s="38" t="s">
        <v>1875</v>
      </c>
      <c r="C840" s="38" t="s">
        <v>1272</v>
      </c>
    </row>
    <row r="841" spans="1:3" s="69" customFormat="1" x14ac:dyDescent="0.25">
      <c r="A841" s="38">
        <v>996</v>
      </c>
      <c r="B841" s="38" t="s">
        <v>1876</v>
      </c>
      <c r="C841" s="38" t="s">
        <v>1270</v>
      </c>
    </row>
    <row r="842" spans="1:3" s="69" customFormat="1" x14ac:dyDescent="0.25">
      <c r="A842" s="38">
        <v>464</v>
      </c>
      <c r="B842" s="38" t="s">
        <v>2608</v>
      </c>
      <c r="C842" s="38" t="s">
        <v>1273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207" priority="12"/>
  </conditionalFormatting>
  <conditionalFormatting sqref="A831">
    <cfRule type="duplicateValues" dxfId="206" priority="11"/>
  </conditionalFormatting>
  <conditionalFormatting sqref="A832">
    <cfRule type="duplicateValues" dxfId="205" priority="10"/>
  </conditionalFormatting>
  <conditionalFormatting sqref="A833">
    <cfRule type="duplicateValues" dxfId="204" priority="9"/>
  </conditionalFormatting>
  <conditionalFormatting sqref="A834">
    <cfRule type="duplicateValues" dxfId="203" priority="8"/>
  </conditionalFormatting>
  <conditionalFormatting sqref="A1:A834 A843:A1048576">
    <cfRule type="duplicateValues" dxfId="202" priority="7"/>
  </conditionalFormatting>
  <conditionalFormatting sqref="A835:A841">
    <cfRule type="duplicateValues" dxfId="201" priority="6"/>
  </conditionalFormatting>
  <conditionalFormatting sqref="A835:A841">
    <cfRule type="duplicateValues" dxfId="200" priority="5"/>
  </conditionalFormatting>
  <conditionalFormatting sqref="A1:A841 A843:A1048576">
    <cfRule type="duplicateValues" dxfId="199" priority="4"/>
  </conditionalFormatting>
  <conditionalFormatting sqref="A842">
    <cfRule type="duplicateValues" dxfId="198" priority="3"/>
  </conditionalFormatting>
  <conditionalFormatting sqref="A842">
    <cfRule type="duplicateValues" dxfId="197" priority="2"/>
  </conditionalFormatting>
  <conditionalFormatting sqref="A842">
    <cfRule type="duplicateValues" dxfId="19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2414</v>
      </c>
      <c r="B1" s="207"/>
      <c r="C1" s="207"/>
      <c r="D1" s="207"/>
    </row>
    <row r="2" spans="1:5" x14ac:dyDescent="0.25">
      <c r="A2" s="47" t="s">
        <v>2415</v>
      </c>
      <c r="B2" s="47" t="s">
        <v>18</v>
      </c>
      <c r="C2" s="47" t="s">
        <v>2416</v>
      </c>
      <c r="D2" s="47" t="s">
        <v>2417</v>
      </c>
    </row>
    <row r="3" spans="1:5" ht="15.75" x14ac:dyDescent="0.25">
      <c r="A3" s="48">
        <v>3335925664</v>
      </c>
      <c r="B3" s="48" t="s">
        <v>2565</v>
      </c>
      <c r="C3" s="48" t="s">
        <v>2556</v>
      </c>
      <c r="D3" s="60" t="s">
        <v>2541</v>
      </c>
      <c r="E3" s="62"/>
    </row>
    <row r="4" spans="1:5" ht="15.75" x14ac:dyDescent="0.25">
      <c r="A4" s="48">
        <v>3335925995</v>
      </c>
      <c r="B4" s="48" t="s">
        <v>2566</v>
      </c>
      <c r="C4" s="48" t="s">
        <v>2556</v>
      </c>
      <c r="D4" s="60" t="s">
        <v>2541</v>
      </c>
      <c r="E4" s="62"/>
    </row>
    <row r="5" spans="1:5" ht="15.75" x14ac:dyDescent="0.25">
      <c r="A5" s="48">
        <v>3335926016</v>
      </c>
      <c r="B5" s="48" t="s">
        <v>2567</v>
      </c>
      <c r="C5" s="48" t="s">
        <v>2556</v>
      </c>
      <c r="D5" s="60" t="s">
        <v>2538</v>
      </c>
    </row>
    <row r="6" spans="1:5" ht="15.75" x14ac:dyDescent="0.25">
      <c r="A6" s="48">
        <v>3335926017</v>
      </c>
      <c r="B6" s="48" t="s">
        <v>2568</v>
      </c>
      <c r="C6" s="48" t="s">
        <v>2556</v>
      </c>
      <c r="D6" s="60" t="s">
        <v>2538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2418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2419</v>
      </c>
      <c r="D13" s="48">
        <f>COUNTIFS($D$3:$D$12,"Disponible")</f>
        <v>0</v>
      </c>
    </row>
    <row r="14" spans="1:5" ht="16.5" thickBot="1" x14ac:dyDescent="0.3">
      <c r="A14" s="46"/>
      <c r="B14" s="46" t="s">
        <v>2406</v>
      </c>
      <c r="C14" s="51" t="s">
        <v>2420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2421</v>
      </c>
      <c r="D15" s="52">
        <f>D13/D12</f>
        <v>0</v>
      </c>
    </row>
    <row r="16" spans="1:5" ht="15.75" thickBot="1" x14ac:dyDescent="0.3">
      <c r="A16" s="46"/>
      <c r="B16" s="46" t="s">
        <v>2406</v>
      </c>
      <c r="C16" s="53" t="s">
        <v>2422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2423</v>
      </c>
      <c r="B18" s="207"/>
      <c r="C18" s="207"/>
      <c r="D18" s="207"/>
    </row>
    <row r="19" spans="1:4" x14ac:dyDescent="0.25">
      <c r="A19" s="47" t="s">
        <v>2415</v>
      </c>
      <c r="B19" s="47" t="s">
        <v>18</v>
      </c>
      <c r="C19" s="47" t="s">
        <v>2424</v>
      </c>
      <c r="D19" s="47" t="s">
        <v>2425</v>
      </c>
    </row>
    <row r="20" spans="1:4" ht="15.75" x14ac:dyDescent="0.25">
      <c r="A20" s="48">
        <v>3335925984</v>
      </c>
      <c r="B20" s="48" t="s">
        <v>2558</v>
      </c>
      <c r="C20" s="48" t="s">
        <v>2541</v>
      </c>
      <c r="D20" s="60" t="s">
        <v>2538</v>
      </c>
    </row>
    <row r="21" spans="1:4" ht="15.75" x14ac:dyDescent="0.25">
      <c r="A21" s="48">
        <v>3335925986</v>
      </c>
      <c r="B21" s="48" t="s">
        <v>2557</v>
      </c>
      <c r="C21" s="48" t="s">
        <v>2541</v>
      </c>
      <c r="D21" s="60" t="s">
        <v>2538</v>
      </c>
    </row>
    <row r="22" spans="1:4" ht="15.75" x14ac:dyDescent="0.25">
      <c r="A22" s="48">
        <v>3335925987</v>
      </c>
      <c r="B22" s="48" t="s">
        <v>2560</v>
      </c>
      <c r="C22" s="48" t="s">
        <v>2541</v>
      </c>
      <c r="D22" s="60" t="s">
        <v>2538</v>
      </c>
    </row>
    <row r="23" spans="1:4" ht="15.75" x14ac:dyDescent="0.25">
      <c r="A23" s="48">
        <v>3335925988</v>
      </c>
      <c r="B23" s="48" t="s">
        <v>2561</v>
      </c>
      <c r="C23" s="48" t="s">
        <v>2541</v>
      </c>
      <c r="D23" s="60" t="s">
        <v>2538</v>
      </c>
    </row>
    <row r="24" spans="1:4" s="77" customFormat="1" ht="15.75" x14ac:dyDescent="0.25">
      <c r="A24" s="48">
        <v>3335925991</v>
      </c>
      <c r="B24" s="48" t="s">
        <v>2562</v>
      </c>
      <c r="C24" s="48" t="s">
        <v>2541</v>
      </c>
      <c r="D24" s="60" t="s">
        <v>2538</v>
      </c>
    </row>
    <row r="25" spans="1:4" s="77" customFormat="1" ht="15.75" x14ac:dyDescent="0.25">
      <c r="A25" s="48">
        <v>3335925992</v>
      </c>
      <c r="B25" s="48" t="s">
        <v>2563</v>
      </c>
      <c r="C25" s="48" t="s">
        <v>2541</v>
      </c>
      <c r="D25" s="60" t="s">
        <v>2538</v>
      </c>
    </row>
    <row r="26" spans="1:4" s="77" customFormat="1" ht="15.75" x14ac:dyDescent="0.25">
      <c r="A26" s="48">
        <v>3335925993</v>
      </c>
      <c r="B26" s="48" t="s">
        <v>2564</v>
      </c>
      <c r="C26" s="48" t="s">
        <v>2541</v>
      </c>
      <c r="D26" s="60" t="s">
        <v>2538</v>
      </c>
    </row>
    <row r="27" spans="1:4" s="77" customFormat="1" ht="15.75" x14ac:dyDescent="0.25">
      <c r="A27" s="48">
        <v>3335925994</v>
      </c>
      <c r="B27" s="48" t="s">
        <v>2559</v>
      </c>
      <c r="C27" s="48" t="s">
        <v>2541</v>
      </c>
      <c r="D27" s="60" t="s">
        <v>2538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2426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2427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2420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2428</v>
      </c>
      <c r="D37" s="52">
        <f>D35/D34</f>
        <v>0</v>
      </c>
    </row>
    <row r="38" spans="1:4" ht="15.75" thickBot="1" x14ac:dyDescent="0.3">
      <c r="A38" s="46"/>
      <c r="B38" s="46"/>
      <c r="C38" s="58" t="s">
        <v>2429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95" priority="18"/>
  </conditionalFormatting>
  <conditionalFormatting sqref="B7:B8">
    <cfRule type="duplicateValues" dxfId="194" priority="17"/>
  </conditionalFormatting>
  <conditionalFormatting sqref="A7:A8">
    <cfRule type="duplicateValues" dxfId="193" priority="15"/>
    <cfRule type="duplicateValues" dxfId="19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2021-08-12T19:31:01Z</dcterms:modified>
</cp:coreProperties>
</file>