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A83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3" i="1"/>
  <c r="F33" i="1"/>
  <c r="G33" i="1"/>
  <c r="H33" i="1"/>
  <c r="I33" i="1"/>
  <c r="J33" i="1"/>
  <c r="K33" i="1"/>
  <c r="A11" i="1"/>
  <c r="F11" i="1"/>
  <c r="G11" i="1"/>
  <c r="H11" i="1"/>
  <c r="I11" i="1"/>
  <c r="J11" i="1"/>
  <c r="K11" i="1"/>
  <c r="A84" i="1"/>
  <c r="F84" i="1"/>
  <c r="G84" i="1"/>
  <c r="H84" i="1"/>
  <c r="I84" i="1"/>
  <c r="J84" i="1"/>
  <c r="K84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 l="1"/>
  <c r="A90" i="1"/>
  <c r="A89" i="1"/>
  <c r="A88" i="1"/>
  <c r="A87" i="1"/>
  <c r="A86" i="1"/>
  <c r="A85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1" i="1"/>
  <c r="A40" i="1"/>
  <c r="A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3" i="1"/>
  <c r="A22" i="1"/>
  <c r="A21" i="1"/>
  <c r="A20" i="1"/>
  <c r="A19" i="1"/>
  <c r="A18" i="1"/>
  <c r="A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A9" i="3" l="1"/>
  <c r="G9" i="3"/>
  <c r="H9" i="3"/>
  <c r="I9" i="3"/>
  <c r="J9" i="3"/>
  <c r="F9" i="3"/>
  <c r="F5" i="1" l="1"/>
  <c r="G5" i="1"/>
  <c r="H5" i="1"/>
  <c r="I5" i="1"/>
  <c r="J5" i="1"/>
  <c r="K5" i="1"/>
  <c r="K4" i="16" s="1"/>
  <c r="A5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<sst xmlns="http://schemas.openxmlformats.org/spreadsheetml/2006/main" count="13936" uniqueCount="2745">
  <si>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</si>
  <si>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</si>
  <si>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</si>
  <si>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</si>
  <si>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</si>
  <si>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</si>
  <si>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</si>
  <si>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</si>
  <si>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</si>
  <si>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</si>
  <si>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</si>
  <si>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</si>
  <si>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</si>
  <si>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</si>
  <si>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</si>
  <si>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</si>
  <si>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</si>
  <si>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</si>
  <si>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</si>
  <si>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</si>
  <si>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</si>
  <si>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</si>
  <si>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</si>
  <si>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</si>
  <si>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</si>
  <si>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</si>
  <si>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</si>
  <si>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</si>
  <si>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</si>
  <si>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</si>
  <si>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</si>
  <si>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</si>
  <si>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</si>
  <si>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</si>
  <si>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</si>
  <si>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</si>
  <si>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</si>
  <si>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</si>
  <si>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</si>
  <si>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</si>
  <si>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</si>
  <si>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</si>
  <si>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</si>
  <si>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</si>
  <si>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</si>
  <si>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</si>
  <si>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</si>
  <si>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</si>
  <si>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</si>
  <si>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</si>
  <si>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</si>
  <si>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</si>
  <si>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</si>
  <si>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</si>
  <si>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</si>
  <si>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</si>
  <si>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</si>
  <si>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</si>
  <si>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</si>
  <si>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</si>
  <si>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</si>
  <si>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</si>
  <si>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</si>
  <si>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</si>
  <si>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</si>
  <si>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</si>
  <si>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</si>
  <si>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</si>
  <si>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</si>
  <si>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</si>
  <si>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</si>
  <si>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</si>
  <si>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</si>
  <si>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</si>
  <si>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</si>
  <si>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</si>
  <si>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</si>
  <si>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</si>
  <si>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</si>
  <si>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</si>
  <si>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</si>
  <si>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</si>
  <si>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</si>
  <si>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</si>
  <si>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</si>
  <si>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</si>
  <si>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</si>
  <si>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</si>
  <si>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</si>
  <si>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</si>
  <si>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</si>
  <si>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</si>
  <si>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</si>
  <si>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</si>
  <si>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</si>
  <si>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</si>
  <si>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</si>
  <si>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</si>
  <si>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</si>
  <si>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</si>
  <si>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</si>
  <si>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</si>
  <si>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</si>
  <si>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</si>
  <si>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</si>
  <si>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</si>
  <si>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</si>
  <si>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</si>
  <si>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</si>
  <si>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</si>
  <si>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</si>
  <si>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</si>
  <si>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</si>
  <si>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</si>
  <si>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</si>
  <si>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</si>
  <si>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</si>
  <si>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</si>
  <si>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</si>
  <si>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</si>
  <si>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</si>
  <si>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</si>
  <si>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</si>
  <si>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</si>
  <si>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</si>
  <si>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</si>
  <si>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</si>
  <si>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</si>
  <si>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</si>
  <si>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</si>
  <si>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</si>
  <si>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</si>
  <si>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</si>
  <si>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</si>
  <si>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</si>
  <si>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</si>
  <si>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</si>
  <si>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</si>
  <si>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</si>
  <si>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</si>
  <si>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</si>
  <si>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</si>
  <si>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</si>
  <si>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</si>
  <si>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</si>
  <si>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</si>
  <si>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</si>
  <si>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</si>
  <si>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</si>
  <si>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</si>
  <si>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</si>
  <si>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</si>
  <si>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</si>
  <si>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</si>
  <si>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</si>
  <si>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</si>
  <si>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</si>
  <si>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</si>
  <si>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</si>
  <si>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</si>
  <si>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</si>
  <si>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</si>
  <si>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</si>
  <si>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</si>
  <si>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</si>
  <si>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</si>
  <si>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</si>
  <si>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</si>
  <si>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</si>
  <si>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</si>
  <si>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</si>
  <si>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</si>
  <si>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</si>
  <si>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</si>
  <si>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</si>
  <si>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</si>
  <si>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</si>
  <si>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</si>
  <si>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</si>
  <si>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</si>
  <si>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</si>
  <si>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</si>
  <si>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</si>
  <si>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</si>
  <si>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</si>
  <si>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</si>
  <si>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</si>
  <si>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</si>
  <si>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</si>
  <si>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</si>
  <si>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</si>
  <si>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</si>
  <si>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</si>
  <si>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</si>
  <si>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</si>
  <si>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</si>
  <si>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</si>
  <si>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</si>
  <si>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</si>
  <si>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</si>
  <si>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</si>
  <si>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</si>
  <si>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</si>
  <si>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</si>
  <si>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</si>
  <si>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</si>
  <si>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</si>
  <si>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</si>
  <si>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</si>
  <si>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</si>
  <si>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</si>
  <si>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</si>
  <si>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</si>
  <si>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</si>
  <si>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</si>
  <si>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</si>
  <si>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</si>
  <si>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</si>
  <si>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</si>
  <si>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</si>
  <si>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</si>
  <si>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</si>
  <si>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</si>
  <si>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</si>
  <si>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</si>
  <si>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</si>
  <si>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</si>
  <si>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</si>
  <si>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</si>
  <si>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</si>
  <si>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</si>
  <si>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</si>
  <si>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</si>
  <si>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</si>
  <si>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</si>
  <si>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</si>
  <si>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</si>
  <si>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</si>
  <si>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</si>
  <si>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</si>
  <si>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</si>
  <si>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</si>
  <si>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</si>
  <si>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</si>
  <si>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</si>
  <si>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</si>
  <si>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</si>
  <si>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</si>
  <si>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</si>
  <si>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</si>
  <si>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</si>
  <si>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</si>
  <si>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</si>
  <si>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</si>
  <si>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</si>
  <si>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</si>
  <si>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</si>
  <si>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</si>
  <si>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</si>
  <si>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</si>
  <si>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</si>
  <si>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</si>
  <si>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</si>
  <si>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</si>
  <si>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</si>
  <si>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</si>
  <si>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</si>
  <si>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</si>
  <si>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</si>
  <si>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</si>
  <si>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</si>
  <si>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</si>
  <si>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</si>
  <si>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</si>
  <si>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</si>
  <si>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</si>
  <si>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</si>
  <si>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</si>
  <si>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</si>
  <si>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</si>
  <si>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</si>
  <si>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</si>
  <si>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</si>
  <si>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</si>
  <si>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</si>
  <si>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</si>
  <si>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</si>
  <si>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</si>
  <si>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</si>
  <si>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</si>
  <si>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</si>
  <si>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</si>
  <si>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</si>
  <si>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</si>
  <si>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</si>
  <si>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</si>
  <si>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</si>
  <si>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</si>
  <si>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</si>
  <si>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</si>
  <si>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</si>
  <si>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</si>
  <si>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</si>
  <si>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</si>
  <si>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</si>
  <si>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</si>
  <si>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</si>
  <si>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</si>
  <si>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</si>
  <si>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</si>
  <si>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</si>
  <si>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</si>
  <si>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</si>
  <si>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</si>
  <si>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</si>
  <si>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</si>
  <si>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</si>
  <si>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</si>
  <si>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</si>
  <si>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</si>
  <si>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</si>
  <si>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</si>
  <si>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</si>
  <si>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</si>
  <si>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</si>
  <si>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</si>
  <si>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</si>
  <si>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</si>
  <si>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</si>
  <si>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</si>
  <si>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</si>
  <si>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</si>
  <si>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</si>
  <si>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</si>
  <si>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</si>
  <si>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</si>
  <si>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</si>
  <si>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</si>
  <si>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</si>
  <si>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</si>
  <si>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</si>
  <si>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</si>
  <si>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</si>
  <si>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</si>
  <si>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</si>
  <si>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</si>
  <si>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</si>
  <si>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</si>
  <si>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</si>
  <si>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</si>
  <si>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</si>
  <si>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</si>
  <si>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</si>
  <si>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</si>
  <si>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</si>
  <si>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</si>
  <si>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</si>
  <si>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</si>
  <si>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</si>
  <si>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</si>
  <si>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</si>
  <si>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</si>
  <si>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</si>
  <si>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</si>
  <si>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</si>
  <si>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</si>
  <si>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</si>
  <si>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</si>
  <si>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</si>
  <si>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</si>
  <si>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</si>
  <si>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</si>
  <si>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</si>
  <si>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</si>
  <si>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</si>
  <si>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</si>
  <si>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</si>
  <si>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</si>
  <si>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</si>
  <si>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</si>
  <si>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</si>
  <si>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</si>
  <si>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</si>
  <si>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</si>
  <si>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</si>
  <si>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</si>
  <si>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</si>
  <si>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</si>
  <si>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</si>
  <si>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</si>
  <si>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</si>
  <si>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</si>
  <si>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</si>
  <si>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</si>
  <si>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</si>
  <si>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</si>
  <si>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</si>
  <si>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</si>
  <si>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</si>
  <si>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</si>
  <si>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</si>
  <si>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</si>
  <si>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</si>
  <si>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</si>
  <si>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</si>
  <si>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</si>
  <si>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</si>
  <si>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</si>
  <si>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</si>
  <si>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</si>
  <si>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</si>
  <si>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</si>
  <si>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</si>
  <si>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</si>
  <si>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</si>
  <si>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</si>
  <si>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</si>
  <si>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</si>
  <si>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</si>
  <si>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</si>
  <si>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</si>
  <si>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</si>
  <si>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</si>
  <si>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</si>
  <si>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</si>
  <si>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</si>
  <si>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</si>
  <si>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</si>
  <si>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</si>
  <si>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</si>
  <si>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</si>
  <si>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</si>
  <si>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</si>
  <si>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</si>
  <si>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</si>
  <si>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</si>
  <si>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</si>
  <si>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</si>
  <si>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</si>
  <si>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</si>
  <si>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</si>
  <si>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</si>
  <si>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</si>
  <si>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</si>
  <si>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</si>
  <si>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</si>
  <si>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</si>
  <si>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</si>
  <si>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</si>
  <si>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</si>
  <si>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</si>
  <si>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</si>
  <si>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</si>
  <si>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</si>
  <si>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</si>
  <si>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</si>
  <si>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</si>
  <si>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</si>
  <si>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</si>
  <si>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</si>
  <si>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</si>
  <si>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</si>
  <si>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</si>
  <si>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</si>
  <si>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</si>
  <si>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</si>
  <si>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</si>
  <si>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</si>
  <si>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</si>
  <si>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</si>
  <si>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</si>
  <si>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</si>
  <si>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</si>
  <si>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</si>
  <si>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</si>
  <si>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</si>
  <si>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</si>
  <si>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</si>
  <si>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</si>
  <si>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</si>
  <si>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</si>
  <si>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</si>
  <si>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</si>
  <si>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</si>
  <si>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</si>
  <si>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</si>
  <si>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</si>
  <si>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</si>
  <si>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</si>
  <si>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</si>
  <si>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</si>
  <si>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</si>
  <si>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</si>
  <si>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</si>
  <si>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</si>
  <si>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</si>
  <si>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</si>
  <si>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</si>
  <si>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</si>
  <si>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</si>
  <si>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</si>
  <si>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</si>
  <si>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</si>
  <si>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</si>
  <si>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</si>
  <si>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</si>
  <si>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</si>
  <si>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</si>
  <si>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</si>
  <si>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</si>
  <si>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</si>
  <si>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</si>
  <si>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</si>
  <si>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</si>
  <si>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</si>
  <si>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</si>
  <si>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</si>
  <si>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</si>
  <si>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</si>
  <si>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</si>
  <si>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</si>
  <si>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</si>
  <si>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</si>
  <si>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</si>
  <si>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</si>
  <si>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</si>
  <si>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</si>
  <si>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</si>
  <si>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</si>
  <si>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</si>
  <si>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</si>
  <si>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</si>
  <si>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</si>
  <si>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</si>
  <si>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</si>
  <si>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</si>
  <si>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</si>
  <si>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</si>
  <si>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</si>
  <si>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</si>
  <si>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</si>
  <si>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</si>
  <si>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</si>
  <si>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</si>
  <si>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</si>
  <si>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</si>
  <si>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</si>
  <si>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</si>
  <si>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</si>
  <si>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</si>
  <si>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</si>
  <si>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</si>
  <si>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</si>
  <si>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</si>
  <si>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</si>
  <si>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</si>
  <si>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</si>
  <si>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</si>
  <si>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</si>
  <si>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</si>
  <si>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</si>
  <si>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</si>
  <si>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</si>
  <si>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</si>
  <si>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</si>
  <si>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</si>
  <si>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</si>
  <si>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</si>
  <si>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</si>
  <si>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</si>
  <si>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</si>
  <si>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</si>
  <si>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</si>
  <si>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</si>
  <si>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</si>
  <si>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</si>
  <si>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</si>
  <si>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</si>
  <si>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</si>
  <si>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</si>
  <si>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</si>
  <si>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</si>
  <si>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</si>
  <si>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</si>
  <si>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</si>
  <si>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</si>
  <si>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</si>
  <si>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</si>
  <si>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</si>
  <si>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</si>
  <si>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</si>
  <si>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</si>
  <si>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</si>
  <si>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</si>
  <si>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</si>
  <si>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</si>
  <si>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</si>
  <si>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</si>
  <si>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</si>
  <si>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</si>
  <si>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</si>
  <si>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</si>
  <si>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</si>
  <si>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</si>
  <si>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</si>
  <si>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</si>
  <si>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</si>
  <si>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</si>
  <si>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</si>
  <si>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</si>
  <si>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</si>
  <si>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</si>
  <si>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</si>
  <si>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</si>
  <si>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</si>
  <si>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</si>
  <si>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</si>
  <si>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</si>
  <si>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</si>
  <si>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</si>
  <si>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</si>
  <si>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</si>
  <si>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</si>
  <si>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</si>
  <si>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</si>
  <si>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</si>
  <si>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</si>
  <si>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</si>
  <si>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</si>
  <si>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</si>
  <si>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</si>
  <si>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</si>
  <si>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</si>
  <si>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</si>
  <si>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</si>
  <si>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</si>
  <si>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</si>
  <si>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</si>
  <si>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</si>
  <si>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</si>
  <si>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</si>
  <si>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</si>
  <si>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</si>
  <si>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</si>
  <si>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</si>
  <si>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</si>
  <si>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</si>
  <si>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</si>
  <si>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</si>
  <si>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</si>
  <si>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</si>
  <si>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</si>
  <si>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</si>
  <si>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</si>
  <si>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</si>
  <si>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</si>
  <si>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</si>
  <si>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</si>
  <si>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</si>
  <si>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</si>
  <si>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</si>
  <si>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</si>
  <si>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</si>
  <si>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</si>
  <si>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</si>
  <si>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</si>
  <si>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</si>
  <si>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</si>
  <si>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</si>
  <si>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</si>
  <si>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</si>
  <si>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</si>
  <si>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</si>
  <si>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</si>
  <si>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</si>
  <si>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</si>
  <si>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</si>
  <si>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</si>
  <si>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</si>
  <si>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</si>
  <si>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</si>
  <si>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</si>
  <si>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</si>
  <si>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</si>
  <si>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</si>
  <si>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</si>
  <si>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</si>
  <si>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</si>
  <si>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</si>
  <si>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</si>
  <si>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</si>
  <si>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</si>
  <si>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</si>
  <si>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</si>
  <si>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</si>
  <si>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</si>
  <si>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</si>
  <si>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</si>
  <si>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</si>
  <si>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</si>
  <si>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</si>
  <si>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</si>
  <si>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</si>
  <si>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</si>
  <si>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</si>
  <si>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</si>
  <si>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</si>
  <si>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</si>
  <si>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</si>
  <si>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</si>
  <si>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</si>
  <si>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</si>
  <si>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</si>
  <si>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</si>
  <si>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</si>
  <si>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</si>
  <si>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</si>
  <si>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</si>
  <si>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</si>
  <si>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</si>
  <si>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</si>
  <si>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</si>
  <si>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</si>
  <si>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</si>
  <si>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</si>
  <si>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</si>
  <si>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</si>
  <si>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</si>
  <si>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</si>
  <si>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</si>
  <si>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</si>
  <si>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</si>
  <si>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</si>
  <si>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</si>
  <si>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</si>
  <si>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</si>
  <si>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</si>
  <si>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</si>
  <si>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</si>
  <si>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</si>
  <si>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</si>
  <si>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</si>
  <si>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</si>
  <si>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</si>
  <si>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</si>
  <si>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</si>
  <si>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</si>
  <si>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</si>
  <si>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</si>
  <si>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</si>
  <si>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</si>
  <si>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</si>
  <si>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</si>
  <si>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</si>
  <si>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</si>
  <si>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</si>
  <si>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</si>
  <si>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</si>
  <si>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</si>
  <si>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</si>
  <si>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</si>
  <si>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</si>
  <si>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</si>
  <si>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</si>
  <si>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</si>
  <si>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</si>
  <si>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</si>
  <si>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</si>
  <si>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</si>
  <si>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</si>
  <si>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</si>
  <si>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</si>
  <si>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</si>
  <si>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</si>
  <si>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</si>
  <si>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</si>
  <si>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</si>
  <si>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</si>
  <si>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</si>
  <si>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</si>
  <si>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</si>
  <si>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</si>
  <si>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</si>
  <si>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</si>
  <si>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</si>
  <si>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</si>
  <si>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</si>
  <si>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</si>
  <si>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</si>
  <si>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</si>
  <si>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</si>
  <si>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</si>
  <si>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</si>
  <si>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</si>
  <si>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</si>
  <si>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</si>
  <si>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</si>
  <si>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</si>
  <si>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</si>
  <si>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</si>
  <si>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</si>
  <si>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</si>
  <si>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</si>
  <si>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</si>
  <si>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</si>
  <si>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</si>
  <si>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</si>
  <si>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</si>
  <si>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</si>
  <si>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</si>
  <si>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</si>
  <si>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</si>
  <si>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</si>
  <si>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</si>
  <si>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</si>
  <si>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</si>
  <si>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</si>
  <si>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</si>
  <si>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</si>
  <si>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</si>
  <si>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</si>
  <si>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</si>
  <si>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</si>
  <si>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</si>
  <si>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</si>
  <si>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</si>
  <si>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</si>
  <si>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</si>
  <si>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</si>
  <si>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</si>
  <si>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</si>
  <si>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</si>
  <si>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</si>
  <si>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</si>
  <si>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</si>
  <si>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</si>
  <si>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</si>
  <si>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</si>
  <si>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</si>
  <si>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</si>
  <si>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</si>
  <si>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</si>
  <si>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</si>
  <si>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</si>
  <si>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</si>
  <si>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</si>
  <si>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</si>
  <si>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</si>
  <si>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</si>
  <si>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</si>
  <si>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</si>
  <si>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</si>
  <si>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</si>
  <si>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</si>
  <si>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</si>
  <si>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</si>
  <si>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</si>
  <si>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</si>
  <si>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</si>
  <si>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</si>
  <si>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</si>
  <si>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</si>
  <si>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</si>
  <si>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</si>
  <si>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</si>
  <si>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</si>
  <si>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</si>
  <si>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</si>
  <si>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</si>
  <si>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</si>
  <si>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</si>
  <si>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</si>
  <si>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</si>
  <si>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</si>
  <si>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</si>
  <si>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</si>
  <si>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</si>
  <si>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</si>
  <si>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</si>
  <si>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</si>
  <si>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</si>
  <si>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</si>
  <si>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</si>
  <si>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</si>
  <si>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</si>
  <si>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</si>
  <si>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</si>
  <si>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</si>
  <si>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</si>
  <si>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</si>
  <si>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</si>
  <si>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</si>
  <si>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</si>
  <si>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</si>
  <si>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</si>
  <si>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</si>
  <si>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</si>
  <si>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</si>
  <si>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</si>
  <si>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</si>
  <si>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</si>
  <si>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</si>
  <si>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</si>
  <si>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</si>
  <si>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</si>
  <si>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</si>
  <si>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</si>
  <si>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</si>
  <si>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</si>
  <si>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</si>
  <si>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</si>
  <si>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</si>
  <si>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</si>
  <si>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</si>
  <si>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</si>
  <si>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</si>
  <si>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</si>
  <si>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</si>
  <si>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</si>
  <si>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</si>
  <si>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</si>
  <si>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</si>
  <si>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</si>
  <si>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</si>
  <si>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</si>
  <si>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</si>
  <si>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</si>
  <si>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</si>
  <si>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</si>
  <si>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</si>
  <si>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</si>
  <si>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</si>
  <si>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</si>
  <si>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</si>
  <si>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</si>
  <si>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</si>
  <si>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</si>
  <si>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</si>
  <si>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</si>
  <si>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</si>
  <si>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</si>
  <si>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</si>
  <si>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</si>
  <si>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</si>
  <si>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</si>
  <si>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</si>
  <si>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</si>
  <si>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</si>
  <si>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</si>
  <si>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</si>
  <si>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</si>
  <si>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</si>
  <si>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</si>
  <si>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</si>
  <si>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</si>
  <si>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</si>
  <si>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</si>
  <si>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</si>
  <si>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</si>
  <si>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</si>
  <si>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</si>
  <si>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</si>
  <si>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</si>
  <si>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</si>
  <si>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</si>
  <si>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</si>
  <si>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</si>
  <si>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</si>
  <si>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</si>
  <si>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</si>
  <si>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</si>
  <si>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</si>
  <si>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</si>
  <si>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</si>
  <si>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</si>
  <si>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</si>
  <si>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</si>
  <si>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</si>
  <si>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</si>
  <si>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</si>
  <si>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</si>
  <si>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</si>
  <si>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</si>
  <si>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</si>
  <si>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</si>
  <si>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</si>
  <si>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</si>
  <si>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</si>
  <si>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</si>
  <si>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</si>
  <si>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</si>
  <si>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</si>
  <si>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</si>
  <si>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</si>
  <si>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</si>
  <si>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</si>
  <si>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</si>
  <si>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</si>
  <si>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</si>
  <si>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</si>
  <si>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</si>
  <si>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</si>
  <si>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</si>
  <si>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</si>
  <si>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</si>
  <si>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</si>
  <si>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</si>
  <si>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</si>
  <si>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</si>
  <si>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</si>
  <si>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</si>
  <si>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</si>
  <si>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</si>
  <si>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</si>
  <si>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</si>
  <si>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</si>
  <si>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</si>
  <si>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</si>
  <si>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</si>
  <si>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</si>
  <si>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</si>
  <si>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</si>
  <si>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</si>
  <si>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</si>
  <si>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</si>
  <si>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</si>
  <si>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</si>
  <si>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</si>
  <si>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</si>
  <si>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</si>
  <si>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</si>
  <si>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</si>
  <si>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</si>
  <si>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</si>
  <si>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</si>
  <si>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</si>
  <si>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</si>
  <si>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</si>
  <si>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</si>
  <si>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</si>
  <si>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</si>
  <si>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</si>
  <si>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</si>
  <si>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</si>
  <si>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</si>
  <si>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</si>
  <si>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</si>
  <si>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</si>
  <si>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</si>
  <si>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</si>
  <si>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</si>
  <si>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</si>
  <si>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</si>
  <si>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</si>
  <si>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</si>
  <si>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</si>
  <si>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</si>
  <si>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</si>
  <si>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</si>
  <si>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</si>
  <si>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</si>
  <si>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</si>
  <si>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</si>
  <si>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</si>
  <si>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</si>
  <si>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</si>
  <si>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</si>
  <si>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</si>
  <si>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</si>
  <si>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</si>
  <si>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</si>
  <si>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</si>
  <si>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</si>
  <si>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</si>
  <si>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</si>
  <si>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</si>
  <si>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</si>
  <si>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</si>
  <si>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</si>
  <si>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</si>
  <si>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</si>
  <si>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</si>
  <si>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</si>
  <si>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</si>
  <si>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</si>
  <si>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</si>
  <si>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</si>
  <si>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</si>
  <si>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</si>
  <si>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</si>
  <si>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</si>
  <si>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</si>
  <si>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</si>
  <si>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</si>
  <si>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</si>
  <si>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</si>
  <si>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</si>
  <si>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</si>
  <si>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</si>
  <si>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</si>
  <si>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</si>
  <si>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</si>
  <si>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</si>
  <si>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</si>
  <si>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</si>
  <si>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</si>
  <si>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</si>
  <si>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</si>
  <si>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</si>
  <si>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</si>
  <si>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</si>
  <si>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</si>
  <si>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</si>
  <si>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</si>
  <si>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</si>
  <si>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</si>
  <si>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</si>
  <si>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</si>
  <si>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</si>
  <si>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</si>
  <si>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</si>
  <si>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</si>
  <si>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</si>
  <si>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</si>
  <si>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</si>
  <si>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</si>
  <si>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</si>
  <si>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</si>
  <si>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</si>
  <si>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</si>
  <si>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</si>
  <si>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</si>
  <si>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</si>
  <si>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</si>
  <si>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</si>
  <si>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</si>
  <si>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</si>
  <si>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</si>
  <si>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</si>
  <si>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</si>
  <si>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</si>
  <si>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</si>
  <si>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</si>
  <si>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</si>
  <si>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</si>
  <si>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</si>
  <si>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</si>
  <si>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</si>
  <si>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</si>
  <si>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</si>
  <si>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</si>
  <si>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</si>
  <si>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</si>
  <si>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</si>
  <si>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</si>
  <si>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</si>
  <si>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</si>
  <si>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</si>
  <si>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</si>
  <si>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</si>
  <si>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</si>
  <si>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</si>
  <si>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</si>
  <si>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</si>
  <si>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</si>
  <si>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</si>
  <si>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</si>
  <si>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</si>
  <si>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</si>
  <si>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</si>
  <si>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</si>
  <si>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</si>
  <si>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</si>
  <si>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</si>
  <si>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</si>
  <si>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</si>
  <si>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</si>
  <si>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</si>
  <si>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</si>
  <si>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</si>
  <si>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</si>
  <si>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</si>
  <si>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</si>
  <si>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</si>
  <si>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</si>
  <si>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</si>
  <si>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</si>
  <si>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</si>
  <si>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</si>
  <si>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</si>
  <si>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</si>
  <si>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</si>
  <si>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</si>
  <si>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</si>
  <si>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</si>
  <si>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</si>
  <si>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</si>
  <si>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</si>
  <si>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</si>
  <si>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</si>
  <si>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</si>
  <si>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</si>
  <si>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</si>
  <si>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</si>
  <si>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</si>
  <si>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</si>
  <si>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</si>
  <si>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</si>
  <si>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</si>
  <si>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</si>
  <si>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</si>
  <si>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</si>
  <si>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</si>
  <si>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</si>
  <si>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</si>
  <si>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</si>
  <si>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</si>
  <si>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</si>
  <si>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</si>
  <si>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</si>
  <si>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</si>
  <si>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</si>
  <si>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</si>
  <si>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</si>
  <si>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</si>
  <si>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</si>
  <si>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</si>
  <si>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</si>
  <si>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</si>
  <si>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</si>
  <si>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</si>
  <si>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</si>
  <si>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</si>
  <si>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</si>
  <si>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</si>
  <si>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</si>
  <si>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</si>
  <si>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</si>
  <si>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</si>
  <si>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</si>
  <si>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</si>
  <si>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</si>
  <si>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</si>
  <si>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</si>
  <si>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</si>
  <si>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</si>
  <si>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</si>
  <si>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</si>
  <si>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</si>
  <si>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</si>
  <si>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</si>
  <si>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</si>
  <si>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</si>
  <si>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</si>
  <si>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</si>
  <si>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</si>
  <si>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</si>
  <si>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</si>
  <si>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</si>
  <si>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</si>
  <si>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</si>
  <si>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</si>
  <si>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</si>
  <si>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</si>
  <si>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</si>
  <si>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</si>
  <si>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</si>
  <si>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</si>
  <si>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</si>
  <si>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</si>
  <si>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</si>
  <si>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</si>
  <si>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</si>
  <si>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</si>
  <si>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</si>
  <si>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</si>
  <si>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</si>
  <si>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</si>
  <si>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</si>
  <si>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</si>
  <si>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</si>
  <si>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</si>
  <si>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</si>
  <si>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</si>
  <si>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</si>
  <si>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</si>
  <si>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</si>
  <si>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</si>
  <si>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</si>
  <si>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</si>
  <si>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</si>
  <si>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</si>
  <si>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</si>
  <si>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</si>
  <si>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</si>
  <si>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</si>
  <si>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</si>
  <si>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</si>
  <si>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</si>
  <si>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</si>
  <si>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</si>
  <si>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</si>
  <si>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</si>
  <si>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</si>
  <si>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</si>
  <si>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</si>
  <si>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</si>
  <si>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</si>
  <si>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</si>
  <si>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</si>
  <si>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</si>
  <si>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</si>
  <si>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</si>
  <si>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</si>
  <si>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</si>
  <si>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</si>
  <si>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</si>
  <si>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</si>
  <si>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</si>
  <si>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</si>
  <si>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</si>
  <si>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</si>
  <si>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</si>
  <si>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</si>
  <si>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</si>
  <si>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</si>
  <si>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</si>
  <si>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</si>
  <si>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</si>
  <si>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</si>
  <si>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</si>
  <si>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</si>
  <si>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</si>
  <si>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</si>
  <si>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</si>
  <si>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</si>
  <si>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</si>
  <si>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</si>
  <si>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</si>
  <si>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</si>
  <si>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</si>
  <si>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</si>
  <si>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</si>
  <si>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</si>
  <si>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</si>
  <si>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</si>
  <si>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</si>
  <si>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</si>
  <si>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</si>
  <si>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</si>
  <si>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</si>
  <si>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</si>
  <si>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</si>
  <si>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</si>
  <si>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</si>
  <si>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</si>
  <si>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</si>
  <si>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</si>
  <si>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</si>
  <si>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</si>
  <si>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</si>
  <si>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</si>
  <si>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</si>
  <si>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</si>
  <si>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</si>
  <si>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</si>
  <si>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</si>
  <si>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</si>
  <si>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</si>
  <si>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</si>
  <si>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</si>
  <si>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</si>
  <si>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</si>
  <si>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</si>
  <si>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</si>
  <si>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</si>
  <si>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</si>
  <si>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</si>
  <si>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</si>
  <si>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</si>
  <si>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</si>
  <si>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</si>
  <si>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</si>
  <si>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</si>
  <si>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</si>
  <si>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</si>
  <si>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</si>
  <si>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</si>
  <si>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</si>
  <si>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</si>
  <si>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</si>
  <si>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</si>
  <si>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</si>
  <si>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</si>
  <si>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</si>
  <si>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</si>
  <si>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</si>
  <si>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</si>
  <si>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</si>
  <si>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</si>
  <si>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</si>
  <si>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</si>
  <si>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</si>
  <si>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</si>
  <si>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</si>
  <si>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</si>
  <si>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</si>
  <si>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</si>
  <si>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</si>
  <si>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</si>
  <si>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</si>
  <si>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</si>
  <si>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</si>
  <si>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</si>
  <si>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</si>
  <si>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</si>
  <si>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</si>
  <si>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</si>
  <si>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</si>
  <si>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</si>
  <si>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</si>
  <si>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</si>
  <si>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</si>
  <si>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</si>
  <si>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</si>
  <si>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</si>
  <si>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</si>
  <si>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</si>
  <si>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</si>
  <si>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</si>
  <si>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</si>
  <si>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</si>
  <si>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</si>
  <si>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</si>
  <si>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</si>
  <si>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</si>
  <si>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</si>
  <si>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</si>
  <si>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</si>
  <si>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</si>
  <si>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</si>
  <si>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</si>
  <si>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</si>
  <si>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</si>
  <si>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</si>
  <si>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</si>
  <si>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</si>
  <si>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</si>
  <si>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</si>
  <si>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</si>
  <si>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</si>
  <si>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</si>
  <si>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</si>
  <si>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</si>
  <si>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</si>
  <si>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</si>
  <si>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</si>
  <si>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</si>
  <si>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</si>
  <si>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</si>
  <si>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</si>
  <si>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</si>
  <si>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</si>
  <si>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</si>
  <si>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</si>
  <si>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</si>
  <si>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</si>
  <si>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</si>
  <si>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</si>
  <si>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</si>
  <si>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</si>
  <si>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</si>
  <si>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</si>
  <si>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</si>
  <si>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</si>
  <si>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</si>
  <si>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</si>
  <si>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</si>
  <si>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</si>
  <si>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</si>
  <si>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</si>
  <si>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</si>
  <si>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</si>
  <si>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</si>
  <si>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</si>
  <si>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</si>
  <si>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</si>
  <si>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</si>
  <si>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</si>
  <si>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</si>
  <si>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</si>
  <si>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</si>
  <si>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</si>
  <si>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</si>
  <si>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</si>
  <si>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</si>
  <si>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</si>
  <si>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</si>
  <si>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</si>
  <si>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</si>
  <si>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</si>
  <si>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</si>
  <si>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</si>
  <si>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</si>
  <si>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</si>
  <si>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</si>
  <si>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</si>
  <si>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</si>
  <si>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</si>
  <si>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</si>
  <si>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</si>
  <si>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</si>
  <si>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</si>
  <si>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</si>
  <si>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</si>
  <si>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</si>
  <si>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</si>
  <si>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</si>
  <si>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</si>
  <si>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</si>
  <si>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</si>
  <si>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</si>
  <si>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</si>
  <si>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</si>
  <si>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</si>
  <si>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</si>
  <si>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</si>
  <si>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</si>
  <si>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</si>
  <si>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</si>
  <si>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</si>
  <si>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</si>
  <si>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</si>
  <si>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</si>
  <si>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</si>
  <si>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</si>
  <si>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</si>
  <si>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</si>
  <si>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</si>
  <si>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</si>
  <si>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</si>
  <si>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</si>
  <si>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</si>
  <si>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</si>
  <si>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</si>
  <si>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</si>
  <si>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</si>
  <si>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</si>
  <si>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</si>
  <si>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</si>
  <si>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</si>
  <si>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</si>
  <si>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</si>
  <si>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</si>
  <si>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</si>
  <si>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</si>
  <si>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</si>
  <si>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</si>
  <si>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</si>
  <si>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</si>
  <si>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</si>
  <si>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</si>
  <si>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</si>
  <si>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</si>
  <si>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</si>
  <si>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</si>
  <si>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</si>
  <si>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</si>
  <si>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</si>
  <si>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</si>
  <si>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</si>
  <si>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</si>
  <si>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</si>
  <si>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</si>
  <si>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</si>
  <si>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</si>
  <si>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</si>
  <si>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</si>
  <si>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</si>
  <si>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</si>
  <si>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</si>
  <si>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</si>
  <si>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</si>
  <si>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</si>
  <si>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</si>
  <si>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</si>
  <si>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</si>
  <si>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</si>
  <si>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</si>
  <si>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</si>
  <si>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</si>
  <si>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</si>
  <si>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</si>
  <si>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</si>
  <si>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</si>
  <si>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</si>
  <si>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</si>
  <si>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</si>
  <si>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</si>
  <si>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</si>
  <si>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</si>
  <si>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</si>
  <si>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</si>
  <si>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</si>
  <si>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</si>
  <si>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</si>
  <si>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</si>
  <si>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</si>
  <si>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</si>
  <si>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</si>
  <si>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</si>
  <si>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</si>
  <si>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</si>
  <si>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</si>
  <si>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</si>
  <si>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</si>
  <si>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</si>
  <si>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</si>
  <si>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</si>
  <si>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</si>
  <si>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</si>
  <si>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</si>
  <si>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</si>
  <si>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</si>
  <si>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</si>
  <si>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</si>
  <si>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</si>
  <si>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</si>
  <si>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</si>
  <si>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</si>
  <si>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</si>
  <si>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</si>
  <si>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</si>
  <si>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</si>
  <si>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</si>
  <si>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</si>
  <si>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</si>
  <si>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</si>
  <si>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</si>
  <si>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</si>
  <si>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</si>
  <si>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</si>
  <si>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</si>
  <si>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</si>
  <si>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</si>
  <si>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</si>
  <si>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</si>
  <si>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</si>
  <si>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</si>
  <si>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</si>
  <si>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</si>
  <si>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</si>
  <si>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</si>
  <si>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</si>
  <si>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</si>
  <si>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</si>
  <si>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</si>
  <si>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</si>
  <si>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</si>
  <si>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</si>
  <si>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</si>
  <si>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</si>
  <si>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</si>
  <si>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</si>
  <si>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</si>
  <si>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</si>
  <si>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</si>
  <si>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</si>
  <si>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</si>
  <si>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</si>
  <si>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</si>
  <si>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</si>
  <si>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</si>
  <si>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</si>
  <si>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</si>
  <si>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</si>
  <si>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</si>
  <si>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</si>
  <si>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</si>
  <si>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</si>
  <si>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</si>
  <si>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</si>
  <si>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</si>
  <si>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</si>
  <si>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</si>
  <si>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</si>
  <si>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</si>
  <si>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</si>
  <si>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</si>
  <si>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</si>
  <si>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</si>
  <si>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</si>
  <si>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</si>
  <si>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</si>
  <si>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</si>
  <si>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</si>
  <si>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</si>
  <si>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</si>
  <si>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</si>
  <si>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</si>
  <si>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</si>
  <si>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</si>
  <si>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</si>
  <si>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</si>
  <si>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</si>
  <si>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</si>
  <si>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</si>
  <si>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</si>
  <si>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</si>
  <si>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</si>
  <si>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</si>
  <si>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</si>
  <si>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</si>
  <si>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</si>
  <si>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</si>
  <si>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</si>
  <si>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</si>
  <si>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</si>
  <si>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</si>
  <si>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</si>
  <si>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</si>
  <si>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</si>
  <si>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</si>
  <si>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</si>
  <si>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</si>
  <si>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</si>
  <si>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</si>
  <si>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</si>
  <si>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</si>
  <si>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</si>
  <si>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</si>
  <si>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</si>
  <si>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</si>
  <si>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</si>
  <si>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</si>
  <si>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</si>
  <si>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</si>
  <si>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</si>
  <si>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</si>
  <si>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</si>
  <si>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</si>
  <si>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</si>
  <si>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</si>
  <si>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</si>
  <si>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</si>
  <si>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</si>
  <si>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</si>
  <si>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</si>
  <si>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</si>
  <si>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</si>
  <si>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</si>
  <si>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</si>
  <si>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</si>
  <si>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</si>
  <si>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</si>
  <si>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</si>
  <si>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</si>
  <si>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</si>
  <si>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</si>
  <si>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</si>
  <si>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</si>
  <si>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</si>
  <si>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</si>
  <si>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</si>
  <si>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</si>
  <si>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</si>
  <si>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</si>
  <si>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</si>
  <si>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</si>
  <si>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</si>
  <si>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</si>
  <si>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</si>
  <si>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</si>
  <si>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</si>
  <si>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</si>
  <si>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</si>
  <si>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</si>
  <si>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</si>
  <si>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</si>
  <si>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</si>
  <si>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</si>
  <si>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</si>
  <si>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</si>
  <si>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</si>
  <si>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</si>
  <si>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</si>
  <si>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</si>
  <si>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</si>
  <si>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</si>
  <si>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</si>
  <si>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</si>
  <si>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</si>
  <si>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</si>
  <si>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</si>
  <si>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</si>
  <si>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</si>
  <si>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</si>
  <si>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</si>
  <si>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</si>
  <si>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</si>
  <si>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</si>
  <si>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</si>
  <si>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</si>
  <si>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</si>
  <si>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</si>
  <si>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</si>
  <si>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</si>
  <si>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</si>
  <si>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</si>
  <si>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</si>
  <si>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</si>
  <si>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</si>
  <si>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</si>
  <si>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</si>
  <si>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</si>
  <si>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</si>
  <si>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</si>
  <si>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</si>
  <si>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</si>
  <si>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</si>
  <si>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</si>
  <si>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</si>
  <si>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</si>
  <si>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</si>
  <si>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</si>
  <si>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</si>
  <si>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</si>
  <si>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</si>
  <si>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</si>
  <si>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</si>
  <si>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</si>
  <si>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</si>
  <si>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</si>
  <si>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</si>
  <si>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</si>
  <si>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</si>
  <si>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</si>
  <si>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</si>
  <si>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</si>
  <si>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</si>
  <si>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</si>
  <si>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</si>
  <si>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</si>
  <si>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</si>
  <si>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</si>
  <si>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</si>
  <si>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</si>
  <si>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</si>
  <si>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</si>
  <si>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</si>
  <si>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</si>
  <si>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</si>
  <si>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</si>
  <si>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</si>
  <si>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</si>
  <si>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</si>
  <si>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</si>
  <si>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</si>
  <si>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</si>
  <si>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</si>
  <si>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</si>
  <si>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</si>
  <si>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</si>
  <si>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</si>
  <si>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</si>
  <si>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</si>
  <si>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</si>
  <si>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</si>
  <si>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</si>
  <si>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</si>
  <si>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</si>
  <si>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</si>
  <si>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</si>
  <si>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</si>
  <si>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</si>
  <si>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</si>
  <si>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</si>
  <si>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</si>
  <si>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</si>
  <si>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</si>
  <si>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</si>
  <si>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</si>
  <si>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</si>
  <si>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</si>
  <si>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</si>
  <si>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</si>
  <si>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</si>
  <si>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</si>
  <si>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</si>
  <si>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</si>
  <si>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</si>
  <si>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</si>
  <si>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</si>
  <si>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</si>
  <si>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</si>
  <si>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</si>
  <si>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</si>
  <si>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</si>
  <si>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</si>
  <si>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</si>
  <si>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</si>
  <si>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</si>
  <si>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</si>
  <si>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</si>
  <si>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</si>
  <si>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</si>
  <si>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</si>
  <si>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</si>
  <si>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</si>
  <si>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</si>
  <si>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</si>
  <si>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</si>
  <si>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</si>
  <si>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</si>
  <si>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</si>
  <si>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</si>
  <si>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</si>
  <si>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</si>
  <si>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</si>
  <si>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</si>
  <si>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</si>
  <si>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</si>
  <si>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</si>
  <si>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</si>
  <si>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</si>
  <si>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</si>
  <si>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</si>
  <si>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</si>
  <si>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</si>
  <si>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</si>
  <si>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</si>
  <si>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</si>
  <si>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</si>
  <si>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</si>
  <si>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</si>
  <si>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</si>
  <si>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</si>
  <si>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</si>
  <si>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</si>
  <si>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</si>
  <si>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</si>
  <si>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</si>
  <si>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</si>
  <si>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</si>
  <si>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</si>
  <si>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</si>
  <si>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</si>
  <si>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</si>
  <si>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</si>
  <si>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</si>
  <si>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</si>
  <si>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</si>
  <si>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</si>
  <si>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</si>
  <si>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</si>
  <si>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</si>
  <si>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</si>
  <si>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</si>
  <si>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</si>
  <si>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</si>
  <si>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</si>
  <si>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</si>
  <si>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</si>
  <si>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</si>
  <si>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</si>
  <si>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</si>
  <si>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</si>
  <si>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</si>
  <si>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</si>
  <si>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</si>
  <si>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</si>
  <si>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</si>
  <si>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</si>
  <si>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</si>
  <si>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</si>
  <si>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</si>
  <si>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</si>
  <si>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</si>
  <si>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</si>
  <si>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</si>
  <si>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</si>
  <si>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</si>
  <si>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</si>
  <si>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</si>
  <si>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</si>
  <si>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</si>
  <si>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</si>
  <si>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</si>
  <si>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</si>
  <si>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</si>
  <si>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</si>
  <si>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</si>
  <si>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</si>
  <si>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</si>
  <si>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</si>
  <si>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</si>
  <si>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</si>
  <si>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</si>
  <si>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</si>
  <si>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</si>
  <si>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</si>
  <si>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</si>
  <si>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</si>
  <si>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</si>
  <si>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</si>
  <si>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</si>
  <si>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</si>
  <si>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</si>
  <si>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</si>
  <si>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</si>
  <si>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</si>
  <si>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</si>
  <si>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</si>
  <si>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</si>
  <si>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</si>
  <si>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</si>
  <si>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</si>
  <si>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</si>
  <si>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</si>
  <si>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</si>
  <si>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</si>
  <si>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</si>
  <si>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</si>
  <si>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</si>
  <si>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</si>
  <si>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</si>
  <si>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</si>
  <si>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</si>
  <si>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</si>
  <si>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</si>
  <si>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</si>
  <si>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</si>
  <si>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</si>
  <si>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</si>
  <si>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</si>
  <si>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</si>
  <si>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</si>
  <si>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</si>
  <si>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</si>
  <si>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</si>
  <si>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</si>
  <si>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</si>
  <si>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</si>
  <si>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</si>
  <si>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</si>
  <si>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</si>
  <si>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</si>
  <si>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</si>
  <si>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</si>
  <si>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</si>
  <si>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</si>
  <si>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</si>
  <si>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</si>
  <si>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</si>
  <si>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</si>
  <si>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</si>
  <si>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</si>
  <si>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</si>
  <si>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</si>
  <si>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</si>
  <si>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</si>
  <si>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</si>
  <si>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</si>
  <si>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</si>
  <si>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</si>
  <si>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</si>
  <si>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</si>
  <si>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</si>
  <si>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</si>
  <si>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</si>
  <si>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</si>
  <si>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</si>
  <si>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</si>
  <si>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</si>
  <si>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</si>
  <si>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</si>
  <si>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</si>
  <si>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</si>
  <si>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</si>
  <si>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</si>
  <si>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</si>
  <si>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</si>
  <si>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</si>
  <si>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</si>
  <si>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</si>
  <si>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</si>
  <si>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</si>
  <si>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</si>
  <si>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</si>
  <si>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</si>
  <si>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</si>
  <si>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</si>
  <si>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</si>
  <si>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</si>
  <si>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</si>
  <si>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</si>
  <si>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</si>
  <si>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</si>
  <si>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</si>
  <si>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</si>
  <si>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</si>
  <si>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</si>
  <si>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</si>
  <si>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</si>
  <si>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</si>
  <si>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</si>
  <si>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</si>
  <si>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</si>
  <si>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</si>
  <si>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</si>
  <si>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</si>
  <si>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</si>
  <si>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</si>
  <si>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</si>
  <si>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</si>
  <si>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</si>
  <si>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</si>
  <si>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</si>
  <si>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</si>
  <si>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</si>
  <si>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</si>
  <si>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</si>
  <si>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</si>
  <si>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</si>
  <si>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</si>
  <si>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</si>
  <si>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</si>
  <si>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</si>
  <si>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</si>
  <si>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</si>
  <si>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</si>
  <si>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</si>
  <si>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</si>
  <si>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</si>
  <si>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</si>
  <si>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</si>
  <si>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</si>
  <si>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</si>
  <si>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</si>
  <si>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</si>
  <si>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</si>
  <si>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</si>
  <si>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</si>
  <si>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</si>
  <si>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</si>
  <si>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</si>
  <si>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</si>
  <si>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</si>
  <si>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</si>
  <si>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</si>
  <si>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</si>
  <si>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</si>
  <si>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</si>
  <si>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</si>
  <si>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</si>
  <si>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</si>
  <si>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</si>
  <si>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</si>
  <si>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</si>
  <si>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</si>
  <si>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</si>
  <si>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</si>
  <si>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</si>
  <si>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</si>
  <si>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</si>
  <si>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</si>
  <si>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</si>
  <si>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</si>
  <si>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</si>
  <si>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</si>
  <si>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</si>
  <si>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</si>
  <si>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</si>
  <si>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</si>
  <si>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</si>
  <si>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</si>
  <si>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</si>
  <si>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</si>
  <si>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</si>
  <si>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</si>
  <si>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</si>
  <si>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</si>
  <si>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</si>
  <si>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</si>
  <si>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</si>
  <si>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</si>
  <si>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</si>
  <si>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</si>
  <si>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</si>
  <si>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</si>
  <si>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</si>
  <si>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</si>
  <si>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</si>
  <si>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</si>
  <si>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</si>
  <si>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</si>
  <si>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</si>
  <si>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</si>
  <si>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</si>
  <si>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</si>
  <si>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</si>
  <si>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</si>
  <si>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</si>
  <si>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</si>
  <si>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</si>
  <si>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</si>
  <si>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</si>
  <si>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</si>
  <si>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</si>
  <si>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</si>
  <si>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</si>
  <si>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</si>
  <si>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</si>
  <si>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</si>
  <si>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</si>
  <si>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</si>
  <si>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</si>
  <si>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</si>
  <si>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</si>
  <si>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</si>
  <si>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</si>
  <si>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</si>
  <si>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</si>
  <si>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</si>
  <si>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</si>
  <si>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</si>
  <si>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</si>
  <si>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</si>
  <si>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</si>
  <si>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</si>
  <si>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</si>
  <si>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</si>
  <si>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</si>
  <si>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</si>
  <si>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</si>
  <si>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</si>
  <si>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</si>
  <si>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</si>
  <si>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</si>
  <si>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</si>
  <si>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</si>
  <si>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</si>
  <si>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</si>
  <si>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</si>
  <si>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</si>
  <si>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</si>
  <si>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</si>
  <si>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</si>
  <si>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</si>
  <si>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</si>
  <si>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</si>
  <si>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</si>
  <si>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</si>
  <si>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</si>
  <si>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</si>
  <si>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</si>
  <si>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</si>
  <si>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</si>
  <si>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</si>
  <si>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</si>
  <si>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</si>
  <si>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</si>
  <si>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</si>
  <si>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</si>
  <si>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</si>
  <si>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</si>
  <si>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</si>
  <si>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</si>
  <si>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</si>
  <si>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</si>
  <si>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</si>
  <si>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</si>
  <si>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</si>
  <si>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</si>
  <si>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</si>
  <si>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</si>
  <si>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</si>
  <si>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</si>
  <si>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</si>
  <si>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</si>
  <si>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</si>
  <si>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</si>
  <si>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</si>
  <si>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</si>
  <si>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</si>
  <si>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</si>
  <si>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</si>
  <si>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</si>
  <si>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</si>
  <si>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</si>
  <si>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</si>
  <si>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</si>
  <si>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</si>
  <si>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</si>
  <si>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</si>
  <si>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</si>
  <si>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</si>
  <si>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</si>
  <si>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</si>
  <si>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</si>
  <si>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</si>
  <si>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</si>
  <si>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</si>
  <si>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</si>
  <si>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</si>
  <si>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</si>
  <si>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</si>
  <si>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</si>
  <si>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</si>
  <si>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</si>
  <si>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</si>
  <si>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</si>
  <si>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</si>
  <si>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</si>
  <si>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</si>
  <si>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</si>
  <si>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</si>
  <si>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</si>
  <si>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</si>
  <si>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</si>
  <si>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</si>
  <si>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</si>
  <si>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</si>
  <si>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</si>
  <si>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</si>
  <si>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</si>
  <si>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</si>
  <si>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</si>
  <si>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</si>
  <si>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</si>
  <si>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</si>
  <si>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</si>
  <si>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</si>
  <si>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</si>
  <si>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</si>
  <si>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</si>
  <si>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</si>
  <si>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</si>
  <si>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</si>
  <si>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</si>
  <si>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</si>
  <si>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</si>
  <si>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</si>
  <si>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</si>
  <si>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</si>
  <si>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</si>
  <si>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</si>
  <si>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</si>
  <si>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</si>
  <si>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</si>
  <si>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</si>
  <si>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</si>
  <si>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</si>
  <si>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</si>
  <si>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</si>
  <si>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</si>
  <si>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</si>
  <si>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</si>
  <si>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</si>
  <si>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</si>
  <si>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</si>
  <si>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</si>
  <si>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</si>
  <si>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</si>
  <si>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</si>
  <si>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</si>
  <si>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</si>
  <si>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</si>
  <si>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</si>
  <si>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</si>
  <si>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</si>
  <si>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</si>
  <si>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</si>
  <si>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</si>
  <si>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</si>
  <si>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</si>
  <si>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</si>
  <si>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</si>
  <si>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</si>
  <si>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</si>
  <si>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</si>
  <si>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</si>
  <si>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</si>
  <si>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</si>
  <si>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</si>
  <si>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</si>
  <si>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</si>
  <si>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</si>
  <si>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</si>
  <si>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</si>
  <si>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</si>
  <si>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</si>
  <si>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</si>
  <si>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</si>
  <si>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</si>
  <si>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</si>
  <si>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</si>
  <si>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</si>
  <si>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</si>
  <si>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</si>
  <si>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</si>
  <si>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</si>
  <si>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</si>
  <si>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</si>
  <si>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</si>
  <si>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</si>
  <si>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</si>
  <si>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</si>
  <si>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</si>
  <si>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</si>
  <si>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</si>
  <si>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</si>
  <si>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</si>
  <si>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</si>
  <si>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</si>
  <si>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</si>
  <si>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</si>
  <si>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</si>
  <si>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</si>
  <si>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</si>
  <si>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</si>
  <si>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</si>
  <si>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</si>
  <si>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</si>
  <si>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</si>
  <si>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</si>
  <si>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</si>
  <si>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</si>
  <si>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</si>
  <si>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</si>
  <si>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</si>
  <si>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</si>
  <si>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</si>
  <si>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</si>
  <si>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</si>
  <si>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</si>
  <si>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</si>
  <si>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</si>
  <si>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</si>
  <si>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</si>
  <si>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</si>
  <si>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</si>
  <si>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</si>
  <si>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</si>
  <si>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</si>
  <si>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</si>
  <si>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</si>
  <si>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</si>
  <si>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</si>
  <si>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</si>
  <si>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</si>
  <si>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</si>
  <si>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</si>
  <si>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</si>
  <si>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</si>
  <si>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</si>
  <si>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</si>
  <si>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</si>
  <si>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</si>
  <si>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</si>
  <si>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</si>
  <si>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</si>
  <si>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</si>
  <si>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</si>
  <si>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</si>
  <si>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</si>
  <si>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</si>
  <si>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</si>
  <si>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</si>
  <si>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</si>
  <si>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</si>
  <si>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</si>
  <si>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</si>
  <si>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</si>
  <si>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</si>
  <si>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</si>
  <si>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</si>
  <si>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</si>
  <si>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</si>
  <si>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</si>
  <si>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</si>
  <si>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</si>
  <si>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</si>
  <si>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</si>
  <si>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</si>
  <si>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</si>
  <si>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</si>
  <si>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</si>
  <si>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</si>
  <si>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</si>
  <si>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</si>
  <si>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</si>
  <si>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</si>
  <si>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</si>
  <si>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</si>
  <si>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</si>
  <si>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</si>
  <si>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</si>
  <si>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</si>
  <si>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</si>
  <si>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</si>
  <si>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</si>
  <si>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</si>
  <si>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</si>
  <si>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</si>
  <si>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</si>
  <si>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</si>
  <si>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</si>
  <si>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</si>
  <si>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</si>
  <si>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</si>
  <si>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</si>
  <si>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</si>
  <si>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</si>
  <si>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</si>
  <si>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</si>
  <si>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</si>
  <si>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</si>
  <si>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</si>
  <si>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</si>
  <si>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</si>
  <si>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</si>
  <si>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</si>
  <si>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</si>
  <si>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</si>
  <si>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</si>
  <si>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</si>
  <si>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</si>
  <si>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</si>
  <si>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</si>
  <si>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</si>
  <si>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</si>
  <si>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</si>
  <si>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</si>
  <si>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</si>
  <si>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</si>
  <si>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</si>
  <si>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</si>
  <si>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</si>
  <si>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</si>
  <si>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</si>
  <si>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</si>
  <si>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</si>
  <si>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</si>
  <si>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</si>
  <si>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</si>
  <si>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</si>
  <si>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</si>
  <si>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</si>
  <si>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</si>
  <si>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</si>
  <si>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</si>
  <si>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</si>
  <si>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</si>
  <si>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</si>
  <si>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</si>
  <si>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</si>
  <si>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</si>
  <si>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</si>
  <si>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</si>
  <si>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</si>
  <si>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</si>
  <si>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</si>
  <si>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</si>
  <si>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</si>
  <si>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</si>
  <si>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</si>
  <si>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</si>
  <si>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</si>
  <si>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</si>
  <si>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</si>
  <si>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</si>
  <si>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</si>
  <si>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</si>
  <si>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</si>
  <si>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</si>
  <si>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</si>
  <si>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</si>
  <si>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</si>
  <si>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</si>
  <si>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</si>
  <si>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</si>
  <si>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</si>
  <si>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</si>
  <si>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</si>
  <si>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</si>
  <si>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</si>
  <si>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</si>
  <si>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</si>
  <si>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</si>
  <si>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</si>
  <si>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</si>
  <si>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</si>
  <si>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</si>
  <si>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</si>
  <si>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</si>
  <si>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</si>
  <si>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</si>
  <si>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</si>
  <si>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</si>
  <si>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</si>
  <si>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</si>
  <si>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</si>
  <si>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</si>
  <si>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</si>
  <si>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</si>
  <si>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</si>
  <si>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</si>
  <si>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</si>
  <si>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</si>
  <si>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</si>
  <si>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</si>
  <si>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</si>
  <si>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</si>
  <si>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</si>
  <si>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</si>
  <si>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</si>
  <si>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</si>
  <si>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</si>
  <si>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</si>
  <si>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</si>
  <si>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</si>
  <si>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</si>
  <si>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</si>
  <si>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</si>
  <si>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</si>
  <si>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</si>
  <si>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</si>
  <si>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</si>
  <si>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</si>
  <si>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</si>
  <si>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SIN EFECTIVO.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</si>
  <si>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</si>
  <si>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</si>
  <si>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</si>
  <si>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</si>
  <si>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</si>
  <si>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</si>
  <si>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</si>
  <si>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</si>
  <si>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</si>
  <si>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</si>
  <si>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</si>
  <si>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</si>
  <si>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</si>
  <si>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</si>
  <si>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</si>
  <si>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</si>
  <si>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</si>
  <si>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</si>
  <si>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</si>
  <si>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</si>
  <si>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</si>
  <si>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</si>
  <si>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</si>
  <si>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</si>
  <si>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</si>
  <si>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</si>
  <si>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</si>
  <si>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</si>
  <si>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</si>
  <si>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</si>
  <si>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DISPENSDADOR</t>
  </si>
  <si>
    <t>3335995953</t>
  </si>
  <si>
    <t>3335995949</t>
  </si>
  <si>
    <t>3335995919</t>
  </si>
  <si>
    <t>3335995895</t>
  </si>
  <si>
    <t>GAVETAS VACIAS + GAVETA FALLANDO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</si>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</sst>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9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72" priority="99400"/>
  </conditionalFormatting>
  <conditionalFormatting sqref="E3">
    <cfRule type="duplicateValues" dxfId="171" priority="121763"/>
  </conditionalFormatting>
  <conditionalFormatting sqref="E3">
    <cfRule type="duplicateValues" dxfId="170" priority="121764"/>
    <cfRule type="duplicateValues" dxfId="169" priority="121765"/>
  </conditionalFormatting>
  <conditionalFormatting sqref="E3">
    <cfRule type="duplicateValues" dxfId="168" priority="121766"/>
    <cfRule type="duplicateValues" dxfId="167" priority="121767"/>
    <cfRule type="duplicateValues" dxfId="166" priority="121768"/>
    <cfRule type="duplicateValues" dxfId="165" priority="121769"/>
  </conditionalFormatting>
  <conditionalFormatting sqref="B3">
    <cfRule type="duplicateValues" dxfId="164" priority="121770"/>
  </conditionalFormatting>
  <conditionalFormatting sqref="E4">
    <cfRule type="duplicateValues" dxfId="163" priority="115"/>
  </conditionalFormatting>
  <conditionalFormatting sqref="E4">
    <cfRule type="duplicateValues" dxfId="162" priority="112"/>
    <cfRule type="duplicateValues" dxfId="161" priority="113"/>
    <cfRule type="duplicateValues" dxfId="160" priority="114"/>
  </conditionalFormatting>
  <conditionalFormatting sqref="E4">
    <cfRule type="duplicateValues" dxfId="159" priority="111"/>
  </conditionalFormatting>
  <conditionalFormatting sqref="E4">
    <cfRule type="duplicateValues" dxfId="158" priority="108"/>
    <cfRule type="duplicateValues" dxfId="157" priority="109"/>
    <cfRule type="duplicateValues" dxfId="156" priority="110"/>
  </conditionalFormatting>
  <conditionalFormatting sqref="B4">
    <cfRule type="duplicateValues" dxfId="155" priority="107"/>
  </conditionalFormatting>
  <conditionalFormatting sqref="E4">
    <cfRule type="duplicateValues" dxfId="154" priority="106"/>
  </conditionalFormatting>
  <conditionalFormatting sqref="B5">
    <cfRule type="duplicateValues" dxfId="153" priority="90"/>
  </conditionalFormatting>
  <conditionalFormatting sqref="E5">
    <cfRule type="duplicateValues" dxfId="152" priority="89"/>
  </conditionalFormatting>
  <conditionalFormatting sqref="E5">
    <cfRule type="duplicateValues" dxfId="151" priority="86"/>
    <cfRule type="duplicateValues" dxfId="150" priority="87"/>
    <cfRule type="duplicateValues" dxfId="149" priority="88"/>
  </conditionalFormatting>
  <conditionalFormatting sqref="E5">
    <cfRule type="duplicateValues" dxfId="148" priority="85"/>
  </conditionalFormatting>
  <conditionalFormatting sqref="E5">
    <cfRule type="duplicateValues" dxfId="147" priority="82"/>
    <cfRule type="duplicateValues" dxfId="146" priority="83"/>
    <cfRule type="duplicateValues" dxfId="145" priority="84"/>
  </conditionalFormatting>
  <conditionalFormatting sqref="E5">
    <cfRule type="duplicateValues" dxfId="144" priority="81"/>
  </conditionalFormatting>
  <conditionalFormatting sqref="E7">
    <cfRule type="duplicateValues" dxfId="143" priority="34"/>
  </conditionalFormatting>
  <conditionalFormatting sqref="E7">
    <cfRule type="duplicateValues" dxfId="142" priority="32"/>
    <cfRule type="duplicateValues" dxfId="141" priority="33"/>
  </conditionalFormatting>
  <conditionalFormatting sqref="E7">
    <cfRule type="duplicateValues" dxfId="140" priority="29"/>
    <cfRule type="duplicateValues" dxfId="139" priority="30"/>
    <cfRule type="duplicateValues" dxfId="138" priority="31"/>
  </conditionalFormatting>
  <conditionalFormatting sqref="E7">
    <cfRule type="duplicateValues" dxfId="137" priority="25"/>
    <cfRule type="duplicateValues" dxfId="136" priority="26"/>
    <cfRule type="duplicateValues" dxfId="135" priority="27"/>
    <cfRule type="duplicateValues" dxfId="134" priority="28"/>
  </conditionalFormatting>
  <conditionalFormatting sqref="B7">
    <cfRule type="duplicateValues" dxfId="133" priority="24"/>
  </conditionalFormatting>
  <conditionalFormatting sqref="B7">
    <cfRule type="duplicateValues" dxfId="132" priority="22"/>
    <cfRule type="duplicateValues" dxfId="131" priority="23"/>
  </conditionalFormatting>
  <conditionalFormatting sqref="E8">
    <cfRule type="duplicateValues" dxfId="130" priority="21"/>
  </conditionalFormatting>
  <conditionalFormatting sqref="E8">
    <cfRule type="duplicateValues" dxfId="129" priority="20"/>
  </conditionalFormatting>
  <conditionalFormatting sqref="B8">
    <cfRule type="duplicateValues" dxfId="128" priority="19"/>
  </conditionalFormatting>
  <conditionalFormatting sqref="E8">
    <cfRule type="duplicateValues" dxfId="127" priority="18"/>
  </conditionalFormatting>
  <conditionalFormatting sqref="B8">
    <cfRule type="duplicateValues" dxfId="126" priority="17"/>
  </conditionalFormatting>
  <conditionalFormatting sqref="E8">
    <cfRule type="duplicateValues" dxfId="125" priority="16"/>
  </conditionalFormatting>
  <conditionalFormatting sqref="E9">
    <cfRule type="duplicateValues" dxfId="124" priority="5"/>
    <cfRule type="duplicateValues" dxfId="123" priority="6"/>
    <cfRule type="duplicateValues" dxfId="122" priority="7"/>
    <cfRule type="duplicateValues" dxfId="121" priority="8"/>
  </conditionalFormatting>
  <conditionalFormatting sqref="B9">
    <cfRule type="duplicateValues" dxfId="120" priority="130226"/>
  </conditionalFormatting>
  <conditionalFormatting sqref="E6">
    <cfRule type="duplicateValues" dxfId="119" priority="130228"/>
  </conditionalFormatting>
  <conditionalFormatting sqref="B6">
    <cfRule type="duplicateValues" dxfId="118" priority="130229"/>
  </conditionalFormatting>
  <conditionalFormatting sqref="B6">
    <cfRule type="duplicateValues" dxfId="117" priority="130230"/>
    <cfRule type="duplicateValues" dxfId="116" priority="130231"/>
    <cfRule type="duplicateValues" dxfId="115" priority="130232"/>
  </conditionalFormatting>
  <conditionalFormatting sqref="E6">
    <cfRule type="duplicateValues" dxfId="114" priority="130233"/>
    <cfRule type="duplicateValues" dxfId="113" priority="130234"/>
  </conditionalFormatting>
  <conditionalFormatting sqref="E6">
    <cfRule type="duplicateValues" dxfId="112" priority="130235"/>
    <cfRule type="duplicateValues" dxfId="111" priority="130236"/>
    <cfRule type="duplicateValues" dxfId="110" priority="130237"/>
  </conditionalFormatting>
  <conditionalFormatting sqref="E6">
    <cfRule type="duplicateValues" dxfId="109" priority="130238"/>
    <cfRule type="duplicateValues" dxfId="108" priority="130239"/>
    <cfRule type="duplicateValues" dxfId="107" priority="130240"/>
    <cfRule type="duplicateValues" dxfId="106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5" priority="12"/>
  </conditionalFormatting>
  <conditionalFormatting sqref="B823:B1048576 B1:B810">
    <cfRule type="duplicateValues" dxfId="104" priority="11"/>
  </conditionalFormatting>
  <conditionalFormatting sqref="A811:A814">
    <cfRule type="duplicateValues" dxfId="103" priority="10"/>
  </conditionalFormatting>
  <conditionalFormatting sqref="B811:B814">
    <cfRule type="duplicateValues" dxfId="102" priority="9"/>
  </conditionalFormatting>
  <conditionalFormatting sqref="A823:A1048576 A1:A814">
    <cfRule type="duplicateValues" dxfId="101" priority="8"/>
  </conditionalFormatting>
  <conditionalFormatting sqref="A815:A821">
    <cfRule type="duplicateValues" dxfId="100" priority="7"/>
  </conditionalFormatting>
  <conditionalFormatting sqref="B815:B821">
    <cfRule type="duplicateValues" dxfId="99" priority="6"/>
  </conditionalFormatting>
  <conditionalFormatting sqref="A815:A821">
    <cfRule type="duplicateValues" dxfId="98" priority="5"/>
  </conditionalFormatting>
  <conditionalFormatting sqref="A822">
    <cfRule type="duplicateValues" dxfId="97" priority="4"/>
  </conditionalFormatting>
  <conditionalFormatting sqref="A822">
    <cfRule type="duplicateValues" dxfId="96" priority="2"/>
  </conditionalFormatting>
  <conditionalFormatting sqref="B822">
    <cfRule type="duplicateValues" dxfId="9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404"/>
  <sheetViews>
    <sheetView tabSelected="1" zoomScale="70" zoomScaleNormal="70" workbookViewId="0">
      <pane ySplit="4" topLeftCell="A5" activePane="bottomLeft" state="frozen"/>
      <selection pane="bottomLeft" activeCell="G120" sqref="G120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2718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DISTRITO NACIONAL</v>
      </c>
      <c r="B5" s="134" t="s">
        <v>2612</v>
      </c>
      <c r="C5" s="96">
        <v>44418.814710648148</v>
      </c>
      <c r="D5" s="96" t="s">
        <v>2174</v>
      </c>
      <c r="E5" s="134">
        <v>318</v>
      </c>
      <c r="F5" s="139" t="str">
        <f>VLOOKUP(E5,VIP!$A$2:$O14849,2,0)</f>
        <v>DRBR318</v>
      </c>
      <c r="G5" s="139" t="str">
        <f>VLOOKUP(E5,'LISTADO ATM'!$A$2:$B$900,2,0)</f>
        <v>ATM Autoservicio Lope de Vega</v>
      </c>
      <c r="H5" s="139" t="str">
        <f>VLOOKUP(E5,VIP!$A$2:$O19810,7,FALSE)</f>
        <v>Si</v>
      </c>
      <c r="I5" s="139" t="str">
        <f>VLOOKUP(E5,VIP!$A$2:$O11775,8,FALSE)</f>
        <v>Si</v>
      </c>
      <c r="J5" s="139" t="str">
        <f>VLOOKUP(E5,VIP!$A$2:$O11725,8,FALSE)</f>
        <v>Si</v>
      </c>
      <c r="K5" s="139" t="str">
        <f>VLOOKUP(E5,VIP!$A$2:$O15299,6,0)</f>
        <v>NO</v>
      </c>
      <c r="L5" s="131" t="s">
        <v>2213</v>
      </c>
      <c r="M5" s="95" t="s">
        <v>2438</v>
      </c>
      <c r="N5" s="95" t="s">
        <v>2444</v>
      </c>
      <c r="O5" s="139" t="s">
        <v>2446</v>
      </c>
      <c r="P5" s="139"/>
      <c r="Q5" s="95" t="s">
        <v>2213</v>
      </c>
    </row>
    <row r="6" spans="1:17" ht="18" x14ac:dyDescent="0.25">
      <c r="A6" s="139" t="str">
        <f>VLOOKUP(E6,'LISTADO ATM'!$A$2:$C$901,3,0)</f>
        <v>DISTRITO NACIONAL</v>
      </c>
      <c r="B6" s="134" t="s">
        <v>2622</v>
      </c>
      <c r="C6" s="96">
        <v>44422.712442129632</v>
      </c>
      <c r="D6" s="96" t="s">
        <v>2174</v>
      </c>
      <c r="E6" s="134">
        <v>735</v>
      </c>
      <c r="F6" s="139" t="str">
        <f>VLOOKUP(E6,VIP!$A$2:$O14946,2,0)</f>
        <v>DRBR179</v>
      </c>
      <c r="G6" s="139" t="str">
        <f>VLOOKUP(E6,'LISTADO ATM'!$A$2:$B$900,2,0)</f>
        <v xml:space="preserve">ATM Oficina Independencia II  </v>
      </c>
      <c r="H6" s="139" t="str">
        <f>VLOOKUP(E6,VIP!$A$2:$O19907,7,FALSE)</f>
        <v>Si</v>
      </c>
      <c r="I6" s="139" t="str">
        <f>VLOOKUP(E6,VIP!$A$2:$O11872,8,FALSE)</f>
        <v>Si</v>
      </c>
      <c r="J6" s="139" t="str">
        <f>VLOOKUP(E6,VIP!$A$2:$O11822,8,FALSE)</f>
        <v>Si</v>
      </c>
      <c r="K6" s="139" t="str">
        <f>VLOOKUP(E6,VIP!$A$2:$O15396,6,0)</f>
        <v>NO</v>
      </c>
      <c r="L6" s="131" t="s">
        <v>2239</v>
      </c>
      <c r="M6" s="95" t="s">
        <v>2438</v>
      </c>
      <c r="N6" s="95" t="s">
        <v>2444</v>
      </c>
      <c r="O6" s="139" t="s">
        <v>2446</v>
      </c>
      <c r="P6" s="139"/>
      <c r="Q6" s="95" t="s">
        <v>2239</v>
      </c>
    </row>
    <row r="7" spans="1:17" ht="18" x14ac:dyDescent="0.25">
      <c r="A7" s="139" t="str">
        <f>VLOOKUP(E7,'LISTADO ATM'!$A$2:$C$901,3,0)</f>
        <v>DISTRITO NACIONAL</v>
      </c>
      <c r="B7" s="134" t="s">
        <v>2621</v>
      </c>
      <c r="C7" s="96">
        <v>44422.821701388886</v>
      </c>
      <c r="D7" s="96" t="s">
        <v>2174</v>
      </c>
      <c r="E7" s="134">
        <v>377</v>
      </c>
      <c r="F7" s="139" t="str">
        <f>VLOOKUP(E7,VIP!$A$2:$O14934,2,0)</f>
        <v>DRBR377</v>
      </c>
      <c r="G7" s="139" t="str">
        <f>VLOOKUP(E7,'LISTADO ATM'!$A$2:$B$900,2,0)</f>
        <v>ATM Estación del Metro Eduardo Brito</v>
      </c>
      <c r="H7" s="139" t="str">
        <f>VLOOKUP(E7,VIP!$A$2:$O19895,7,FALSE)</f>
        <v>Si</v>
      </c>
      <c r="I7" s="139" t="str">
        <f>VLOOKUP(E7,VIP!$A$2:$O11860,8,FALSE)</f>
        <v>Si</v>
      </c>
      <c r="J7" s="139" t="str">
        <f>VLOOKUP(E7,VIP!$A$2:$O11810,8,FALSE)</f>
        <v>Si</v>
      </c>
      <c r="K7" s="139" t="str">
        <f>VLOOKUP(E7,VIP!$A$2:$O15384,6,0)</f>
        <v>NO</v>
      </c>
      <c r="L7" s="131" t="s">
        <v>2213</v>
      </c>
      <c r="M7" s="95" t="s">
        <v>2438</v>
      </c>
      <c r="N7" s="95" t="s">
        <v>2444</v>
      </c>
      <c r="O7" s="139" t="s">
        <v>2446</v>
      </c>
      <c r="P7" s="139"/>
      <c r="Q7" s="95" t="s">
        <v>2213</v>
      </c>
    </row>
    <row r="8" spans="1:17" ht="18" x14ac:dyDescent="0.25">
      <c r="A8" s="139" t="str">
        <f>VLOOKUP(E8,'LISTADO ATM'!$A$2:$C$901,3,0)</f>
        <v>DISTRITO NACIONAL</v>
      </c>
      <c r="B8" s="134" t="s">
        <v>2629</v>
      </c>
      <c r="C8" s="96">
        <v>44425.874027777776</v>
      </c>
      <c r="D8" s="96" t="s">
        <v>2174</v>
      </c>
      <c r="E8" s="134">
        <v>363</v>
      </c>
      <c r="F8" s="139" t="str">
        <f>VLOOKUP(E8,VIP!$A$2:$O15107,2,0)</f>
        <v>DRBR363</v>
      </c>
      <c r="G8" s="139" t="str">
        <f>VLOOKUP(E8,'LISTADO ATM'!$A$2:$B$900,2,0)</f>
        <v>ATM Sirena Villa Mella</v>
      </c>
      <c r="H8" s="139" t="str">
        <f>VLOOKUP(E8,VIP!$A$2:$O20068,7,FALSE)</f>
        <v>N/A</v>
      </c>
      <c r="I8" s="139" t="str">
        <f>VLOOKUP(E8,VIP!$A$2:$O12033,8,FALSE)</f>
        <v>N/A</v>
      </c>
      <c r="J8" s="139" t="str">
        <f>VLOOKUP(E8,VIP!$A$2:$O11983,8,FALSE)</f>
        <v>N/A</v>
      </c>
      <c r="K8" s="139" t="str">
        <f>VLOOKUP(E8,VIP!$A$2:$O15557,6,0)</f>
        <v>N/A</v>
      </c>
      <c r="L8" s="131" t="s">
        <v>2213</v>
      </c>
      <c r="M8" s="95" t="s">
        <v>2438</v>
      </c>
      <c r="N8" s="95" t="s">
        <v>2444</v>
      </c>
      <c r="O8" s="139" t="s">
        <v>2446</v>
      </c>
      <c r="P8" s="139"/>
      <c r="Q8" s="138" t="s">
        <v>2213</v>
      </c>
    </row>
    <row r="9" spans="1:17" ht="18" x14ac:dyDescent="0.25">
      <c r="A9" s="139" t="str">
        <f>VLOOKUP(E9,'LISTADO ATM'!$A$2:$C$901,3,0)</f>
        <v>DISTRITO NACIONAL</v>
      </c>
      <c r="B9" s="134" t="s">
        <v>2630</v>
      </c>
      <c r="C9" s="96">
        <v>44426.464259259257</v>
      </c>
      <c r="D9" s="96" t="s">
        <v>2174</v>
      </c>
      <c r="E9" s="134">
        <v>498</v>
      </c>
      <c r="F9" s="139" t="str">
        <f>VLOOKUP(E9,VIP!$A$2:$O15099,2,0)</f>
        <v>DRBR498</v>
      </c>
      <c r="G9" s="139" t="str">
        <f>VLOOKUP(E9,'LISTADO ATM'!$A$2:$B$900,2,0)</f>
        <v xml:space="preserve">ATM Estación Sunix 27 de Febrero </v>
      </c>
      <c r="H9" s="139" t="str">
        <f>VLOOKUP(E9,VIP!$A$2:$O20060,7,FALSE)</f>
        <v>Si</v>
      </c>
      <c r="I9" s="139" t="str">
        <f>VLOOKUP(E9,VIP!$A$2:$O12025,8,FALSE)</f>
        <v>Si</v>
      </c>
      <c r="J9" s="139" t="str">
        <f>VLOOKUP(E9,VIP!$A$2:$O11975,8,FALSE)</f>
        <v>Si</v>
      </c>
      <c r="K9" s="139" t="str">
        <f>VLOOKUP(E9,VIP!$A$2:$O15549,6,0)</f>
        <v>NO</v>
      </c>
      <c r="L9" s="131" t="s">
        <v>2213</v>
      </c>
      <c r="M9" s="95" t="s">
        <v>2438</v>
      </c>
      <c r="N9" s="95" t="s">
        <v>2444</v>
      </c>
      <c r="O9" s="139" t="s">
        <v>2446</v>
      </c>
      <c r="P9" s="139"/>
      <c r="Q9" s="138" t="s">
        <v>2213</v>
      </c>
    </row>
    <row r="10" spans="1:17" ht="18" x14ac:dyDescent="0.25">
      <c r="A10" s="139" t="str">
        <f>VLOOKUP(E10,'LISTADO ATM'!$A$2:$C$901,3,0)</f>
        <v>DISTRITO NACIONAL</v>
      </c>
      <c r="B10" s="134" t="s">
        <v>2632</v>
      </c>
      <c r="C10" s="96">
        <v>44427.335694444446</v>
      </c>
      <c r="D10" s="96" t="s">
        <v>2174</v>
      </c>
      <c r="E10" s="134">
        <v>165</v>
      </c>
      <c r="F10" s="139" t="str">
        <f>VLOOKUP(E10,VIP!$A$2:$O15134,2,0)</f>
        <v>DRBR165</v>
      </c>
      <c r="G10" s="139" t="str">
        <f>VLOOKUP(E10,'LISTADO ATM'!$A$2:$B$900,2,0)</f>
        <v>ATM Autoservicio Megacentro</v>
      </c>
      <c r="H10" s="139" t="str">
        <f>VLOOKUP(E10,VIP!$A$2:$O20095,7,FALSE)</f>
        <v>Si</v>
      </c>
      <c r="I10" s="139" t="str">
        <f>VLOOKUP(E10,VIP!$A$2:$O12060,8,FALSE)</f>
        <v>Si</v>
      </c>
      <c r="J10" s="139" t="str">
        <f>VLOOKUP(E10,VIP!$A$2:$O12010,8,FALSE)</f>
        <v>Si</v>
      </c>
      <c r="K10" s="139" t="str">
        <f>VLOOKUP(E10,VIP!$A$2:$O15584,6,0)</f>
        <v>SI</v>
      </c>
      <c r="L10" s="131" t="s">
        <v>2638</v>
      </c>
      <c r="M10" s="95" t="s">
        <v>2438</v>
      </c>
      <c r="N10" s="95" t="s">
        <v>2444</v>
      </c>
      <c r="O10" s="139" t="s">
        <v>2446</v>
      </c>
      <c r="P10" s="139"/>
      <c r="Q10" s="138" t="s">
        <v>2638</v>
      </c>
    </row>
    <row r="11" spans="1:17" ht="18" x14ac:dyDescent="0.25">
      <c r="A11" s="139" t="str">
        <f>VLOOKUP(E11,'LISTADO ATM'!$A$2:$C$901,3,0)</f>
        <v>DISTRITO NACIONAL</v>
      </c>
      <c r="B11" s="134">
        <v>3335993930</v>
      </c>
      <c r="C11" s="96">
        <v>44427.45208333333</v>
      </c>
      <c r="D11" s="96" t="s">
        <v>2460</v>
      </c>
      <c r="E11" s="134">
        <v>231</v>
      </c>
      <c r="F11" s="139" t="str">
        <f>VLOOKUP(E11,VIP!$A$2:$O15160,2,0)</f>
        <v>DRBR231</v>
      </c>
      <c r="G11" s="139" t="str">
        <f>VLOOKUP(E11,'LISTADO ATM'!$A$2:$B$900,2,0)</f>
        <v xml:space="preserve">ATM Oficina Zona Oriental </v>
      </c>
      <c r="H11" s="139" t="str">
        <f>VLOOKUP(E11,VIP!$A$2:$O20121,7,FALSE)</f>
        <v>Si</v>
      </c>
      <c r="I11" s="139" t="str">
        <f>VLOOKUP(E11,VIP!$A$2:$O12086,8,FALSE)</f>
        <v>Si</v>
      </c>
      <c r="J11" s="139" t="str">
        <f>VLOOKUP(E11,VIP!$A$2:$O12036,8,FALSE)</f>
        <v>Si</v>
      </c>
      <c r="K11" s="139" t="str">
        <f>VLOOKUP(E11,VIP!$A$2:$O15610,6,0)</f>
        <v>SI</v>
      </c>
      <c r="L11" s="131" t="s">
        <v>2623</v>
      </c>
      <c r="M11" s="95" t="s">
        <v>2438</v>
      </c>
      <c r="N11" s="95" t="s">
        <v>2444</v>
      </c>
      <c r="O11" s="139" t="s">
        <v>2461</v>
      </c>
      <c r="P11" s="139"/>
      <c r="Q11" s="138" t="s">
        <v>2623</v>
      </c>
    </row>
    <row r="12" spans="1:17" ht="18" x14ac:dyDescent="0.25">
      <c r="A12" s="139" t="str">
        <f>VLOOKUP(E12,'LISTADO ATM'!$A$2:$C$901,3,0)</f>
        <v>DISTRITO NACIONAL</v>
      </c>
      <c r="B12" s="134" t="s">
        <v>2633</v>
      </c>
      <c r="C12" s="96">
        <v>44427.579386574071</v>
      </c>
      <c r="D12" s="96" t="s">
        <v>2174</v>
      </c>
      <c r="E12" s="134">
        <v>953</v>
      </c>
      <c r="F12" s="139" t="str">
        <f>VLOOKUP(E12,VIP!$A$2:$O15141,2,0)</f>
        <v>DRBR01I</v>
      </c>
      <c r="G12" s="139" t="str">
        <f>VLOOKUP(E12,'LISTADO ATM'!$A$2:$B$900,2,0)</f>
        <v xml:space="preserve">ATM Estafeta Dirección General de Pasaportes/Migración </v>
      </c>
      <c r="H12" s="139" t="str">
        <f>VLOOKUP(E12,VIP!$A$2:$O20102,7,FALSE)</f>
        <v>Si</v>
      </c>
      <c r="I12" s="139" t="str">
        <f>VLOOKUP(E12,VIP!$A$2:$O12067,8,FALSE)</f>
        <v>Si</v>
      </c>
      <c r="J12" s="139" t="str">
        <f>VLOOKUP(E12,VIP!$A$2:$O12017,8,FALSE)</f>
        <v>Si</v>
      </c>
      <c r="K12" s="139" t="str">
        <f>VLOOKUP(E12,VIP!$A$2:$O15591,6,0)</f>
        <v>No</v>
      </c>
      <c r="L12" s="131" t="s">
        <v>2624</v>
      </c>
      <c r="M12" s="95" t="s">
        <v>2438</v>
      </c>
      <c r="N12" s="95" t="s">
        <v>2444</v>
      </c>
      <c r="O12" s="139" t="s">
        <v>2446</v>
      </c>
      <c r="P12" s="139"/>
      <c r="Q12" s="138" t="s">
        <v>2624</v>
      </c>
    </row>
    <row r="13" spans="1:17" ht="18" x14ac:dyDescent="0.25">
      <c r="A13" s="139" t="str">
        <f>VLOOKUP(E13,'LISTADO ATM'!$A$2:$C$901,3,0)</f>
        <v>SUR</v>
      </c>
      <c r="B13" s="134" t="s">
        <v>2634</v>
      </c>
      <c r="C13" s="96">
        <v>44427.606990740744</v>
      </c>
      <c r="D13" s="96" t="s">
        <v>2441</v>
      </c>
      <c r="E13" s="134">
        <v>592</v>
      </c>
      <c r="F13" s="139" t="str">
        <f>VLOOKUP(E13,VIP!$A$2:$O15145,2,0)</f>
        <v>DRBR081</v>
      </c>
      <c r="G13" s="139" t="str">
        <f>VLOOKUP(E13,'LISTADO ATM'!$A$2:$B$900,2,0)</f>
        <v xml:space="preserve">ATM Centro de Caja San Cristóbal I </v>
      </c>
      <c r="H13" s="139" t="str">
        <f>VLOOKUP(E13,VIP!$A$2:$O20106,7,FALSE)</f>
        <v>Si</v>
      </c>
      <c r="I13" s="139" t="str">
        <f>VLOOKUP(E13,VIP!$A$2:$O12071,8,FALSE)</f>
        <v>Si</v>
      </c>
      <c r="J13" s="139" t="str">
        <f>VLOOKUP(E13,VIP!$A$2:$O12021,8,FALSE)</f>
        <v>Si</v>
      </c>
      <c r="K13" s="139" t="str">
        <f>VLOOKUP(E13,VIP!$A$2:$O15595,6,0)</f>
        <v>SI</v>
      </c>
      <c r="L13" s="131" t="s">
        <v>2410</v>
      </c>
      <c r="M13" s="95" t="s">
        <v>2438</v>
      </c>
      <c r="N13" s="95" t="s">
        <v>2444</v>
      </c>
      <c r="O13" s="139" t="s">
        <v>2445</v>
      </c>
      <c r="P13" s="139"/>
      <c r="Q13" s="138" t="s">
        <v>2410</v>
      </c>
    </row>
    <row r="14" spans="1:17" ht="18" x14ac:dyDescent="0.25">
      <c r="A14" s="139" t="str">
        <f>VLOOKUP(E14,'LISTADO ATM'!$A$2:$C$901,3,0)</f>
        <v>NORTE</v>
      </c>
      <c r="B14" s="134" t="s">
        <v>2637</v>
      </c>
      <c r="C14" s="96">
        <v>44427.899189814816</v>
      </c>
      <c r="D14" s="96" t="s">
        <v>2613</v>
      </c>
      <c r="E14" s="134">
        <v>22</v>
      </c>
      <c r="F14" s="139" t="str">
        <f>VLOOKUP(E14,VIP!$A$2:$O15144,2,0)</f>
        <v>DRBR813</v>
      </c>
      <c r="G14" s="139" t="str">
        <f>VLOOKUP(E14,'LISTADO ATM'!$A$2:$B$900,2,0)</f>
        <v>ATM S/M Olimpico (Santiago)</v>
      </c>
      <c r="H14" s="139" t="str">
        <f>VLOOKUP(E14,VIP!$A$2:$O20105,7,FALSE)</f>
        <v>Si</v>
      </c>
      <c r="I14" s="139" t="str">
        <f>VLOOKUP(E14,VIP!$A$2:$O12070,8,FALSE)</f>
        <v>Si</v>
      </c>
      <c r="J14" s="139" t="str">
        <f>VLOOKUP(E14,VIP!$A$2:$O12020,8,FALSE)</f>
        <v>Si</v>
      </c>
      <c r="K14" s="139" t="str">
        <f>VLOOKUP(E14,VIP!$A$2:$O15594,6,0)</f>
        <v>NO</v>
      </c>
      <c r="L14" s="131" t="s">
        <v>2410</v>
      </c>
      <c r="M14" s="95" t="s">
        <v>2438</v>
      </c>
      <c r="N14" s="95" t="s">
        <v>2444</v>
      </c>
      <c r="O14" s="139" t="s">
        <v>2614</v>
      </c>
      <c r="P14" s="139"/>
      <c r="Q14" s="138" t="s">
        <v>2410</v>
      </c>
    </row>
    <row r="15" spans="1:17" ht="18" x14ac:dyDescent="0.25">
      <c r="A15" s="139" t="str">
        <f>VLOOKUP(E15,'LISTADO ATM'!$A$2:$C$901,3,0)</f>
        <v>SUR</v>
      </c>
      <c r="B15" s="134" t="s">
        <v>2636</v>
      </c>
      <c r="C15" s="96">
        <v>44427.917812500003</v>
      </c>
      <c r="D15" s="96" t="s">
        <v>2441</v>
      </c>
      <c r="E15" s="134">
        <v>677</v>
      </c>
      <c r="F15" s="139" t="str">
        <f>VLOOKUP(E15,VIP!$A$2:$O15142,2,0)</f>
        <v>DRBR677</v>
      </c>
      <c r="G15" s="139" t="str">
        <f>VLOOKUP(E15,'LISTADO ATM'!$A$2:$B$900,2,0)</f>
        <v>ATM PBG Villa Jaragua</v>
      </c>
      <c r="H15" s="139" t="str">
        <f>VLOOKUP(E15,VIP!$A$2:$O20103,7,FALSE)</f>
        <v>Si</v>
      </c>
      <c r="I15" s="139" t="str">
        <f>VLOOKUP(E15,VIP!$A$2:$O12068,8,FALSE)</f>
        <v>Si</v>
      </c>
      <c r="J15" s="139" t="str">
        <f>VLOOKUP(E15,VIP!$A$2:$O12018,8,FALSE)</f>
        <v>Si</v>
      </c>
      <c r="K15" s="139" t="str">
        <f>VLOOKUP(E15,VIP!$A$2:$O15592,6,0)</f>
        <v>SI</v>
      </c>
      <c r="L15" s="131" t="s">
        <v>2410</v>
      </c>
      <c r="M15" s="95" t="s">
        <v>2438</v>
      </c>
      <c r="N15" s="95" t="s">
        <v>2444</v>
      </c>
      <c r="O15" s="139" t="s">
        <v>2445</v>
      </c>
      <c r="P15" s="139"/>
      <c r="Q15" s="138" t="s">
        <v>2410</v>
      </c>
    </row>
    <row r="16" spans="1:17" ht="18" x14ac:dyDescent="0.25">
      <c r="A16" s="139" t="str">
        <f>VLOOKUP(E16,'LISTADO ATM'!$A$2:$C$901,3,0)</f>
        <v>DISTRITO NACIONAL</v>
      </c>
      <c r="B16" s="134">
        <v>3335994872</v>
      </c>
      <c r="C16" s="96">
        <v>44428.125694444447</v>
      </c>
      <c r="D16" s="96" t="s">
        <v>2174</v>
      </c>
      <c r="E16" s="134">
        <v>938</v>
      </c>
      <c r="F16" s="139" t="str">
        <f>VLOOKUP(E16,VIP!$A$2:$O15148,2,0)</f>
        <v>DRBR938</v>
      </c>
      <c r="G16" s="139" t="str">
        <f>VLOOKUP(E16,'LISTADO ATM'!$A$2:$B$900,2,0)</f>
        <v>ATM Autobanco Plaza Moderna</v>
      </c>
      <c r="H16" s="139" t="str">
        <f>VLOOKUP(E16,VIP!$A$2:$O20109,7,FALSE)</f>
        <v>Si</v>
      </c>
      <c r="I16" s="139" t="str">
        <f>VLOOKUP(E16,VIP!$A$2:$O12074,8,FALSE)</f>
        <v>Si</v>
      </c>
      <c r="J16" s="139" t="str">
        <f>VLOOKUP(E16,VIP!$A$2:$O12024,8,FALSE)</f>
        <v>Si</v>
      </c>
      <c r="K16" s="139" t="str">
        <f>VLOOKUP(E16,VIP!$A$2:$O15598,6,0)</f>
        <v>NO</v>
      </c>
      <c r="L16" s="131" t="s">
        <v>2239</v>
      </c>
      <c r="M16" s="95" t="s">
        <v>2438</v>
      </c>
      <c r="N16" s="95" t="s">
        <v>2444</v>
      </c>
      <c r="O16" s="139" t="s">
        <v>2446</v>
      </c>
      <c r="P16" s="139"/>
      <c r="Q16" s="138" t="s">
        <v>2239</v>
      </c>
    </row>
    <row r="17" spans="1:22" ht="18" x14ac:dyDescent="0.25">
      <c r="A17" s="139" t="str">
        <f>VLOOKUP(E17,'LISTADO ATM'!$A$2:$C$901,3,0)</f>
        <v>SUR</v>
      </c>
      <c r="B17" s="134" t="s">
        <v>2646</v>
      </c>
      <c r="C17" s="96">
        <v>44428.342604166668</v>
      </c>
      <c r="D17" s="96" t="s">
        <v>2441</v>
      </c>
      <c r="E17" s="134">
        <v>751</v>
      </c>
      <c r="F17" s="139" t="str">
        <f>VLOOKUP(E17,VIP!$A$2:$O15173,2,0)</f>
        <v>DRBR751</v>
      </c>
      <c r="G17" s="139" t="str">
        <f>VLOOKUP(E17,'LISTADO ATM'!$A$2:$B$900,2,0)</f>
        <v>ATM Eco Petroleo Camilo</v>
      </c>
      <c r="H17" s="139" t="str">
        <f>VLOOKUP(E17,VIP!$A$2:$O20134,7,FALSE)</f>
        <v>N/A</v>
      </c>
      <c r="I17" s="139" t="str">
        <f>VLOOKUP(E17,VIP!$A$2:$O12099,8,FALSE)</f>
        <v>N/A</v>
      </c>
      <c r="J17" s="139" t="str">
        <f>VLOOKUP(E17,VIP!$A$2:$O12049,8,FALSE)</f>
        <v>N/A</v>
      </c>
      <c r="K17" s="139" t="str">
        <f>VLOOKUP(E17,VIP!$A$2:$O15623,6,0)</f>
        <v>N/A</v>
      </c>
      <c r="L17" s="131" t="s">
        <v>2410</v>
      </c>
      <c r="M17" s="95" t="s">
        <v>2438</v>
      </c>
      <c r="N17" s="95" t="s">
        <v>2444</v>
      </c>
      <c r="O17" s="139" t="s">
        <v>2445</v>
      </c>
      <c r="P17" s="139"/>
      <c r="Q17" s="138" t="s">
        <v>2410</v>
      </c>
    </row>
    <row r="18" spans="1:22" ht="18" x14ac:dyDescent="0.25">
      <c r="A18" s="139" t="str">
        <f>VLOOKUP(E18,'LISTADO ATM'!$A$2:$C$901,3,0)</f>
        <v>DISTRITO NACIONAL</v>
      </c>
      <c r="B18" s="134" t="s">
        <v>2645</v>
      </c>
      <c r="C18" s="96">
        <v>44428.390451388892</v>
      </c>
      <c r="D18" s="96" t="s">
        <v>2174</v>
      </c>
      <c r="E18" s="134">
        <v>248</v>
      </c>
      <c r="F18" s="139" t="str">
        <f>VLOOKUP(E18,VIP!$A$2:$O15170,2,0)</f>
        <v>DRBR248</v>
      </c>
      <c r="G18" s="139" t="str">
        <f>VLOOKUP(E18,'LISTADO ATM'!$A$2:$B$900,2,0)</f>
        <v xml:space="preserve">ATM Shell Paraiso </v>
      </c>
      <c r="H18" s="139" t="str">
        <f>VLOOKUP(E18,VIP!$A$2:$O20131,7,FALSE)</f>
        <v>Si</v>
      </c>
      <c r="I18" s="139" t="str">
        <f>VLOOKUP(E18,VIP!$A$2:$O12096,8,FALSE)</f>
        <v>Si</v>
      </c>
      <c r="J18" s="139" t="str">
        <f>VLOOKUP(E18,VIP!$A$2:$O12046,8,FALSE)</f>
        <v>Si</v>
      </c>
      <c r="K18" s="139" t="str">
        <f>VLOOKUP(E18,VIP!$A$2:$O15620,6,0)</f>
        <v>NO</v>
      </c>
      <c r="L18" s="131" t="s">
        <v>2213</v>
      </c>
      <c r="M18" s="95" t="s">
        <v>2438</v>
      </c>
      <c r="N18" s="95" t="s">
        <v>2444</v>
      </c>
      <c r="O18" s="139" t="s">
        <v>2446</v>
      </c>
      <c r="P18" s="139"/>
      <c r="Q18" s="138" t="s">
        <v>2213</v>
      </c>
    </row>
    <row r="19" spans="1:22" ht="18" x14ac:dyDescent="0.25">
      <c r="A19" s="139" t="str">
        <f>VLOOKUP(E19,'LISTADO ATM'!$A$2:$C$901,3,0)</f>
        <v>DISTRITO NACIONAL</v>
      </c>
      <c r="B19" s="134" t="s">
        <v>2644</v>
      </c>
      <c r="C19" s="96">
        <v>44428.415775462963</v>
      </c>
      <c r="D19" s="96" t="s">
        <v>2174</v>
      </c>
      <c r="E19" s="134">
        <v>244</v>
      </c>
      <c r="F19" s="139" t="str">
        <f>VLOOKUP(E19,VIP!$A$2:$O15168,2,0)</f>
        <v>DRBR244</v>
      </c>
      <c r="G19" s="139" t="str">
        <f>VLOOKUP(E19,'LISTADO ATM'!$A$2:$B$900,2,0)</f>
        <v xml:space="preserve">ATM Ministerio de Hacienda (antiguo Finanzas) </v>
      </c>
      <c r="H19" s="139" t="str">
        <f>VLOOKUP(E19,VIP!$A$2:$O20129,7,FALSE)</f>
        <v>Si</v>
      </c>
      <c r="I19" s="139" t="str">
        <f>VLOOKUP(E19,VIP!$A$2:$O12094,8,FALSE)</f>
        <v>Si</v>
      </c>
      <c r="J19" s="139" t="str">
        <f>VLOOKUP(E19,VIP!$A$2:$O12044,8,FALSE)</f>
        <v>Si</v>
      </c>
      <c r="K19" s="139" t="str">
        <f>VLOOKUP(E19,VIP!$A$2:$O15618,6,0)</f>
        <v>NO</v>
      </c>
      <c r="L19" s="131" t="s">
        <v>2213</v>
      </c>
      <c r="M19" s="95" t="s">
        <v>2438</v>
      </c>
      <c r="N19" s="95" t="s">
        <v>2444</v>
      </c>
      <c r="O19" s="139" t="s">
        <v>2446</v>
      </c>
      <c r="P19" s="139"/>
      <c r="Q19" s="138" t="s">
        <v>2213</v>
      </c>
    </row>
    <row r="20" spans="1:22" ht="18" x14ac:dyDescent="0.25">
      <c r="A20" s="139" t="str">
        <f>VLOOKUP(E20,'LISTADO ATM'!$A$2:$C$901,3,0)</f>
        <v>DISTRITO NACIONAL</v>
      </c>
      <c r="B20" s="134" t="s">
        <v>2643</v>
      </c>
      <c r="C20" s="96">
        <v>44428.418067129627</v>
      </c>
      <c r="D20" s="96" t="s">
        <v>2174</v>
      </c>
      <c r="E20" s="134">
        <v>224</v>
      </c>
      <c r="F20" s="139" t="str">
        <f>VLOOKUP(E20,VIP!$A$2:$O15166,2,0)</f>
        <v>DRBR224</v>
      </c>
      <c r="G20" s="139" t="str">
        <f>VLOOKUP(E20,'LISTADO ATM'!$A$2:$B$900,2,0)</f>
        <v xml:space="preserve">ATM S/M Nacional El Millón (Núñez de Cáceres) </v>
      </c>
      <c r="H20" s="139" t="str">
        <f>VLOOKUP(E20,VIP!$A$2:$O20127,7,FALSE)</f>
        <v>Si</v>
      </c>
      <c r="I20" s="139" t="str">
        <f>VLOOKUP(E20,VIP!$A$2:$O12092,8,FALSE)</f>
        <v>Si</v>
      </c>
      <c r="J20" s="139" t="str">
        <f>VLOOKUP(E20,VIP!$A$2:$O12042,8,FALSE)</f>
        <v>Si</v>
      </c>
      <c r="K20" s="139" t="str">
        <f>VLOOKUP(E20,VIP!$A$2:$O15616,6,0)</f>
        <v>SI</v>
      </c>
      <c r="L20" s="131" t="s">
        <v>2213</v>
      </c>
      <c r="M20" s="95" t="s">
        <v>2438</v>
      </c>
      <c r="N20" s="95" t="s">
        <v>2444</v>
      </c>
      <c r="O20" s="139" t="s">
        <v>2446</v>
      </c>
      <c r="P20" s="139"/>
      <c r="Q20" s="138" t="s">
        <v>2213</v>
      </c>
    </row>
    <row r="21" spans="1:22" ht="18" x14ac:dyDescent="0.25">
      <c r="A21" s="139" t="str">
        <f>VLOOKUP(E21,'LISTADO ATM'!$A$2:$C$901,3,0)</f>
        <v>NORTE</v>
      </c>
      <c r="B21" s="134" t="s">
        <v>2642</v>
      </c>
      <c r="C21" s="96">
        <v>44428.419363425928</v>
      </c>
      <c r="D21" s="96" t="s">
        <v>2175</v>
      </c>
      <c r="E21" s="134">
        <v>105</v>
      </c>
      <c r="F21" s="139" t="str">
        <f>VLOOKUP(E21,VIP!$A$2:$O15165,2,0)</f>
        <v>DRBR105</v>
      </c>
      <c r="G21" s="139" t="str">
        <f>VLOOKUP(E21,'LISTADO ATM'!$A$2:$B$900,2,0)</f>
        <v xml:space="preserve">ATM Autobanco Estancia Nueva (Moca) </v>
      </c>
      <c r="H21" s="139" t="str">
        <f>VLOOKUP(E21,VIP!$A$2:$O20126,7,FALSE)</f>
        <v>Si</v>
      </c>
      <c r="I21" s="139" t="str">
        <f>VLOOKUP(E21,VIP!$A$2:$O12091,8,FALSE)</f>
        <v>Si</v>
      </c>
      <c r="J21" s="139" t="str">
        <f>VLOOKUP(E21,VIP!$A$2:$O12041,8,FALSE)</f>
        <v>Si</v>
      </c>
      <c r="K21" s="139" t="str">
        <f>VLOOKUP(E21,VIP!$A$2:$O15615,6,0)</f>
        <v>NO</v>
      </c>
      <c r="L21" s="131" t="s">
        <v>2213</v>
      </c>
      <c r="M21" s="95" t="s">
        <v>2438</v>
      </c>
      <c r="N21" s="95" t="s">
        <v>2444</v>
      </c>
      <c r="O21" s="139" t="s">
        <v>2583</v>
      </c>
      <c r="P21" s="139"/>
      <c r="Q21" s="138" t="s">
        <v>2213</v>
      </c>
    </row>
    <row r="22" spans="1:22" ht="18" x14ac:dyDescent="0.25">
      <c r="A22" s="139" t="str">
        <f>VLOOKUP(E22,'LISTADO ATM'!$A$2:$C$901,3,0)</f>
        <v>DISTRITO NACIONAL</v>
      </c>
      <c r="B22" s="134" t="s">
        <v>2641</v>
      </c>
      <c r="C22" s="96">
        <v>44428.440138888887</v>
      </c>
      <c r="D22" s="96" t="s">
        <v>2174</v>
      </c>
      <c r="E22" s="134">
        <v>620</v>
      </c>
      <c r="F22" s="139" t="str">
        <f>VLOOKUP(E22,VIP!$A$2:$O15164,2,0)</f>
        <v>DRBR620</v>
      </c>
      <c r="G22" s="139" t="str">
        <f>VLOOKUP(E22,'LISTADO ATM'!$A$2:$B$900,2,0)</f>
        <v xml:space="preserve">ATM Ministerio de Medio Ambiente </v>
      </c>
      <c r="H22" s="139" t="str">
        <f>VLOOKUP(E22,VIP!$A$2:$O20125,7,FALSE)</f>
        <v>Si</v>
      </c>
      <c r="I22" s="139" t="str">
        <f>VLOOKUP(E22,VIP!$A$2:$O12090,8,FALSE)</f>
        <v>No</v>
      </c>
      <c r="J22" s="139" t="str">
        <f>VLOOKUP(E22,VIP!$A$2:$O12040,8,FALSE)</f>
        <v>No</v>
      </c>
      <c r="K22" s="139" t="str">
        <f>VLOOKUP(E22,VIP!$A$2:$O15614,6,0)</f>
        <v>NO</v>
      </c>
      <c r="L22" s="131" t="s">
        <v>2624</v>
      </c>
      <c r="M22" s="95" t="s">
        <v>2438</v>
      </c>
      <c r="N22" s="95" t="s">
        <v>2444</v>
      </c>
      <c r="O22" s="139" t="s">
        <v>2446</v>
      </c>
      <c r="P22" s="139"/>
      <c r="Q22" s="138" t="s">
        <v>2624</v>
      </c>
    </row>
    <row r="23" spans="1:22" ht="18" x14ac:dyDescent="0.25">
      <c r="A23" s="139" t="str">
        <f>VLOOKUP(E23,'LISTADO ATM'!$A$2:$C$901,3,0)</f>
        <v>DISTRITO NACIONAL</v>
      </c>
      <c r="B23" s="134" t="s">
        <v>2640</v>
      </c>
      <c r="C23" s="96">
        <v>44428.440706018519</v>
      </c>
      <c r="D23" s="96" t="s">
        <v>2174</v>
      </c>
      <c r="E23" s="134">
        <v>761</v>
      </c>
      <c r="F23" s="139" t="str">
        <f>VLOOKUP(E23,VIP!$A$2:$O15163,2,0)</f>
        <v>DRBR761</v>
      </c>
      <c r="G23" s="139" t="str">
        <f>VLOOKUP(E23,'LISTADO ATM'!$A$2:$B$900,2,0)</f>
        <v xml:space="preserve">ATM ISSPOL </v>
      </c>
      <c r="H23" s="139" t="str">
        <f>VLOOKUP(E23,VIP!$A$2:$O20124,7,FALSE)</f>
        <v>Si</v>
      </c>
      <c r="I23" s="139" t="str">
        <f>VLOOKUP(E23,VIP!$A$2:$O12089,8,FALSE)</f>
        <v>Si</v>
      </c>
      <c r="J23" s="139" t="str">
        <f>VLOOKUP(E23,VIP!$A$2:$O12039,8,FALSE)</f>
        <v>Si</v>
      </c>
      <c r="K23" s="139" t="str">
        <f>VLOOKUP(E23,VIP!$A$2:$O15613,6,0)</f>
        <v>NO</v>
      </c>
      <c r="L23" s="131" t="s">
        <v>2239</v>
      </c>
      <c r="M23" s="95" t="s">
        <v>2438</v>
      </c>
      <c r="N23" s="95" t="s">
        <v>2444</v>
      </c>
      <c r="O23" s="139" t="s">
        <v>2446</v>
      </c>
      <c r="P23" s="139"/>
      <c r="Q23" s="138" t="s">
        <v>2239</v>
      </c>
    </row>
    <row r="24" spans="1:22" ht="18" x14ac:dyDescent="0.25">
      <c r="A24" s="139" t="str">
        <f>VLOOKUP(E24,'LISTADO ATM'!$A$2:$C$901,3,0)</f>
        <v>ESTE</v>
      </c>
      <c r="B24" s="134" t="s">
        <v>2661</v>
      </c>
      <c r="C24" s="96">
        <v>44428.506064814814</v>
      </c>
      <c r="D24" s="96" t="s">
        <v>2174</v>
      </c>
      <c r="E24" s="134">
        <v>368</v>
      </c>
      <c r="F24" s="139" t="str">
        <f>VLOOKUP(E24,VIP!$A$2:$O15171,2,0)</f>
        <v xml:space="preserve">DRBR368 </v>
      </c>
      <c r="G24" s="139" t="str">
        <f>VLOOKUP(E24,'LISTADO ATM'!$A$2:$B$900,2,0)</f>
        <v>ATM Ayuntamiento Peralvillo</v>
      </c>
      <c r="H24" s="139" t="str">
        <f>VLOOKUP(E24,VIP!$A$2:$O20132,7,FALSE)</f>
        <v>N/A</v>
      </c>
      <c r="I24" s="139" t="str">
        <f>VLOOKUP(E24,VIP!$A$2:$O12097,8,FALSE)</f>
        <v>N/A</v>
      </c>
      <c r="J24" s="139" t="str">
        <f>VLOOKUP(E24,VIP!$A$2:$O12047,8,FALSE)</f>
        <v>N/A</v>
      </c>
      <c r="K24" s="139" t="str">
        <f>VLOOKUP(E24,VIP!$A$2:$O15621,6,0)</f>
        <v>N/A</v>
      </c>
      <c r="L24" s="131" t="s">
        <v>2213</v>
      </c>
      <c r="M24" s="95" t="s">
        <v>2438</v>
      </c>
      <c r="N24" s="95" t="s">
        <v>2608</v>
      </c>
      <c r="O24" s="139" t="s">
        <v>2446</v>
      </c>
      <c r="P24" s="139"/>
      <c r="Q24" s="138" t="s">
        <v>2662</v>
      </c>
    </row>
    <row r="25" spans="1:22" ht="18" x14ac:dyDescent="0.25">
      <c r="A25" s="139" t="str">
        <f>VLOOKUP(E25,'LISTADO ATM'!$A$2:$C$901,3,0)</f>
        <v>DISTRITO NACIONAL</v>
      </c>
      <c r="B25" s="134" t="s">
        <v>2660</v>
      </c>
      <c r="C25" s="96">
        <v>44428.510231481479</v>
      </c>
      <c r="D25" s="96" t="s">
        <v>2174</v>
      </c>
      <c r="E25" s="134">
        <v>951</v>
      </c>
      <c r="F25" s="139" t="str">
        <f>VLOOKUP(E25,VIP!$A$2:$O15170,2,0)</f>
        <v>DRBR203</v>
      </c>
      <c r="G25" s="139" t="str">
        <f>VLOOKUP(E25,'LISTADO ATM'!$A$2:$B$900,2,0)</f>
        <v xml:space="preserve">ATM Oficina Plaza Haché JFK </v>
      </c>
      <c r="H25" s="139" t="str">
        <f>VLOOKUP(E25,VIP!$A$2:$O20131,7,FALSE)</f>
        <v>Si</v>
      </c>
      <c r="I25" s="139" t="str">
        <f>VLOOKUP(E25,VIP!$A$2:$O12096,8,FALSE)</f>
        <v>Si</v>
      </c>
      <c r="J25" s="139" t="str">
        <f>VLOOKUP(E25,VIP!$A$2:$O12046,8,FALSE)</f>
        <v>Si</v>
      </c>
      <c r="K25" s="139" t="str">
        <f>VLOOKUP(E25,VIP!$A$2:$O15620,6,0)</f>
        <v>NO</v>
      </c>
      <c r="L25" s="131" t="s">
        <v>2213</v>
      </c>
      <c r="M25" s="95" t="s">
        <v>2438</v>
      </c>
      <c r="N25" s="95" t="s">
        <v>2608</v>
      </c>
      <c r="O25" s="139" t="s">
        <v>2446</v>
      </c>
      <c r="P25" s="139"/>
      <c r="Q25" s="138" t="s">
        <v>2213</v>
      </c>
    </row>
    <row r="26" spans="1:22" ht="18" x14ac:dyDescent="0.25">
      <c r="A26" s="139" t="str">
        <f>VLOOKUP(E26,'LISTADO ATM'!$A$2:$C$901,3,0)</f>
        <v>DISTRITO NACIONAL</v>
      </c>
      <c r="B26" s="134" t="s">
        <v>2659</v>
      </c>
      <c r="C26" s="96">
        <v>44428.517685185187</v>
      </c>
      <c r="D26" s="96" t="s">
        <v>2174</v>
      </c>
      <c r="E26" s="134">
        <v>246</v>
      </c>
      <c r="F26" s="139" t="str">
        <f>VLOOKUP(E26,VIP!$A$2:$O15169,2,0)</f>
        <v>DRBR246</v>
      </c>
      <c r="G26" s="139" t="str">
        <f>VLOOKUP(E26,'LISTADO ATM'!$A$2:$B$900,2,0)</f>
        <v xml:space="preserve">ATM Oficina Torre BR (Lobby) </v>
      </c>
      <c r="H26" s="139" t="str">
        <f>VLOOKUP(E26,VIP!$A$2:$O20130,7,FALSE)</f>
        <v>Si</v>
      </c>
      <c r="I26" s="139" t="str">
        <f>VLOOKUP(E26,VIP!$A$2:$O12095,8,FALSE)</f>
        <v>Si</v>
      </c>
      <c r="J26" s="139" t="str">
        <f>VLOOKUP(E26,VIP!$A$2:$O12045,8,FALSE)</f>
        <v>Si</v>
      </c>
      <c r="K26" s="139" t="str">
        <f>VLOOKUP(E26,VIP!$A$2:$O15619,6,0)</f>
        <v>SI</v>
      </c>
      <c r="L26" s="131" t="s">
        <v>2239</v>
      </c>
      <c r="M26" s="95" t="s">
        <v>2438</v>
      </c>
      <c r="N26" s="95" t="s">
        <v>2608</v>
      </c>
      <c r="O26" s="139" t="s">
        <v>2446</v>
      </c>
      <c r="P26" s="139"/>
      <c r="Q26" s="138" t="s">
        <v>2239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DISTRITO NACIONAL</v>
      </c>
      <c r="B27" s="134" t="s">
        <v>2658</v>
      </c>
      <c r="C27" s="96">
        <v>44428.533900462964</v>
      </c>
      <c r="D27" s="96" t="s">
        <v>2174</v>
      </c>
      <c r="E27" s="134">
        <v>841</v>
      </c>
      <c r="F27" s="139" t="str">
        <f>VLOOKUP(E27,VIP!$A$2:$O15168,2,0)</f>
        <v>DRBR841</v>
      </c>
      <c r="G27" s="139" t="str">
        <f>VLOOKUP(E27,'LISTADO ATM'!$A$2:$B$900,2,0)</f>
        <v xml:space="preserve">ATM CEA </v>
      </c>
      <c r="H27" s="139" t="str">
        <f>VLOOKUP(E27,VIP!$A$2:$O20129,7,FALSE)</f>
        <v>Si</v>
      </c>
      <c r="I27" s="139" t="str">
        <f>VLOOKUP(E27,VIP!$A$2:$O12094,8,FALSE)</f>
        <v>No</v>
      </c>
      <c r="J27" s="139" t="str">
        <f>VLOOKUP(E27,VIP!$A$2:$O12044,8,FALSE)</f>
        <v>No</v>
      </c>
      <c r="K27" s="139" t="str">
        <f>VLOOKUP(E27,VIP!$A$2:$O15618,6,0)</f>
        <v>NO</v>
      </c>
      <c r="L27" s="131" t="s">
        <v>2213</v>
      </c>
      <c r="M27" s="95" t="s">
        <v>2438</v>
      </c>
      <c r="N27" s="95" t="s">
        <v>2608</v>
      </c>
      <c r="O27" s="139" t="s">
        <v>2446</v>
      </c>
      <c r="P27" s="139"/>
      <c r="Q27" s="138" t="s">
        <v>2213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DISTRITO NACIONAL</v>
      </c>
      <c r="B28" s="134" t="s">
        <v>2657</v>
      </c>
      <c r="C28" s="96">
        <v>44428.554548611108</v>
      </c>
      <c r="D28" s="96" t="s">
        <v>2441</v>
      </c>
      <c r="E28" s="134">
        <v>744</v>
      </c>
      <c r="F28" s="139" t="str">
        <f>VLOOKUP(E28,VIP!$A$2:$O15166,2,0)</f>
        <v>DRBR289</v>
      </c>
      <c r="G28" s="139" t="str">
        <f>VLOOKUP(E28,'LISTADO ATM'!$A$2:$B$900,2,0)</f>
        <v xml:space="preserve">ATM Multicentro La Sirena Venezuela </v>
      </c>
      <c r="H28" s="139" t="str">
        <f>VLOOKUP(E28,VIP!$A$2:$O20127,7,FALSE)</f>
        <v>Si</v>
      </c>
      <c r="I28" s="139" t="str">
        <f>VLOOKUP(E28,VIP!$A$2:$O12092,8,FALSE)</f>
        <v>Si</v>
      </c>
      <c r="J28" s="139" t="str">
        <f>VLOOKUP(E28,VIP!$A$2:$O12042,8,FALSE)</f>
        <v>Si</v>
      </c>
      <c r="K28" s="139" t="str">
        <f>VLOOKUP(E28,VIP!$A$2:$O15616,6,0)</f>
        <v>SI</v>
      </c>
      <c r="L28" s="131" t="s">
        <v>2434</v>
      </c>
      <c r="M28" s="95" t="s">
        <v>2438</v>
      </c>
      <c r="N28" s="95" t="s">
        <v>2444</v>
      </c>
      <c r="O28" s="139" t="s">
        <v>2445</v>
      </c>
      <c r="P28" s="139"/>
      <c r="Q28" s="138" t="s">
        <v>2434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NORTE</v>
      </c>
      <c r="B29" s="134" t="s">
        <v>2656</v>
      </c>
      <c r="C29" s="96">
        <v>44428.556145833332</v>
      </c>
      <c r="D29" s="96" t="s">
        <v>2613</v>
      </c>
      <c r="E29" s="134">
        <v>40</v>
      </c>
      <c r="F29" s="139" t="str">
        <f>VLOOKUP(E29,VIP!$A$2:$O15165,2,0)</f>
        <v>DRBR040</v>
      </c>
      <c r="G29" s="139" t="str">
        <f>VLOOKUP(E29,'LISTADO ATM'!$A$2:$B$900,2,0)</f>
        <v xml:space="preserve">ATM Oficina El Puñal </v>
      </c>
      <c r="H29" s="139" t="str">
        <f>VLOOKUP(E29,VIP!$A$2:$O20126,7,FALSE)</f>
        <v>Si</v>
      </c>
      <c r="I29" s="139" t="str">
        <f>VLOOKUP(E29,VIP!$A$2:$O12091,8,FALSE)</f>
        <v>Si</v>
      </c>
      <c r="J29" s="139" t="str">
        <f>VLOOKUP(E29,VIP!$A$2:$O12041,8,FALSE)</f>
        <v>Si</v>
      </c>
      <c r="K29" s="139" t="str">
        <f>VLOOKUP(E29,VIP!$A$2:$O15615,6,0)</f>
        <v>NO</v>
      </c>
      <c r="L29" s="131" t="s">
        <v>2410</v>
      </c>
      <c r="M29" s="95" t="s">
        <v>2438</v>
      </c>
      <c r="N29" s="95" t="s">
        <v>2444</v>
      </c>
      <c r="O29" s="139" t="s">
        <v>2614</v>
      </c>
      <c r="P29" s="139"/>
      <c r="Q29" s="138" t="s">
        <v>2410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2655</v>
      </c>
      <c r="C30" s="96">
        <v>44428.557557870372</v>
      </c>
      <c r="D30" s="96" t="s">
        <v>2441</v>
      </c>
      <c r="E30" s="134">
        <v>524</v>
      </c>
      <c r="F30" s="139" t="str">
        <f>VLOOKUP(E30,VIP!$A$2:$O15164,2,0)</f>
        <v>DRBR524</v>
      </c>
      <c r="G30" s="139" t="str">
        <f>VLOOKUP(E30,'LISTADO ATM'!$A$2:$B$900,2,0)</f>
        <v xml:space="preserve">ATM DNCD </v>
      </c>
      <c r="H30" s="139" t="str">
        <f>VLOOKUP(E30,VIP!$A$2:$O20125,7,FALSE)</f>
        <v>Si</v>
      </c>
      <c r="I30" s="139" t="str">
        <f>VLOOKUP(E30,VIP!$A$2:$O12090,8,FALSE)</f>
        <v>Si</v>
      </c>
      <c r="J30" s="139" t="str">
        <f>VLOOKUP(E30,VIP!$A$2:$O12040,8,FALSE)</f>
        <v>Si</v>
      </c>
      <c r="K30" s="139" t="str">
        <f>VLOOKUP(E30,VIP!$A$2:$O15614,6,0)</f>
        <v>NO</v>
      </c>
      <c r="L30" s="131" t="s">
        <v>2410</v>
      </c>
      <c r="M30" s="95" t="s">
        <v>2438</v>
      </c>
      <c r="N30" s="95" t="s">
        <v>2444</v>
      </c>
      <c r="O30" s="139" t="s">
        <v>2445</v>
      </c>
      <c r="P30" s="139"/>
      <c r="Q30" s="138" t="s">
        <v>2410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DISTRITO NACIONAL</v>
      </c>
      <c r="B31" s="134" t="s">
        <v>2654</v>
      </c>
      <c r="C31" s="96">
        <v>44428.570104166669</v>
      </c>
      <c r="D31" s="96" t="s">
        <v>2174</v>
      </c>
      <c r="E31" s="134">
        <v>490</v>
      </c>
      <c r="F31" s="139" t="str">
        <f>VLOOKUP(E31,VIP!$A$2:$O15162,2,0)</f>
        <v>DRBR490</v>
      </c>
      <c r="G31" s="139" t="str">
        <f>VLOOKUP(E31,'LISTADO ATM'!$A$2:$B$900,2,0)</f>
        <v xml:space="preserve">ATM Hospital Ney Arias Lora </v>
      </c>
      <c r="H31" s="139" t="str">
        <f>VLOOKUP(E31,VIP!$A$2:$O20123,7,FALSE)</f>
        <v>Si</v>
      </c>
      <c r="I31" s="139" t="str">
        <f>VLOOKUP(E31,VIP!$A$2:$O12088,8,FALSE)</f>
        <v>Si</v>
      </c>
      <c r="J31" s="139" t="str">
        <f>VLOOKUP(E31,VIP!$A$2:$O12038,8,FALSE)</f>
        <v>Si</v>
      </c>
      <c r="K31" s="139" t="str">
        <f>VLOOKUP(E31,VIP!$A$2:$O15612,6,0)</f>
        <v>NO</v>
      </c>
      <c r="L31" s="131" t="s">
        <v>2213</v>
      </c>
      <c r="M31" s="95" t="s">
        <v>2438</v>
      </c>
      <c r="N31" s="95" t="s">
        <v>2608</v>
      </c>
      <c r="O31" s="139" t="s">
        <v>2446</v>
      </c>
      <c r="P31" s="139"/>
      <c r="Q31" s="138" t="s">
        <v>2213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SUR</v>
      </c>
      <c r="B32" s="134" t="s">
        <v>2653</v>
      </c>
      <c r="C32" s="96">
        <v>44428.593668981484</v>
      </c>
      <c r="D32" s="96" t="s">
        <v>2441</v>
      </c>
      <c r="E32" s="134">
        <v>356</v>
      </c>
      <c r="F32" s="139" t="str">
        <f>VLOOKUP(E32,VIP!$A$2:$O15161,2,0)</f>
        <v>DRBR356</v>
      </c>
      <c r="G32" s="139" t="str">
        <f>VLOOKUP(E32,'LISTADO ATM'!$A$2:$B$900,2,0)</f>
        <v xml:space="preserve">ATM Estación Sigma (San Cristóbal) </v>
      </c>
      <c r="H32" s="139" t="str">
        <f>VLOOKUP(E32,VIP!$A$2:$O20122,7,FALSE)</f>
        <v>Si</v>
      </c>
      <c r="I32" s="139" t="str">
        <f>VLOOKUP(E32,VIP!$A$2:$O12087,8,FALSE)</f>
        <v>Si</v>
      </c>
      <c r="J32" s="139" t="str">
        <f>VLOOKUP(E32,VIP!$A$2:$O12037,8,FALSE)</f>
        <v>Si</v>
      </c>
      <c r="K32" s="139" t="str">
        <f>VLOOKUP(E32,VIP!$A$2:$O15611,6,0)</f>
        <v>NO</v>
      </c>
      <c r="L32" s="131" t="s">
        <v>2410</v>
      </c>
      <c r="M32" s="95" t="s">
        <v>2438</v>
      </c>
      <c r="N32" s="95" t="s">
        <v>2444</v>
      </c>
      <c r="O32" s="139" t="s">
        <v>2445</v>
      </c>
      <c r="P32" s="139"/>
      <c r="Q32" s="138" t="s">
        <v>2410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DISTRITO NACIONAL</v>
      </c>
      <c r="B33" s="134" t="s">
        <v>2742</v>
      </c>
      <c r="C33" s="96">
        <v>44428.595138888886</v>
      </c>
      <c r="D33" s="96" t="s">
        <v>2441</v>
      </c>
      <c r="E33" s="134">
        <v>113</v>
      </c>
      <c r="F33" s="139" t="str">
        <f>VLOOKUP(E33,VIP!$A$2:$O15159,2,0)</f>
        <v>DRBR113</v>
      </c>
      <c r="G33" s="139" t="str">
        <f>VLOOKUP(E33,'LISTADO ATM'!$A$2:$B$900,2,0)</f>
        <v xml:space="preserve">ATM Autoservicio Atalaya del Mar </v>
      </c>
      <c r="H33" s="139" t="str">
        <f>VLOOKUP(E33,VIP!$A$2:$O20120,7,FALSE)</f>
        <v>Si</v>
      </c>
      <c r="I33" s="139" t="str">
        <f>VLOOKUP(E33,VIP!$A$2:$O12085,8,FALSE)</f>
        <v>No</v>
      </c>
      <c r="J33" s="139" t="str">
        <f>VLOOKUP(E33,VIP!$A$2:$O12035,8,FALSE)</f>
        <v>No</v>
      </c>
      <c r="K33" s="139" t="str">
        <f>VLOOKUP(E33,VIP!$A$2:$O15609,6,0)</f>
        <v>NO</v>
      </c>
      <c r="L33" s="131" t="s">
        <v>2623</v>
      </c>
      <c r="M33" s="95" t="s">
        <v>2438</v>
      </c>
      <c r="N33" s="95" t="s">
        <v>2444</v>
      </c>
      <c r="O33" s="139" t="s">
        <v>2445</v>
      </c>
      <c r="P33" s="139"/>
      <c r="Q33" s="138" t="s">
        <v>2623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ESTE</v>
      </c>
      <c r="B34" s="134" t="s">
        <v>2652</v>
      </c>
      <c r="C34" s="96">
        <v>44428.599317129629</v>
      </c>
      <c r="D34" s="96" t="s">
        <v>2174</v>
      </c>
      <c r="E34" s="134">
        <v>680</v>
      </c>
      <c r="F34" s="139" t="str">
        <f>VLOOKUP(E34,VIP!$A$2:$O15159,2,0)</f>
        <v>DRBR680</v>
      </c>
      <c r="G34" s="139" t="str">
        <f>VLOOKUP(E34,'LISTADO ATM'!$A$2:$B$900,2,0)</f>
        <v>ATM Hotel Royalton</v>
      </c>
      <c r="H34" s="139" t="str">
        <f>VLOOKUP(E34,VIP!$A$2:$O20120,7,FALSE)</f>
        <v>NO</v>
      </c>
      <c r="I34" s="139" t="str">
        <f>VLOOKUP(E34,VIP!$A$2:$O12085,8,FALSE)</f>
        <v>NO</v>
      </c>
      <c r="J34" s="139" t="str">
        <f>VLOOKUP(E34,VIP!$A$2:$O12035,8,FALSE)</f>
        <v>NO</v>
      </c>
      <c r="K34" s="139" t="str">
        <f>VLOOKUP(E34,VIP!$A$2:$O15609,6,0)</f>
        <v>NO</v>
      </c>
      <c r="L34" s="131" t="s">
        <v>2213</v>
      </c>
      <c r="M34" s="95" t="s">
        <v>2438</v>
      </c>
      <c r="N34" s="95" t="s">
        <v>2444</v>
      </c>
      <c r="O34" s="139" t="s">
        <v>2446</v>
      </c>
      <c r="P34" s="139"/>
      <c r="Q34" s="138" t="s">
        <v>2213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NORTE</v>
      </c>
      <c r="B35" s="134" t="s">
        <v>2651</v>
      </c>
      <c r="C35" s="96">
        <v>44428.600243055553</v>
      </c>
      <c r="D35" s="96" t="s">
        <v>2613</v>
      </c>
      <c r="E35" s="134">
        <v>937</v>
      </c>
      <c r="F35" s="139" t="str">
        <f>VLOOKUP(E35,VIP!$A$2:$O15158,2,0)</f>
        <v>DRBR937</v>
      </c>
      <c r="G35" s="139" t="str">
        <f>VLOOKUP(E35,'LISTADO ATM'!$A$2:$B$900,2,0)</f>
        <v xml:space="preserve">ATM Autobanco Oficina La Vega II </v>
      </c>
      <c r="H35" s="139" t="str">
        <f>VLOOKUP(E35,VIP!$A$2:$O20119,7,FALSE)</f>
        <v>Si</v>
      </c>
      <c r="I35" s="139" t="str">
        <f>VLOOKUP(E35,VIP!$A$2:$O12084,8,FALSE)</f>
        <v>Si</v>
      </c>
      <c r="J35" s="139" t="str">
        <f>VLOOKUP(E35,VIP!$A$2:$O12034,8,FALSE)</f>
        <v>Si</v>
      </c>
      <c r="K35" s="139" t="str">
        <f>VLOOKUP(E35,VIP!$A$2:$O15608,6,0)</f>
        <v>NO</v>
      </c>
      <c r="L35" s="131" t="s">
        <v>2623</v>
      </c>
      <c r="M35" s="95" t="s">
        <v>2438</v>
      </c>
      <c r="N35" s="95" t="s">
        <v>2444</v>
      </c>
      <c r="O35" s="139" t="s">
        <v>2614</v>
      </c>
      <c r="P35" s="139"/>
      <c r="Q35" s="138" t="s">
        <v>2550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SUR</v>
      </c>
      <c r="B36" s="134" t="s">
        <v>2650</v>
      </c>
      <c r="C36" s="96">
        <v>44428.602453703701</v>
      </c>
      <c r="D36" s="96" t="s">
        <v>2460</v>
      </c>
      <c r="E36" s="134">
        <v>984</v>
      </c>
      <c r="F36" s="139" t="str">
        <f>VLOOKUP(E36,VIP!$A$2:$O15157,2,0)</f>
        <v>DRBR984</v>
      </c>
      <c r="G36" s="139" t="str">
        <f>VLOOKUP(E36,'LISTADO ATM'!$A$2:$B$900,2,0)</f>
        <v xml:space="preserve">ATM Oficina Neiba II </v>
      </c>
      <c r="H36" s="139" t="str">
        <f>VLOOKUP(E36,VIP!$A$2:$O20118,7,FALSE)</f>
        <v>Si</v>
      </c>
      <c r="I36" s="139" t="str">
        <f>VLOOKUP(E36,VIP!$A$2:$O12083,8,FALSE)</f>
        <v>Si</v>
      </c>
      <c r="J36" s="139" t="str">
        <f>VLOOKUP(E36,VIP!$A$2:$O12033,8,FALSE)</f>
        <v>Si</v>
      </c>
      <c r="K36" s="139" t="str">
        <f>VLOOKUP(E36,VIP!$A$2:$O15607,6,0)</f>
        <v>NO</v>
      </c>
      <c r="L36" s="131" t="s">
        <v>2410</v>
      </c>
      <c r="M36" s="95" t="s">
        <v>2438</v>
      </c>
      <c r="N36" s="95" t="s">
        <v>2444</v>
      </c>
      <c r="O36" s="139" t="s">
        <v>2647</v>
      </c>
      <c r="P36" s="139"/>
      <c r="Q36" s="138" t="s">
        <v>2410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ESTE</v>
      </c>
      <c r="B37" s="134" t="s">
        <v>2649</v>
      </c>
      <c r="C37" s="96">
        <v>44428.626006944447</v>
      </c>
      <c r="D37" s="96" t="s">
        <v>2174</v>
      </c>
      <c r="E37" s="134">
        <v>158</v>
      </c>
      <c r="F37" s="139" t="str">
        <f>VLOOKUP(E37,VIP!$A$2:$O15154,2,0)</f>
        <v>DRBR158</v>
      </c>
      <c r="G37" s="139" t="str">
        <f>VLOOKUP(E37,'LISTADO ATM'!$A$2:$B$900,2,0)</f>
        <v xml:space="preserve">ATM Oficina Romana Norte </v>
      </c>
      <c r="H37" s="139" t="str">
        <f>VLOOKUP(E37,VIP!$A$2:$O20115,7,FALSE)</f>
        <v>Si</v>
      </c>
      <c r="I37" s="139" t="str">
        <f>VLOOKUP(E37,VIP!$A$2:$O12080,8,FALSE)</f>
        <v>Si</v>
      </c>
      <c r="J37" s="139" t="str">
        <f>VLOOKUP(E37,VIP!$A$2:$O12030,8,FALSE)</f>
        <v>Si</v>
      </c>
      <c r="K37" s="139" t="str">
        <f>VLOOKUP(E37,VIP!$A$2:$O15604,6,0)</f>
        <v>SI</v>
      </c>
      <c r="L37" s="131" t="s">
        <v>2616</v>
      </c>
      <c r="M37" s="95" t="s">
        <v>2438</v>
      </c>
      <c r="N37" s="95" t="s">
        <v>2444</v>
      </c>
      <c r="O37" s="139" t="s">
        <v>2446</v>
      </c>
      <c r="P37" s="139"/>
      <c r="Q37" s="138" t="s">
        <v>2616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DISTRITO NACIONAL</v>
      </c>
      <c r="B38" s="134" t="s">
        <v>2648</v>
      </c>
      <c r="C38" s="96">
        <v>44428.627696759257</v>
      </c>
      <c r="D38" s="96" t="s">
        <v>2441</v>
      </c>
      <c r="E38" s="134">
        <v>441</v>
      </c>
      <c r="F38" s="139" t="str">
        <f>VLOOKUP(E38,VIP!$A$2:$O15153,2,0)</f>
        <v>DRBR441</v>
      </c>
      <c r="G38" s="139" t="str">
        <f>VLOOKUP(E38,'LISTADO ATM'!$A$2:$B$900,2,0)</f>
        <v>ATM Estacion de Servicio Romulo Betancour</v>
      </c>
      <c r="H38" s="139" t="str">
        <f>VLOOKUP(E38,VIP!$A$2:$O20114,7,FALSE)</f>
        <v>NO</v>
      </c>
      <c r="I38" s="139" t="str">
        <f>VLOOKUP(E38,VIP!$A$2:$O12079,8,FALSE)</f>
        <v>NO</v>
      </c>
      <c r="J38" s="139" t="str">
        <f>VLOOKUP(E38,VIP!$A$2:$O12029,8,FALSE)</f>
        <v>NO</v>
      </c>
      <c r="K38" s="139" t="str">
        <f>VLOOKUP(E38,VIP!$A$2:$O15603,6,0)</f>
        <v>NO</v>
      </c>
      <c r="L38" s="131" t="s">
        <v>2410</v>
      </c>
      <c r="M38" s="95" t="s">
        <v>2438</v>
      </c>
      <c r="N38" s="95" t="s">
        <v>2444</v>
      </c>
      <c r="O38" s="139" t="s">
        <v>2445</v>
      </c>
      <c r="P38" s="139"/>
      <c r="Q38" s="138" t="s">
        <v>2410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SUR</v>
      </c>
      <c r="B39" s="134" t="s">
        <v>2666</v>
      </c>
      <c r="C39" s="96">
        <v>44428.634108796294</v>
      </c>
      <c r="D39" s="96" t="s">
        <v>2460</v>
      </c>
      <c r="E39" s="134">
        <v>103</v>
      </c>
      <c r="F39" s="139" t="str">
        <f>VLOOKUP(E39,VIP!$A$2:$O15180,2,0)</f>
        <v>DRBR103</v>
      </c>
      <c r="G39" s="139" t="str">
        <f>VLOOKUP(E39,'LISTADO ATM'!$A$2:$B$900,2,0)</f>
        <v xml:space="preserve">ATM Oficina Las Matas de Farfán </v>
      </c>
      <c r="H39" s="139" t="str">
        <f>VLOOKUP(E39,VIP!$A$2:$O20141,7,FALSE)</f>
        <v>Si</v>
      </c>
      <c r="I39" s="139" t="str">
        <f>VLOOKUP(E39,VIP!$A$2:$O12106,8,FALSE)</f>
        <v>Si</v>
      </c>
      <c r="J39" s="139" t="str">
        <f>VLOOKUP(E39,VIP!$A$2:$O12056,8,FALSE)</f>
        <v>Si</v>
      </c>
      <c r="K39" s="139" t="str">
        <f>VLOOKUP(E39,VIP!$A$2:$O15630,6,0)</f>
        <v>NO</v>
      </c>
      <c r="L39" s="131" t="s">
        <v>2410</v>
      </c>
      <c r="M39" s="95" t="s">
        <v>2438</v>
      </c>
      <c r="N39" s="95" t="s">
        <v>2444</v>
      </c>
      <c r="O39" s="139" t="s">
        <v>2647</v>
      </c>
      <c r="P39" s="139"/>
      <c r="Q39" s="138" t="s">
        <v>2410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DISTRITO NACIONAL</v>
      </c>
      <c r="B40" s="134" t="s">
        <v>2665</v>
      </c>
      <c r="C40" s="96">
        <v>44428.640833333331</v>
      </c>
      <c r="D40" s="96" t="s">
        <v>2460</v>
      </c>
      <c r="E40" s="134">
        <v>745</v>
      </c>
      <c r="F40" s="139" t="str">
        <f>VLOOKUP(E40,VIP!$A$2:$O15178,2,0)</f>
        <v>DRBR027</v>
      </c>
      <c r="G40" s="139" t="str">
        <f>VLOOKUP(E40,'LISTADO ATM'!$A$2:$B$900,2,0)</f>
        <v xml:space="preserve">ATM Oficina Ave. Duarte </v>
      </c>
      <c r="H40" s="139" t="str">
        <f>VLOOKUP(E40,VIP!$A$2:$O20139,7,FALSE)</f>
        <v>No</v>
      </c>
      <c r="I40" s="139" t="str">
        <f>VLOOKUP(E40,VIP!$A$2:$O12104,8,FALSE)</f>
        <v>No</v>
      </c>
      <c r="J40" s="139" t="str">
        <f>VLOOKUP(E40,VIP!$A$2:$O12054,8,FALSE)</f>
        <v>No</v>
      </c>
      <c r="K40" s="139" t="str">
        <f>VLOOKUP(E40,VIP!$A$2:$O15628,6,0)</f>
        <v>NO</v>
      </c>
      <c r="L40" s="131" t="s">
        <v>2667</v>
      </c>
      <c r="M40" s="95" t="s">
        <v>2438</v>
      </c>
      <c r="N40" s="95" t="s">
        <v>2444</v>
      </c>
      <c r="O40" s="139" t="s">
        <v>2647</v>
      </c>
      <c r="P40" s="139"/>
      <c r="Q40" s="138" t="s">
        <v>2667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NORTE</v>
      </c>
      <c r="B41" s="134" t="s">
        <v>2664</v>
      </c>
      <c r="C41" s="96">
        <v>44428.65048611111</v>
      </c>
      <c r="D41" s="96" t="s">
        <v>2613</v>
      </c>
      <c r="E41" s="134">
        <v>633</v>
      </c>
      <c r="F41" s="139" t="str">
        <f>VLOOKUP(E41,VIP!$A$2:$O15175,2,0)</f>
        <v>DRBR260</v>
      </c>
      <c r="G41" s="139" t="str">
        <f>VLOOKUP(E41,'LISTADO ATM'!$A$2:$B$900,2,0)</f>
        <v xml:space="preserve">ATM Autobanco Las Colinas </v>
      </c>
      <c r="H41" s="139" t="str">
        <f>VLOOKUP(E41,VIP!$A$2:$O20136,7,FALSE)</f>
        <v>Si</v>
      </c>
      <c r="I41" s="139" t="str">
        <f>VLOOKUP(E41,VIP!$A$2:$O12101,8,FALSE)</f>
        <v>Si</v>
      </c>
      <c r="J41" s="139" t="str">
        <f>VLOOKUP(E41,VIP!$A$2:$O12051,8,FALSE)</f>
        <v>Si</v>
      </c>
      <c r="K41" s="139" t="str">
        <f>VLOOKUP(E41,VIP!$A$2:$O15625,6,0)</f>
        <v>SI</v>
      </c>
      <c r="L41" s="131" t="s">
        <v>2410</v>
      </c>
      <c r="M41" s="95" t="s">
        <v>2438</v>
      </c>
      <c r="N41" s="95" t="s">
        <v>2444</v>
      </c>
      <c r="O41" s="139" t="s">
        <v>2614</v>
      </c>
      <c r="P41" s="139"/>
      <c r="Q41" s="138" t="s">
        <v>2410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ESTE</v>
      </c>
      <c r="B42" s="134" t="s">
        <v>2663</v>
      </c>
      <c r="C42" s="96">
        <v>44428.651655092595</v>
      </c>
      <c r="D42" s="96" t="s">
        <v>2441</v>
      </c>
      <c r="E42" s="134">
        <v>630</v>
      </c>
      <c r="F42" s="139" t="str">
        <f>VLOOKUP(E42,VIP!$A$2:$O15173,2,0)</f>
        <v>DRBR112</v>
      </c>
      <c r="G42" s="139" t="str">
        <f>VLOOKUP(E42,'LISTADO ATM'!$A$2:$B$900,2,0)</f>
        <v xml:space="preserve">ATM Oficina Plaza Zaglul (SPM) </v>
      </c>
      <c r="H42" s="139" t="str">
        <f>VLOOKUP(E42,VIP!$A$2:$O20134,7,FALSE)</f>
        <v>Si</v>
      </c>
      <c r="I42" s="139" t="str">
        <f>VLOOKUP(E42,VIP!$A$2:$O12099,8,FALSE)</f>
        <v>Si</v>
      </c>
      <c r="J42" s="139" t="str">
        <f>VLOOKUP(E42,VIP!$A$2:$O12049,8,FALSE)</f>
        <v>Si</v>
      </c>
      <c r="K42" s="139" t="str">
        <f>VLOOKUP(E42,VIP!$A$2:$O15623,6,0)</f>
        <v>NO</v>
      </c>
      <c r="L42" s="131" t="s">
        <v>2410</v>
      </c>
      <c r="M42" s="95" t="s">
        <v>2438</v>
      </c>
      <c r="N42" s="95" t="s">
        <v>2444</v>
      </c>
      <c r="O42" s="139" t="s">
        <v>2445</v>
      </c>
      <c r="P42" s="139"/>
      <c r="Q42" s="138" t="s">
        <v>2410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SUR</v>
      </c>
      <c r="B43" s="134" t="s">
        <v>2688</v>
      </c>
      <c r="C43" s="96">
        <v>44428.668414351851</v>
      </c>
      <c r="D43" s="96" t="s">
        <v>2441</v>
      </c>
      <c r="E43" s="134">
        <v>873</v>
      </c>
      <c r="F43" s="139" t="str">
        <f>VLOOKUP(E43,VIP!$A$2:$O15206,2,0)</f>
        <v>DRBR873</v>
      </c>
      <c r="G43" s="139" t="str">
        <f>VLOOKUP(E43,'LISTADO ATM'!$A$2:$B$900,2,0)</f>
        <v xml:space="preserve">ATM Centro de Caja San Cristóbal II </v>
      </c>
      <c r="H43" s="139" t="str">
        <f>VLOOKUP(E43,VIP!$A$2:$O20167,7,FALSE)</f>
        <v>Si</v>
      </c>
      <c r="I43" s="139" t="str">
        <f>VLOOKUP(E43,VIP!$A$2:$O12132,8,FALSE)</f>
        <v>Si</v>
      </c>
      <c r="J43" s="139" t="str">
        <f>VLOOKUP(E43,VIP!$A$2:$O12082,8,FALSE)</f>
        <v>Si</v>
      </c>
      <c r="K43" s="139" t="str">
        <f>VLOOKUP(E43,VIP!$A$2:$O15656,6,0)</f>
        <v>SI</v>
      </c>
      <c r="L43" s="131" t="s">
        <v>2631</v>
      </c>
      <c r="M43" s="95" t="s">
        <v>2438</v>
      </c>
      <c r="N43" s="95" t="s">
        <v>2444</v>
      </c>
      <c r="O43" s="139" t="s">
        <v>2445</v>
      </c>
      <c r="P43" s="139"/>
      <c r="Q43" s="138" t="s">
        <v>2631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DISTRITO NACIONAL</v>
      </c>
      <c r="B44" s="134" t="s">
        <v>2687</v>
      </c>
      <c r="C44" s="96">
        <v>44428.669965277775</v>
      </c>
      <c r="D44" s="96" t="s">
        <v>2460</v>
      </c>
      <c r="E44" s="134">
        <v>378</v>
      </c>
      <c r="F44" s="139" t="str">
        <f>VLOOKUP(E44,VIP!$A$2:$O15205,2,0)</f>
        <v>DRBR378</v>
      </c>
      <c r="G44" s="139" t="str">
        <f>VLOOKUP(E44,'LISTADO ATM'!$A$2:$B$900,2,0)</f>
        <v>ATM UNP Villa Flores</v>
      </c>
      <c r="H44" s="139" t="str">
        <f>VLOOKUP(E44,VIP!$A$2:$O20166,7,FALSE)</f>
        <v>N/A</v>
      </c>
      <c r="I44" s="139" t="str">
        <f>VLOOKUP(E44,VIP!$A$2:$O12131,8,FALSE)</f>
        <v>N/A</v>
      </c>
      <c r="J44" s="139" t="str">
        <f>VLOOKUP(E44,VIP!$A$2:$O12081,8,FALSE)</f>
        <v>N/A</v>
      </c>
      <c r="K44" s="139" t="str">
        <f>VLOOKUP(E44,VIP!$A$2:$O15655,6,0)</f>
        <v>N/A</v>
      </c>
      <c r="L44" s="131" t="s">
        <v>2410</v>
      </c>
      <c r="M44" s="95" t="s">
        <v>2438</v>
      </c>
      <c r="N44" s="95" t="s">
        <v>2444</v>
      </c>
      <c r="O44" s="139" t="s">
        <v>2647</v>
      </c>
      <c r="P44" s="139"/>
      <c r="Q44" s="138" t="s">
        <v>2410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DISTRITO NACIONAL</v>
      </c>
      <c r="B45" s="134" t="s">
        <v>2686</v>
      </c>
      <c r="C45" s="96">
        <v>44428.679513888892</v>
      </c>
      <c r="D45" s="96" t="s">
        <v>2174</v>
      </c>
      <c r="E45" s="134">
        <v>955</v>
      </c>
      <c r="F45" s="139" t="str">
        <f>VLOOKUP(E45,VIP!$A$2:$O15204,2,0)</f>
        <v>DRBR955</v>
      </c>
      <c r="G45" s="139" t="str">
        <f>VLOOKUP(E45,'LISTADO ATM'!$A$2:$B$900,2,0)</f>
        <v xml:space="preserve">ATM Oficina Americana Independencia II </v>
      </c>
      <c r="H45" s="139" t="str">
        <f>VLOOKUP(E45,VIP!$A$2:$O20165,7,FALSE)</f>
        <v>Si</v>
      </c>
      <c r="I45" s="139" t="str">
        <f>VLOOKUP(E45,VIP!$A$2:$O12130,8,FALSE)</f>
        <v>Si</v>
      </c>
      <c r="J45" s="139" t="str">
        <f>VLOOKUP(E45,VIP!$A$2:$O12080,8,FALSE)</f>
        <v>Si</v>
      </c>
      <c r="K45" s="139" t="str">
        <f>VLOOKUP(E45,VIP!$A$2:$O15654,6,0)</f>
        <v>NO</v>
      </c>
      <c r="L45" s="131" t="s">
        <v>2213</v>
      </c>
      <c r="M45" s="95" t="s">
        <v>2438</v>
      </c>
      <c r="N45" s="95" t="s">
        <v>2608</v>
      </c>
      <c r="O45" s="139" t="s">
        <v>2446</v>
      </c>
      <c r="P45" s="139"/>
      <c r="Q45" s="138" t="s">
        <v>2213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NORTE</v>
      </c>
      <c r="B46" s="134" t="s">
        <v>2685</v>
      </c>
      <c r="C46" s="96">
        <v>44428.680185185185</v>
      </c>
      <c r="D46" s="96" t="s">
        <v>2175</v>
      </c>
      <c r="E46" s="134">
        <v>649</v>
      </c>
      <c r="F46" s="139" t="str">
        <f>VLOOKUP(E46,VIP!$A$2:$O15203,2,0)</f>
        <v>DRBR649</v>
      </c>
      <c r="G46" s="139" t="str">
        <f>VLOOKUP(E46,'LISTADO ATM'!$A$2:$B$900,2,0)</f>
        <v xml:space="preserve">ATM Oficina Galería 56 (San Francisco de Macorís) </v>
      </c>
      <c r="H46" s="139" t="str">
        <f>VLOOKUP(E46,VIP!$A$2:$O20164,7,FALSE)</f>
        <v>Si</v>
      </c>
      <c r="I46" s="139" t="str">
        <f>VLOOKUP(E46,VIP!$A$2:$O12129,8,FALSE)</f>
        <v>Si</v>
      </c>
      <c r="J46" s="139" t="str">
        <f>VLOOKUP(E46,VIP!$A$2:$O12079,8,FALSE)</f>
        <v>Si</v>
      </c>
      <c r="K46" s="139" t="str">
        <f>VLOOKUP(E46,VIP!$A$2:$O15653,6,0)</f>
        <v>SI</v>
      </c>
      <c r="L46" s="131" t="s">
        <v>2456</v>
      </c>
      <c r="M46" s="95" t="s">
        <v>2438</v>
      </c>
      <c r="N46" s="95" t="s">
        <v>2444</v>
      </c>
      <c r="O46" s="139" t="s">
        <v>2583</v>
      </c>
      <c r="P46" s="139"/>
      <c r="Q46" s="138" t="s">
        <v>2456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DISTRITO NACIONAL</v>
      </c>
      <c r="B47" s="134" t="s">
        <v>2684</v>
      </c>
      <c r="C47" s="96">
        <v>44428.69803240741</v>
      </c>
      <c r="D47" s="96" t="s">
        <v>2460</v>
      </c>
      <c r="E47" s="134">
        <v>629</v>
      </c>
      <c r="F47" s="139" t="str">
        <f>VLOOKUP(E47,VIP!$A$2:$O15199,2,0)</f>
        <v>DRBR24M</v>
      </c>
      <c r="G47" s="139" t="str">
        <f>VLOOKUP(E47,'LISTADO ATM'!$A$2:$B$900,2,0)</f>
        <v xml:space="preserve">ATM Oficina Americana Independencia I </v>
      </c>
      <c r="H47" s="139" t="str">
        <f>VLOOKUP(E47,VIP!$A$2:$O20160,7,FALSE)</f>
        <v>Si</v>
      </c>
      <c r="I47" s="139" t="str">
        <f>VLOOKUP(E47,VIP!$A$2:$O12125,8,FALSE)</f>
        <v>Si</v>
      </c>
      <c r="J47" s="139" t="str">
        <f>VLOOKUP(E47,VIP!$A$2:$O12075,8,FALSE)</f>
        <v>Si</v>
      </c>
      <c r="K47" s="139" t="str">
        <f>VLOOKUP(E47,VIP!$A$2:$O15649,6,0)</f>
        <v>SI</v>
      </c>
      <c r="L47" s="131" t="s">
        <v>2410</v>
      </c>
      <c r="M47" s="95" t="s">
        <v>2438</v>
      </c>
      <c r="N47" s="95" t="s">
        <v>2444</v>
      </c>
      <c r="O47" s="139" t="s">
        <v>2461</v>
      </c>
      <c r="P47" s="139"/>
      <c r="Q47" s="138" t="s">
        <v>2631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DISTRITO NACIONAL</v>
      </c>
      <c r="B48" s="134" t="s">
        <v>2683</v>
      </c>
      <c r="C48" s="96">
        <v>44428.699699074074</v>
      </c>
      <c r="D48" s="96" t="s">
        <v>2441</v>
      </c>
      <c r="E48" s="134">
        <v>407</v>
      </c>
      <c r="F48" s="139" t="str">
        <f>VLOOKUP(E48,VIP!$A$2:$O15198,2,0)</f>
        <v>DRBR407</v>
      </c>
      <c r="G48" s="139" t="str">
        <f>VLOOKUP(E48,'LISTADO ATM'!$A$2:$B$900,2,0)</f>
        <v xml:space="preserve">ATM Multicentro La Sirena Villa Mella </v>
      </c>
      <c r="H48" s="139" t="str">
        <f>VLOOKUP(E48,VIP!$A$2:$O20159,7,FALSE)</f>
        <v>Si</v>
      </c>
      <c r="I48" s="139" t="str">
        <f>VLOOKUP(E48,VIP!$A$2:$O12124,8,FALSE)</f>
        <v>Si</v>
      </c>
      <c r="J48" s="139" t="str">
        <f>VLOOKUP(E48,VIP!$A$2:$O12074,8,FALSE)</f>
        <v>Si</v>
      </c>
      <c r="K48" s="139" t="str">
        <f>VLOOKUP(E48,VIP!$A$2:$O15648,6,0)</f>
        <v>NO</v>
      </c>
      <c r="L48" s="131" t="s">
        <v>2410</v>
      </c>
      <c r="M48" s="95" t="s">
        <v>2438</v>
      </c>
      <c r="N48" s="95" t="s">
        <v>2444</v>
      </c>
      <c r="O48" s="139" t="s">
        <v>2445</v>
      </c>
      <c r="P48" s="139"/>
      <c r="Q48" s="138" t="s">
        <v>2410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SUR</v>
      </c>
      <c r="B49" s="134" t="s">
        <v>2682</v>
      </c>
      <c r="C49" s="96">
        <v>44428.721273148149</v>
      </c>
      <c r="D49" s="96" t="s">
        <v>2460</v>
      </c>
      <c r="E49" s="134">
        <v>699</v>
      </c>
      <c r="F49" s="139" t="str">
        <f>VLOOKUP(E49,VIP!$A$2:$O15197,2,0)</f>
        <v>DRBR699</v>
      </c>
      <c r="G49" s="139" t="str">
        <f>VLOOKUP(E49,'LISTADO ATM'!$A$2:$B$900,2,0)</f>
        <v>ATM S/M Bravo Bani</v>
      </c>
      <c r="H49" s="139" t="str">
        <f>VLOOKUP(E49,VIP!$A$2:$O20158,7,FALSE)</f>
        <v>NO</v>
      </c>
      <c r="I49" s="139" t="str">
        <f>VLOOKUP(E49,VIP!$A$2:$O12123,8,FALSE)</f>
        <v>SI</v>
      </c>
      <c r="J49" s="139" t="str">
        <f>VLOOKUP(E49,VIP!$A$2:$O12073,8,FALSE)</f>
        <v>SI</v>
      </c>
      <c r="K49" s="139" t="str">
        <f>VLOOKUP(E49,VIP!$A$2:$O15647,6,0)</f>
        <v>NO</v>
      </c>
      <c r="L49" s="131" t="s">
        <v>2550</v>
      </c>
      <c r="M49" s="95" t="s">
        <v>2438</v>
      </c>
      <c r="N49" s="95" t="s">
        <v>2444</v>
      </c>
      <c r="O49" s="139" t="s">
        <v>2461</v>
      </c>
      <c r="P49" s="139"/>
      <c r="Q49" s="138" t="s">
        <v>2550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NORTE</v>
      </c>
      <c r="B50" s="134" t="s">
        <v>2681</v>
      </c>
      <c r="C50" s="96">
        <v>44428.723229166666</v>
      </c>
      <c r="D50" s="96" t="s">
        <v>2175</v>
      </c>
      <c r="E50" s="134">
        <v>636</v>
      </c>
      <c r="F50" s="139" t="str">
        <f>VLOOKUP(E50,VIP!$A$2:$O15196,2,0)</f>
        <v>DRBR110</v>
      </c>
      <c r="G50" s="139" t="str">
        <f>VLOOKUP(E50,'LISTADO ATM'!$A$2:$B$900,2,0)</f>
        <v xml:space="preserve">ATM Oficina Tamboríl </v>
      </c>
      <c r="H50" s="139" t="str">
        <f>VLOOKUP(E50,VIP!$A$2:$O20157,7,FALSE)</f>
        <v>Si</v>
      </c>
      <c r="I50" s="139" t="str">
        <f>VLOOKUP(E50,VIP!$A$2:$O12122,8,FALSE)</f>
        <v>Si</v>
      </c>
      <c r="J50" s="139" t="str">
        <f>VLOOKUP(E50,VIP!$A$2:$O12072,8,FALSE)</f>
        <v>Si</v>
      </c>
      <c r="K50" s="139" t="str">
        <f>VLOOKUP(E50,VIP!$A$2:$O15646,6,0)</f>
        <v>SI</v>
      </c>
      <c r="L50" s="131" t="s">
        <v>2213</v>
      </c>
      <c r="M50" s="95" t="s">
        <v>2438</v>
      </c>
      <c r="N50" s="95" t="s">
        <v>2444</v>
      </c>
      <c r="O50" s="139" t="s">
        <v>2583</v>
      </c>
      <c r="P50" s="139"/>
      <c r="Q50" s="138" t="s">
        <v>2213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DISTRITO NACIONAL</v>
      </c>
      <c r="B51" s="134" t="s">
        <v>2680</v>
      </c>
      <c r="C51" s="96">
        <v>44428.725428240738</v>
      </c>
      <c r="D51" s="96" t="s">
        <v>2441</v>
      </c>
      <c r="E51" s="134">
        <v>312</v>
      </c>
      <c r="F51" s="139" t="str">
        <f>VLOOKUP(E51,VIP!$A$2:$O15195,2,0)</f>
        <v>DRBR312</v>
      </c>
      <c r="G51" s="139" t="str">
        <f>VLOOKUP(E51,'LISTADO ATM'!$A$2:$B$900,2,0)</f>
        <v xml:space="preserve">ATM Oficina Tiradentes II (Naco) </v>
      </c>
      <c r="H51" s="139" t="str">
        <f>VLOOKUP(E51,VIP!$A$2:$O20156,7,FALSE)</f>
        <v>Si</v>
      </c>
      <c r="I51" s="139" t="str">
        <f>VLOOKUP(E51,VIP!$A$2:$O12121,8,FALSE)</f>
        <v>Si</v>
      </c>
      <c r="J51" s="139" t="str">
        <f>VLOOKUP(E51,VIP!$A$2:$O12071,8,FALSE)</f>
        <v>Si</v>
      </c>
      <c r="K51" s="139" t="str">
        <f>VLOOKUP(E51,VIP!$A$2:$O15645,6,0)</f>
        <v>NO</v>
      </c>
      <c r="L51" s="131" t="s">
        <v>2410</v>
      </c>
      <c r="M51" s="95" t="s">
        <v>2438</v>
      </c>
      <c r="N51" s="95" t="s">
        <v>2444</v>
      </c>
      <c r="O51" s="139" t="s">
        <v>2445</v>
      </c>
      <c r="P51" s="139"/>
      <c r="Q51" s="138" t="s">
        <v>2410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NORTE</v>
      </c>
      <c r="B52" s="134" t="s">
        <v>2679</v>
      </c>
      <c r="C52" s="96">
        <v>44428.728831018518</v>
      </c>
      <c r="D52" s="96" t="s">
        <v>2174</v>
      </c>
      <c r="E52" s="134">
        <v>518</v>
      </c>
      <c r="F52" s="139" t="str">
        <f>VLOOKUP(E52,VIP!$A$2:$O15191,2,0)</f>
        <v>DRBR518</v>
      </c>
      <c r="G52" s="139" t="str">
        <f>VLOOKUP(E52,'LISTADO ATM'!$A$2:$B$900,2,0)</f>
        <v xml:space="preserve">ATM Autobanco Los Alamos </v>
      </c>
      <c r="H52" s="139" t="str">
        <f>VLOOKUP(E52,VIP!$A$2:$O20152,7,FALSE)</f>
        <v>Si</v>
      </c>
      <c r="I52" s="139" t="str">
        <f>VLOOKUP(E52,VIP!$A$2:$O12117,8,FALSE)</f>
        <v>Si</v>
      </c>
      <c r="J52" s="139" t="str">
        <f>VLOOKUP(E52,VIP!$A$2:$O12067,8,FALSE)</f>
        <v>Si</v>
      </c>
      <c r="K52" s="139" t="str">
        <f>VLOOKUP(E52,VIP!$A$2:$O15641,6,0)</f>
        <v>NO</v>
      </c>
      <c r="L52" s="131" t="s">
        <v>2213</v>
      </c>
      <c r="M52" s="95" t="s">
        <v>2438</v>
      </c>
      <c r="N52" s="95" t="s">
        <v>2444</v>
      </c>
      <c r="O52" s="139" t="s">
        <v>2446</v>
      </c>
      <c r="P52" s="139"/>
      <c r="Q52" s="138" t="s">
        <v>2213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ESTE</v>
      </c>
      <c r="B53" s="134" t="s">
        <v>2678</v>
      </c>
      <c r="C53" s="96">
        <v>44428.735254629632</v>
      </c>
      <c r="D53" s="96" t="s">
        <v>2174</v>
      </c>
      <c r="E53" s="134">
        <v>462</v>
      </c>
      <c r="F53" s="139" t="str">
        <f>VLOOKUP(E53,VIP!$A$2:$O15190,2,0)</f>
        <v>DRBR462</v>
      </c>
      <c r="G53" s="139" t="str">
        <f>VLOOKUP(E53,'LISTADO ATM'!$A$2:$B$900,2,0)</f>
        <v>ATM Agrocafe Del Caribe</v>
      </c>
      <c r="H53" s="139" t="str">
        <f>VLOOKUP(E53,VIP!$A$2:$O20151,7,FALSE)</f>
        <v>Si</v>
      </c>
      <c r="I53" s="139" t="str">
        <f>VLOOKUP(E53,VIP!$A$2:$O12116,8,FALSE)</f>
        <v>Si</v>
      </c>
      <c r="J53" s="139" t="str">
        <f>VLOOKUP(E53,VIP!$A$2:$O12066,8,FALSE)</f>
        <v>Si</v>
      </c>
      <c r="K53" s="139" t="str">
        <f>VLOOKUP(E53,VIP!$A$2:$O15640,6,0)</f>
        <v>NO</v>
      </c>
      <c r="L53" s="131" t="s">
        <v>2239</v>
      </c>
      <c r="M53" s="95" t="s">
        <v>2438</v>
      </c>
      <c r="N53" s="95" t="s">
        <v>2444</v>
      </c>
      <c r="O53" s="139" t="s">
        <v>2446</v>
      </c>
      <c r="P53" s="139"/>
      <c r="Q53" s="138" t="s">
        <v>2239</v>
      </c>
      <c r="R53" s="101"/>
      <c r="S53" s="101"/>
      <c r="T53" s="101"/>
      <c r="U53" s="78"/>
      <c r="V53" s="69"/>
    </row>
    <row r="54" spans="1:22" ht="18" x14ac:dyDescent="0.25">
      <c r="A54" s="139" t="str">
        <f>VLOOKUP(E54,'LISTADO ATM'!$A$2:$C$901,3,0)</f>
        <v>ESTE</v>
      </c>
      <c r="B54" s="134" t="s">
        <v>2677</v>
      </c>
      <c r="C54" s="96">
        <v>44428.73709490741</v>
      </c>
      <c r="D54" s="96" t="s">
        <v>2174</v>
      </c>
      <c r="E54" s="134">
        <v>795</v>
      </c>
      <c r="F54" s="139" t="str">
        <f>VLOOKUP(E54,VIP!$A$2:$O15189,2,0)</f>
        <v>DRBR795</v>
      </c>
      <c r="G54" s="139" t="str">
        <f>VLOOKUP(E54,'LISTADO ATM'!$A$2:$B$900,2,0)</f>
        <v xml:space="preserve">ATM UNP Guaymate (La Romana) </v>
      </c>
      <c r="H54" s="139" t="str">
        <f>VLOOKUP(E54,VIP!$A$2:$O20150,7,FALSE)</f>
        <v>Si</v>
      </c>
      <c r="I54" s="139" t="str">
        <f>VLOOKUP(E54,VIP!$A$2:$O12115,8,FALSE)</f>
        <v>Si</v>
      </c>
      <c r="J54" s="139" t="str">
        <f>VLOOKUP(E54,VIP!$A$2:$O12065,8,FALSE)</f>
        <v>Si</v>
      </c>
      <c r="K54" s="139" t="str">
        <f>VLOOKUP(E54,VIP!$A$2:$O15639,6,0)</f>
        <v>NO</v>
      </c>
      <c r="L54" s="131" t="s">
        <v>2239</v>
      </c>
      <c r="M54" s="95" t="s">
        <v>2438</v>
      </c>
      <c r="N54" s="95" t="s">
        <v>2444</v>
      </c>
      <c r="O54" s="139" t="s">
        <v>2446</v>
      </c>
      <c r="P54" s="139"/>
      <c r="Q54" s="138" t="s">
        <v>2239</v>
      </c>
      <c r="R54" s="101"/>
      <c r="S54" s="101"/>
      <c r="T54" s="101"/>
      <c r="U54" s="78"/>
      <c r="V54" s="69"/>
    </row>
    <row r="55" spans="1:22" ht="18" x14ac:dyDescent="0.25">
      <c r="A55" s="139" t="str">
        <f>VLOOKUP(E55,'LISTADO ATM'!$A$2:$C$901,3,0)</f>
        <v>DISTRITO NACIONAL</v>
      </c>
      <c r="B55" s="134" t="s">
        <v>2676</v>
      </c>
      <c r="C55" s="96">
        <v>44428.769259259258</v>
      </c>
      <c r="D55" s="96" t="s">
        <v>2441</v>
      </c>
      <c r="E55" s="134">
        <v>974</v>
      </c>
      <c r="F55" s="139" t="str">
        <f>VLOOKUP(E55,VIP!$A$2:$O15185,2,0)</f>
        <v>DRBR974</v>
      </c>
      <c r="G55" s="139" t="str">
        <f>VLOOKUP(E55,'LISTADO ATM'!$A$2:$B$900,2,0)</f>
        <v xml:space="preserve">ATM S/M Nacional Ave. Lope de Vega </v>
      </c>
      <c r="H55" s="139" t="str">
        <f>VLOOKUP(E55,VIP!$A$2:$O20146,7,FALSE)</f>
        <v>Si</v>
      </c>
      <c r="I55" s="139" t="str">
        <f>VLOOKUP(E55,VIP!$A$2:$O12111,8,FALSE)</f>
        <v>Si</v>
      </c>
      <c r="J55" s="139" t="str">
        <f>VLOOKUP(E55,VIP!$A$2:$O12061,8,FALSE)</f>
        <v>Si</v>
      </c>
      <c r="K55" s="139" t="str">
        <f>VLOOKUP(E55,VIP!$A$2:$O15635,6,0)</f>
        <v>NO</v>
      </c>
      <c r="L55" s="131" t="s">
        <v>2631</v>
      </c>
      <c r="M55" s="95" t="s">
        <v>2438</v>
      </c>
      <c r="N55" s="95" t="s">
        <v>2444</v>
      </c>
      <c r="O55" s="139" t="s">
        <v>2445</v>
      </c>
      <c r="P55" s="139"/>
      <c r="Q55" s="138" t="s">
        <v>2631</v>
      </c>
      <c r="R55" s="101"/>
      <c r="S55" s="101"/>
      <c r="T55" s="101"/>
      <c r="U55" s="78"/>
      <c r="V55" s="69"/>
    </row>
    <row r="56" spans="1:22" ht="18" x14ac:dyDescent="0.25">
      <c r="A56" s="139" t="str">
        <f>VLOOKUP(E56,'LISTADO ATM'!$A$2:$C$901,3,0)</f>
        <v>DISTRITO NACIONAL</v>
      </c>
      <c r="B56" s="134" t="s">
        <v>2675</v>
      </c>
      <c r="C56" s="96">
        <v>44428.772870370369</v>
      </c>
      <c r="D56" s="96" t="s">
        <v>2441</v>
      </c>
      <c r="E56" s="134">
        <v>238</v>
      </c>
      <c r="F56" s="139" t="str">
        <f>VLOOKUP(E56,VIP!$A$2:$O15184,2,0)</f>
        <v>DRBR238</v>
      </c>
      <c r="G56" s="139" t="str">
        <f>VLOOKUP(E56,'LISTADO ATM'!$A$2:$B$900,2,0)</f>
        <v xml:space="preserve">ATM Multicentro La Sirena Charles de Gaulle </v>
      </c>
      <c r="H56" s="139" t="str">
        <f>VLOOKUP(E56,VIP!$A$2:$O20145,7,FALSE)</f>
        <v>Si</v>
      </c>
      <c r="I56" s="139" t="str">
        <f>VLOOKUP(E56,VIP!$A$2:$O12110,8,FALSE)</f>
        <v>Si</v>
      </c>
      <c r="J56" s="139" t="str">
        <f>VLOOKUP(E56,VIP!$A$2:$O12060,8,FALSE)</f>
        <v>Si</v>
      </c>
      <c r="K56" s="139" t="str">
        <f>VLOOKUP(E56,VIP!$A$2:$O15634,6,0)</f>
        <v>No</v>
      </c>
      <c r="L56" s="131" t="s">
        <v>2410</v>
      </c>
      <c r="M56" s="95" t="s">
        <v>2438</v>
      </c>
      <c r="N56" s="95" t="s">
        <v>2444</v>
      </c>
      <c r="O56" s="139" t="s">
        <v>2445</v>
      </c>
      <c r="P56" s="139"/>
      <c r="Q56" s="138" t="s">
        <v>2410</v>
      </c>
      <c r="R56" s="101"/>
      <c r="S56" s="101"/>
      <c r="T56" s="101"/>
      <c r="U56" s="78"/>
      <c r="V56" s="69"/>
    </row>
    <row r="57" spans="1:22" ht="18" x14ac:dyDescent="0.25">
      <c r="A57" s="139" t="str">
        <f>VLOOKUP(E57,'LISTADO ATM'!$A$2:$C$901,3,0)</f>
        <v>DISTRITO NACIONAL</v>
      </c>
      <c r="B57" s="134" t="s">
        <v>2674</v>
      </c>
      <c r="C57" s="96">
        <v>44428.781504629631</v>
      </c>
      <c r="D57" s="96" t="s">
        <v>2441</v>
      </c>
      <c r="E57" s="134">
        <v>663</v>
      </c>
      <c r="F57" s="139" t="str">
        <f>VLOOKUP(E57,VIP!$A$2:$O15181,2,0)</f>
        <v>DRBR663</v>
      </c>
      <c r="G57" s="139" t="str">
        <f>VLOOKUP(E57,'LISTADO ATM'!$A$2:$B$900,2,0)</f>
        <v>ATM S/M Olé Av. España</v>
      </c>
      <c r="H57" s="139" t="str">
        <f>VLOOKUP(E57,VIP!$A$2:$O20142,7,FALSE)</f>
        <v>N/A</v>
      </c>
      <c r="I57" s="139" t="str">
        <f>VLOOKUP(E57,VIP!$A$2:$O12107,8,FALSE)</f>
        <v>N/A</v>
      </c>
      <c r="J57" s="139" t="str">
        <f>VLOOKUP(E57,VIP!$A$2:$O12057,8,FALSE)</f>
        <v>N/A</v>
      </c>
      <c r="K57" s="139" t="str">
        <f>VLOOKUP(E57,VIP!$A$2:$O15631,6,0)</f>
        <v>N/A</v>
      </c>
      <c r="L57" s="131" t="s">
        <v>2631</v>
      </c>
      <c r="M57" s="95" t="s">
        <v>2438</v>
      </c>
      <c r="N57" s="95" t="s">
        <v>2444</v>
      </c>
      <c r="O57" s="139" t="s">
        <v>2445</v>
      </c>
      <c r="P57" s="139"/>
      <c r="Q57" s="138" t="s">
        <v>2631</v>
      </c>
    </row>
    <row r="58" spans="1:22" ht="18" x14ac:dyDescent="0.25">
      <c r="A58" s="139" t="str">
        <f>VLOOKUP(E58,'LISTADO ATM'!$A$2:$C$901,3,0)</f>
        <v>SUR</v>
      </c>
      <c r="B58" s="134" t="s">
        <v>2673</v>
      </c>
      <c r="C58" s="96">
        <v>44428.784363425926</v>
      </c>
      <c r="D58" s="96" t="s">
        <v>2460</v>
      </c>
      <c r="E58" s="134">
        <v>249</v>
      </c>
      <c r="F58" s="139" t="str">
        <f>VLOOKUP(E58,VIP!$A$2:$O15180,2,0)</f>
        <v>DRBR249</v>
      </c>
      <c r="G58" s="139" t="str">
        <f>VLOOKUP(E58,'LISTADO ATM'!$A$2:$B$900,2,0)</f>
        <v xml:space="preserve">ATM Banco Agrícola Neiba </v>
      </c>
      <c r="H58" s="139" t="str">
        <f>VLOOKUP(E58,VIP!$A$2:$O20141,7,FALSE)</f>
        <v>Si</v>
      </c>
      <c r="I58" s="139" t="str">
        <f>VLOOKUP(E58,VIP!$A$2:$O12106,8,FALSE)</f>
        <v>Si</v>
      </c>
      <c r="J58" s="139" t="str">
        <f>VLOOKUP(E58,VIP!$A$2:$O12056,8,FALSE)</f>
        <v>Si</v>
      </c>
      <c r="K58" s="139" t="str">
        <f>VLOOKUP(E58,VIP!$A$2:$O15630,6,0)</f>
        <v>NO</v>
      </c>
      <c r="L58" s="131" t="s">
        <v>2410</v>
      </c>
      <c r="M58" s="95" t="s">
        <v>2438</v>
      </c>
      <c r="N58" s="95" t="s">
        <v>2444</v>
      </c>
      <c r="O58" s="139" t="s">
        <v>2461</v>
      </c>
      <c r="P58" s="139"/>
      <c r="Q58" s="138" t="s">
        <v>2410</v>
      </c>
    </row>
    <row r="59" spans="1:22" ht="18" x14ac:dyDescent="0.25">
      <c r="A59" s="139" t="str">
        <f>VLOOKUP(E59,'LISTADO ATM'!$A$2:$C$901,3,0)</f>
        <v>ESTE</v>
      </c>
      <c r="B59" s="134" t="s">
        <v>2672</v>
      </c>
      <c r="C59" s="96">
        <v>44428.786296296297</v>
      </c>
      <c r="D59" s="96" t="s">
        <v>2460</v>
      </c>
      <c r="E59" s="134">
        <v>660</v>
      </c>
      <c r="F59" s="139" t="str">
        <f>VLOOKUP(E59,VIP!$A$2:$O15179,2,0)</f>
        <v>DRBR660</v>
      </c>
      <c r="G59" s="139" t="str">
        <f>VLOOKUP(E59,'LISTADO ATM'!$A$2:$B$900,2,0)</f>
        <v>ATM Romana Norte II</v>
      </c>
      <c r="H59" s="139" t="str">
        <f>VLOOKUP(E59,VIP!$A$2:$O20140,7,FALSE)</f>
        <v>N/A</v>
      </c>
      <c r="I59" s="139" t="str">
        <f>VLOOKUP(E59,VIP!$A$2:$O12105,8,FALSE)</f>
        <v>N/A</v>
      </c>
      <c r="J59" s="139" t="str">
        <f>VLOOKUP(E59,VIP!$A$2:$O12055,8,FALSE)</f>
        <v>N/A</v>
      </c>
      <c r="K59" s="139" t="str">
        <f>VLOOKUP(E59,VIP!$A$2:$O15629,6,0)</f>
        <v>N/A</v>
      </c>
      <c r="L59" s="131" t="s">
        <v>2410</v>
      </c>
      <c r="M59" s="95" t="s">
        <v>2438</v>
      </c>
      <c r="N59" s="95" t="s">
        <v>2444</v>
      </c>
      <c r="O59" s="139" t="s">
        <v>2461</v>
      </c>
      <c r="P59" s="139"/>
      <c r="Q59" s="138" t="s">
        <v>2631</v>
      </c>
    </row>
    <row r="60" spans="1:22" ht="18" x14ac:dyDescent="0.25">
      <c r="A60" s="139" t="str">
        <f>VLOOKUP(E60,'LISTADO ATM'!$A$2:$C$901,3,0)</f>
        <v>DISTRITO NACIONAL</v>
      </c>
      <c r="B60" s="134" t="s">
        <v>2671</v>
      </c>
      <c r="C60" s="96">
        <v>44428.80064814815</v>
      </c>
      <c r="D60" s="96" t="s">
        <v>2174</v>
      </c>
      <c r="E60" s="134">
        <v>979</v>
      </c>
      <c r="F60" s="139" t="str">
        <f>VLOOKUP(E60,VIP!$A$2:$O15178,2,0)</f>
        <v>DRBR979</v>
      </c>
      <c r="G60" s="139" t="str">
        <f>VLOOKUP(E60,'LISTADO ATM'!$A$2:$B$900,2,0)</f>
        <v xml:space="preserve">ATM Oficina Luperón I </v>
      </c>
      <c r="H60" s="139" t="str">
        <f>VLOOKUP(E60,VIP!$A$2:$O20139,7,FALSE)</f>
        <v>Si</v>
      </c>
      <c r="I60" s="139" t="str">
        <f>VLOOKUP(E60,VIP!$A$2:$O12104,8,FALSE)</f>
        <v>Si</v>
      </c>
      <c r="J60" s="139" t="str">
        <f>VLOOKUP(E60,VIP!$A$2:$O12054,8,FALSE)</f>
        <v>Si</v>
      </c>
      <c r="K60" s="139" t="str">
        <f>VLOOKUP(E60,VIP!$A$2:$O15628,6,0)</f>
        <v>NO</v>
      </c>
      <c r="L60" s="131" t="s">
        <v>2213</v>
      </c>
      <c r="M60" s="95" t="s">
        <v>2438</v>
      </c>
      <c r="N60" s="95" t="s">
        <v>2444</v>
      </c>
      <c r="O60" s="139" t="s">
        <v>2446</v>
      </c>
      <c r="P60" s="139"/>
      <c r="Q60" s="138" t="s">
        <v>2213</v>
      </c>
    </row>
    <row r="61" spans="1:22" ht="18" x14ac:dyDescent="0.25">
      <c r="A61" s="139" t="str">
        <f>VLOOKUP(E61,'LISTADO ATM'!$A$2:$C$901,3,0)</f>
        <v>ESTE</v>
      </c>
      <c r="B61" s="134" t="s">
        <v>2670</v>
      </c>
      <c r="C61" s="96">
        <v>44428.801377314812</v>
      </c>
      <c r="D61" s="96" t="s">
        <v>2174</v>
      </c>
      <c r="E61" s="134">
        <v>651</v>
      </c>
      <c r="F61" s="139" t="str">
        <f>VLOOKUP(E61,VIP!$A$2:$O15177,2,0)</f>
        <v>DRBR651</v>
      </c>
      <c r="G61" s="139" t="str">
        <f>VLOOKUP(E61,'LISTADO ATM'!$A$2:$B$900,2,0)</f>
        <v>ATM Eco Petroleo Romana</v>
      </c>
      <c r="H61" s="139" t="str">
        <f>VLOOKUP(E61,VIP!$A$2:$O20138,7,FALSE)</f>
        <v>Si</v>
      </c>
      <c r="I61" s="139" t="str">
        <f>VLOOKUP(E61,VIP!$A$2:$O12103,8,FALSE)</f>
        <v>Si</v>
      </c>
      <c r="J61" s="139" t="str">
        <f>VLOOKUP(E61,VIP!$A$2:$O12053,8,FALSE)</f>
        <v>Si</v>
      </c>
      <c r="K61" s="139" t="str">
        <f>VLOOKUP(E61,VIP!$A$2:$O15627,6,0)</f>
        <v>NO</v>
      </c>
      <c r="L61" s="131" t="s">
        <v>2213</v>
      </c>
      <c r="M61" s="95" t="s">
        <v>2438</v>
      </c>
      <c r="N61" s="95" t="s">
        <v>2444</v>
      </c>
      <c r="O61" s="139" t="s">
        <v>2446</v>
      </c>
      <c r="P61" s="139"/>
      <c r="Q61" s="138" t="s">
        <v>2213</v>
      </c>
    </row>
    <row r="62" spans="1:22" ht="18" x14ac:dyDescent="0.25">
      <c r="A62" s="139" t="str">
        <f>VLOOKUP(E62,'LISTADO ATM'!$A$2:$C$901,3,0)</f>
        <v>DISTRITO NACIONAL</v>
      </c>
      <c r="B62" s="134" t="s">
        <v>2669</v>
      </c>
      <c r="C62" s="96">
        <v>44428.804432870369</v>
      </c>
      <c r="D62" s="96" t="s">
        <v>2460</v>
      </c>
      <c r="E62" s="134">
        <v>13</v>
      </c>
      <c r="F62" s="139" t="str">
        <f>VLOOKUP(E62,VIP!$A$2:$O15175,2,0)</f>
        <v>DRBR013</v>
      </c>
      <c r="G62" s="139" t="str">
        <f>VLOOKUP(E62,'LISTADO ATM'!$A$2:$B$900,2,0)</f>
        <v xml:space="preserve">ATM CDEEE </v>
      </c>
      <c r="H62" s="139" t="str">
        <f>VLOOKUP(E62,VIP!$A$2:$O20136,7,FALSE)</f>
        <v>Si</v>
      </c>
      <c r="I62" s="139" t="str">
        <f>VLOOKUP(E62,VIP!$A$2:$O12101,8,FALSE)</f>
        <v>Si</v>
      </c>
      <c r="J62" s="139" t="str">
        <f>VLOOKUP(E62,VIP!$A$2:$O12051,8,FALSE)</f>
        <v>Si</v>
      </c>
      <c r="K62" s="139" t="str">
        <f>VLOOKUP(E62,VIP!$A$2:$O15625,6,0)</f>
        <v>NO</v>
      </c>
      <c r="L62" s="131" t="s">
        <v>2550</v>
      </c>
      <c r="M62" s="95" t="s">
        <v>2438</v>
      </c>
      <c r="N62" s="95" t="s">
        <v>2444</v>
      </c>
      <c r="O62" s="139" t="s">
        <v>2461</v>
      </c>
      <c r="P62" s="139"/>
      <c r="Q62" s="138" t="s">
        <v>2550</v>
      </c>
    </row>
    <row r="63" spans="1:22" ht="18" x14ac:dyDescent="0.25">
      <c r="A63" s="139" t="str">
        <f>VLOOKUP(E63,'LISTADO ATM'!$A$2:$C$901,3,0)</f>
        <v>SUR</v>
      </c>
      <c r="B63" s="134" t="s">
        <v>2668</v>
      </c>
      <c r="C63" s="96">
        <v>44428.805810185186</v>
      </c>
      <c r="D63" s="96" t="s">
        <v>2460</v>
      </c>
      <c r="E63" s="134">
        <v>783</v>
      </c>
      <c r="F63" s="139" t="str">
        <f>VLOOKUP(E63,VIP!$A$2:$O15174,2,0)</f>
        <v>DRBR303</v>
      </c>
      <c r="G63" s="139" t="str">
        <f>VLOOKUP(E63,'LISTADO ATM'!$A$2:$B$900,2,0)</f>
        <v xml:space="preserve">ATM Autobanco Alfa y Omega (Barahona) </v>
      </c>
      <c r="H63" s="139" t="str">
        <f>VLOOKUP(E63,VIP!$A$2:$O20135,7,FALSE)</f>
        <v>Si</v>
      </c>
      <c r="I63" s="139" t="str">
        <f>VLOOKUP(E63,VIP!$A$2:$O12100,8,FALSE)</f>
        <v>Si</v>
      </c>
      <c r="J63" s="139" t="str">
        <f>VLOOKUP(E63,VIP!$A$2:$O12050,8,FALSE)</f>
        <v>Si</v>
      </c>
      <c r="K63" s="139" t="str">
        <f>VLOOKUP(E63,VIP!$A$2:$O15624,6,0)</f>
        <v>NO</v>
      </c>
      <c r="L63" s="131" t="s">
        <v>2550</v>
      </c>
      <c r="M63" s="95" t="s">
        <v>2438</v>
      </c>
      <c r="N63" s="95" t="s">
        <v>2444</v>
      </c>
      <c r="O63" s="139" t="s">
        <v>2461</v>
      </c>
      <c r="P63" s="139"/>
      <c r="Q63" s="138" t="s">
        <v>2550</v>
      </c>
    </row>
    <row r="64" spans="1:22" ht="18" x14ac:dyDescent="0.25">
      <c r="A64" s="139" t="str">
        <f>VLOOKUP(E64,'LISTADO ATM'!$A$2:$C$901,3,0)</f>
        <v>DISTRITO NACIONAL</v>
      </c>
      <c r="B64" s="134" t="s">
        <v>2717</v>
      </c>
      <c r="C64" s="96">
        <v>44428.845185185186</v>
      </c>
      <c r="D64" s="96" t="s">
        <v>2174</v>
      </c>
      <c r="E64" s="134">
        <v>37</v>
      </c>
      <c r="F64" s="139" t="str">
        <f>VLOOKUP(E64,VIP!$A$2:$O15239,2,0)</f>
        <v>DRBR037</v>
      </c>
      <c r="G64" s="139" t="str">
        <f>VLOOKUP(E64,'LISTADO ATM'!$A$2:$B$900,2,0)</f>
        <v xml:space="preserve">ATM Oficina Villa Mella </v>
      </c>
      <c r="H64" s="139" t="str">
        <f>VLOOKUP(E64,VIP!$A$2:$O20200,7,FALSE)</f>
        <v>Si</v>
      </c>
      <c r="I64" s="139" t="str">
        <f>VLOOKUP(E64,VIP!$A$2:$O12165,8,FALSE)</f>
        <v>Si</v>
      </c>
      <c r="J64" s="139" t="str">
        <f>VLOOKUP(E64,VIP!$A$2:$O12115,8,FALSE)</f>
        <v>Si</v>
      </c>
      <c r="K64" s="139" t="str">
        <f>VLOOKUP(E64,VIP!$A$2:$O15689,6,0)</f>
        <v>SI</v>
      </c>
      <c r="L64" s="131" t="s">
        <v>2213</v>
      </c>
      <c r="M64" s="95" t="s">
        <v>2438</v>
      </c>
      <c r="N64" s="95" t="s">
        <v>2444</v>
      </c>
      <c r="O64" s="139" t="s">
        <v>2446</v>
      </c>
      <c r="P64" s="139"/>
      <c r="Q64" s="138" t="s">
        <v>2213</v>
      </c>
    </row>
    <row r="65" spans="1:17" ht="18" x14ac:dyDescent="0.25">
      <c r="A65" s="139" t="str">
        <f>VLOOKUP(E65,'LISTADO ATM'!$A$2:$C$901,3,0)</f>
        <v>ESTE</v>
      </c>
      <c r="B65" s="134" t="s">
        <v>2716</v>
      </c>
      <c r="C65" s="96">
        <v>44428.845509259256</v>
      </c>
      <c r="D65" s="96" t="s">
        <v>2174</v>
      </c>
      <c r="E65" s="134">
        <v>213</v>
      </c>
      <c r="F65" s="139" t="str">
        <f>VLOOKUP(E65,VIP!$A$2:$O15238,2,0)</f>
        <v>DRBR213</v>
      </c>
      <c r="G65" s="139" t="str">
        <f>VLOOKUP(E65,'LISTADO ATM'!$A$2:$B$900,2,0)</f>
        <v xml:space="preserve">ATM Almacenes Iberia (La Romana) </v>
      </c>
      <c r="H65" s="139" t="str">
        <f>VLOOKUP(E65,VIP!$A$2:$O20199,7,FALSE)</f>
        <v>Si</v>
      </c>
      <c r="I65" s="139" t="str">
        <f>VLOOKUP(E65,VIP!$A$2:$O12164,8,FALSE)</f>
        <v>Si</v>
      </c>
      <c r="J65" s="139" t="str">
        <f>VLOOKUP(E65,VIP!$A$2:$O12114,8,FALSE)</f>
        <v>Si</v>
      </c>
      <c r="K65" s="139" t="str">
        <f>VLOOKUP(E65,VIP!$A$2:$O15688,6,0)</f>
        <v>NO</v>
      </c>
      <c r="L65" s="131" t="s">
        <v>2213</v>
      </c>
      <c r="M65" s="95" t="s">
        <v>2438</v>
      </c>
      <c r="N65" s="95" t="s">
        <v>2444</v>
      </c>
      <c r="O65" s="139" t="s">
        <v>2446</v>
      </c>
      <c r="P65" s="139"/>
      <c r="Q65" s="138" t="s">
        <v>2213</v>
      </c>
    </row>
    <row r="66" spans="1:17" ht="18" x14ac:dyDescent="0.25">
      <c r="A66" s="139" t="str">
        <f>VLOOKUP(E66,'LISTADO ATM'!$A$2:$C$901,3,0)</f>
        <v>DISTRITO NACIONAL</v>
      </c>
      <c r="B66" s="134" t="s">
        <v>2715</v>
      </c>
      <c r="C66" s="96">
        <v>44428.845937500002</v>
      </c>
      <c r="D66" s="96" t="s">
        <v>2174</v>
      </c>
      <c r="E66" s="134">
        <v>694</v>
      </c>
      <c r="F66" s="139" t="str">
        <f>VLOOKUP(E66,VIP!$A$2:$O15237,2,0)</f>
        <v>DRBR694</v>
      </c>
      <c r="G66" s="139" t="str">
        <f>VLOOKUP(E66,'LISTADO ATM'!$A$2:$B$900,2,0)</f>
        <v>ATM Optica 27 de Febrero</v>
      </c>
      <c r="H66" s="139" t="str">
        <f>VLOOKUP(E66,VIP!$A$2:$O20198,7,FALSE)</f>
        <v>Si</v>
      </c>
      <c r="I66" s="139" t="str">
        <f>VLOOKUP(E66,VIP!$A$2:$O12163,8,FALSE)</f>
        <v>Si</v>
      </c>
      <c r="J66" s="139" t="str">
        <f>VLOOKUP(E66,VIP!$A$2:$O12113,8,FALSE)</f>
        <v>Si</v>
      </c>
      <c r="K66" s="139" t="str">
        <f>VLOOKUP(E66,VIP!$A$2:$O15687,6,0)</f>
        <v>NO</v>
      </c>
      <c r="L66" s="131" t="s">
        <v>2213</v>
      </c>
      <c r="M66" s="95" t="s">
        <v>2438</v>
      </c>
      <c r="N66" s="95" t="s">
        <v>2444</v>
      </c>
      <c r="O66" s="139" t="s">
        <v>2446</v>
      </c>
      <c r="P66" s="139"/>
      <c r="Q66" s="138" t="s">
        <v>2213</v>
      </c>
    </row>
    <row r="67" spans="1:17" ht="18" x14ac:dyDescent="0.25">
      <c r="A67" s="139" t="str">
        <f>VLOOKUP(E67,'LISTADO ATM'!$A$2:$C$901,3,0)</f>
        <v>DISTRITO NACIONAL</v>
      </c>
      <c r="B67" s="134" t="s">
        <v>2714</v>
      </c>
      <c r="C67" s="96">
        <v>44428.846377314818</v>
      </c>
      <c r="D67" s="96" t="s">
        <v>2174</v>
      </c>
      <c r="E67" s="134">
        <v>115</v>
      </c>
      <c r="F67" s="139" t="str">
        <f>VLOOKUP(E67,VIP!$A$2:$O15236,2,0)</f>
        <v>DRBR115</v>
      </c>
      <c r="G67" s="139" t="str">
        <f>VLOOKUP(E67,'LISTADO ATM'!$A$2:$B$900,2,0)</f>
        <v xml:space="preserve">ATM Oficina Megacentro I </v>
      </c>
      <c r="H67" s="139" t="str">
        <f>VLOOKUP(E67,VIP!$A$2:$O20197,7,FALSE)</f>
        <v>Si</v>
      </c>
      <c r="I67" s="139" t="str">
        <f>VLOOKUP(E67,VIP!$A$2:$O12162,8,FALSE)</f>
        <v>Si</v>
      </c>
      <c r="J67" s="139" t="str">
        <f>VLOOKUP(E67,VIP!$A$2:$O12112,8,FALSE)</f>
        <v>Si</v>
      </c>
      <c r="K67" s="139" t="str">
        <f>VLOOKUP(E67,VIP!$A$2:$O15686,6,0)</f>
        <v>SI</v>
      </c>
      <c r="L67" s="131" t="s">
        <v>2213</v>
      </c>
      <c r="M67" s="95" t="s">
        <v>2438</v>
      </c>
      <c r="N67" s="95" t="s">
        <v>2444</v>
      </c>
      <c r="O67" s="139" t="s">
        <v>2446</v>
      </c>
      <c r="P67" s="139"/>
      <c r="Q67" s="138" t="s">
        <v>2213</v>
      </c>
    </row>
    <row r="68" spans="1:17" ht="18" x14ac:dyDescent="0.25">
      <c r="A68" s="139" t="str">
        <f>VLOOKUP(E68,'LISTADO ATM'!$A$2:$C$901,3,0)</f>
        <v>NORTE</v>
      </c>
      <c r="B68" s="134" t="s">
        <v>2713</v>
      </c>
      <c r="C68" s="96">
        <v>44428.846736111111</v>
      </c>
      <c r="D68" s="96" t="s">
        <v>2175</v>
      </c>
      <c r="E68" s="134">
        <v>172</v>
      </c>
      <c r="F68" s="139" t="str">
        <f>VLOOKUP(E68,VIP!$A$2:$O15235,2,0)</f>
        <v>DRBR172</v>
      </c>
      <c r="G68" s="139" t="str">
        <f>VLOOKUP(E68,'LISTADO ATM'!$A$2:$B$900,2,0)</f>
        <v xml:space="preserve">ATM UNP Guaucí </v>
      </c>
      <c r="H68" s="139" t="str">
        <f>VLOOKUP(E68,VIP!$A$2:$O20196,7,FALSE)</f>
        <v>Si</v>
      </c>
      <c r="I68" s="139" t="str">
        <f>VLOOKUP(E68,VIP!$A$2:$O12161,8,FALSE)</f>
        <v>Si</v>
      </c>
      <c r="J68" s="139" t="str">
        <f>VLOOKUP(E68,VIP!$A$2:$O12111,8,FALSE)</f>
        <v>Si</v>
      </c>
      <c r="K68" s="139" t="str">
        <f>VLOOKUP(E68,VIP!$A$2:$O15685,6,0)</f>
        <v>NO</v>
      </c>
      <c r="L68" s="131" t="s">
        <v>2213</v>
      </c>
      <c r="M68" s="95" t="s">
        <v>2438</v>
      </c>
      <c r="N68" s="95" t="s">
        <v>2444</v>
      </c>
      <c r="O68" s="139" t="s">
        <v>2639</v>
      </c>
      <c r="P68" s="139"/>
      <c r="Q68" s="138" t="s">
        <v>2213</v>
      </c>
    </row>
    <row r="69" spans="1:17" ht="18" x14ac:dyDescent="0.25">
      <c r="A69" s="139" t="str">
        <f>VLOOKUP(E69,'LISTADO ATM'!$A$2:$C$901,3,0)</f>
        <v>NORTE</v>
      </c>
      <c r="B69" s="134" t="s">
        <v>2712</v>
      </c>
      <c r="C69" s="96">
        <v>44428.848090277781</v>
      </c>
      <c r="D69" s="96" t="s">
        <v>2175</v>
      </c>
      <c r="E69" s="134">
        <v>747</v>
      </c>
      <c r="F69" s="139" t="str">
        <f>VLOOKUP(E69,VIP!$A$2:$O15234,2,0)</f>
        <v>DRBR200</v>
      </c>
      <c r="G69" s="139" t="str">
        <f>VLOOKUP(E69,'LISTADO ATM'!$A$2:$B$900,2,0)</f>
        <v xml:space="preserve">ATM Club BR (Santiago) </v>
      </c>
      <c r="H69" s="139" t="str">
        <f>VLOOKUP(E69,VIP!$A$2:$O20195,7,FALSE)</f>
        <v>Si</v>
      </c>
      <c r="I69" s="139" t="str">
        <f>VLOOKUP(E69,VIP!$A$2:$O12160,8,FALSE)</f>
        <v>Si</v>
      </c>
      <c r="J69" s="139" t="str">
        <f>VLOOKUP(E69,VIP!$A$2:$O12110,8,FALSE)</f>
        <v>Si</v>
      </c>
      <c r="K69" s="139" t="str">
        <f>VLOOKUP(E69,VIP!$A$2:$O15684,6,0)</f>
        <v>SI</v>
      </c>
      <c r="L69" s="131" t="s">
        <v>2213</v>
      </c>
      <c r="M69" s="95" t="s">
        <v>2438</v>
      </c>
      <c r="N69" s="95" t="s">
        <v>2444</v>
      </c>
      <c r="O69" s="139" t="s">
        <v>2639</v>
      </c>
      <c r="P69" s="139"/>
      <c r="Q69" s="138" t="s">
        <v>2213</v>
      </c>
    </row>
    <row r="70" spans="1:17" ht="18" x14ac:dyDescent="0.25">
      <c r="A70" s="139" t="str">
        <f>VLOOKUP(E70,'LISTADO ATM'!$A$2:$C$901,3,0)</f>
        <v>DISTRITO NACIONAL</v>
      </c>
      <c r="B70" s="134" t="s">
        <v>2711</v>
      </c>
      <c r="C70" s="96">
        <v>44428.849259259259</v>
      </c>
      <c r="D70" s="96" t="s">
        <v>2174</v>
      </c>
      <c r="E70" s="134">
        <v>623</v>
      </c>
      <c r="F70" s="139" t="str">
        <f>VLOOKUP(E70,VIP!$A$2:$O15233,2,0)</f>
        <v>DRBR623</v>
      </c>
      <c r="G70" s="139" t="str">
        <f>VLOOKUP(E70,'LISTADO ATM'!$A$2:$B$900,2,0)</f>
        <v xml:space="preserve">ATM Operaciones Especiales (Manoguayabo) </v>
      </c>
      <c r="H70" s="139" t="str">
        <f>VLOOKUP(E70,VIP!$A$2:$O20194,7,FALSE)</f>
        <v>Si</v>
      </c>
      <c r="I70" s="139" t="str">
        <f>VLOOKUP(E70,VIP!$A$2:$O12159,8,FALSE)</f>
        <v>Si</v>
      </c>
      <c r="J70" s="139" t="str">
        <f>VLOOKUP(E70,VIP!$A$2:$O12109,8,FALSE)</f>
        <v>Si</v>
      </c>
      <c r="K70" s="139" t="str">
        <f>VLOOKUP(E70,VIP!$A$2:$O15683,6,0)</f>
        <v>No</v>
      </c>
      <c r="L70" s="131" t="s">
        <v>2213</v>
      </c>
      <c r="M70" s="95" t="s">
        <v>2438</v>
      </c>
      <c r="N70" s="95" t="s">
        <v>2444</v>
      </c>
      <c r="O70" s="139" t="s">
        <v>2446</v>
      </c>
      <c r="P70" s="139"/>
      <c r="Q70" s="138" t="s">
        <v>2213</v>
      </c>
    </row>
    <row r="71" spans="1:17" ht="18" x14ac:dyDescent="0.25">
      <c r="A71" s="139" t="str">
        <f>VLOOKUP(E71,'LISTADO ATM'!$A$2:$C$901,3,0)</f>
        <v>DISTRITO NACIONAL</v>
      </c>
      <c r="B71" s="134" t="s">
        <v>2710</v>
      </c>
      <c r="C71" s="96">
        <v>44428.849629629629</v>
      </c>
      <c r="D71" s="96" t="s">
        <v>2174</v>
      </c>
      <c r="E71" s="134">
        <v>676</v>
      </c>
      <c r="F71" s="139" t="str">
        <f>VLOOKUP(E71,VIP!$A$2:$O15232,2,0)</f>
        <v>DRBR676</v>
      </c>
      <c r="G71" s="139" t="str">
        <f>VLOOKUP(E71,'LISTADO ATM'!$A$2:$B$900,2,0)</f>
        <v>ATM S/M Bravo Colina Del Oeste</v>
      </c>
      <c r="H71" s="139" t="str">
        <f>VLOOKUP(E71,VIP!$A$2:$O20193,7,FALSE)</f>
        <v>Si</v>
      </c>
      <c r="I71" s="139" t="str">
        <f>VLOOKUP(E71,VIP!$A$2:$O12158,8,FALSE)</f>
        <v>Si</v>
      </c>
      <c r="J71" s="139" t="str">
        <f>VLOOKUP(E71,VIP!$A$2:$O12108,8,FALSE)</f>
        <v>Si</v>
      </c>
      <c r="K71" s="139" t="str">
        <f>VLOOKUP(E71,VIP!$A$2:$O15682,6,0)</f>
        <v>NO</v>
      </c>
      <c r="L71" s="131" t="s">
        <v>2213</v>
      </c>
      <c r="M71" s="95" t="s">
        <v>2438</v>
      </c>
      <c r="N71" s="95" t="s">
        <v>2444</v>
      </c>
      <c r="O71" s="139" t="s">
        <v>2446</v>
      </c>
      <c r="P71" s="139"/>
      <c r="Q71" s="138" t="s">
        <v>2213</v>
      </c>
    </row>
    <row r="72" spans="1:17" ht="18" x14ac:dyDescent="0.25">
      <c r="A72" s="139" t="str">
        <f>VLOOKUP(E72,'LISTADO ATM'!$A$2:$C$901,3,0)</f>
        <v>ESTE</v>
      </c>
      <c r="B72" s="134" t="s">
        <v>2709</v>
      </c>
      <c r="C72" s="96">
        <v>44428.858819444446</v>
      </c>
      <c r="D72" s="96" t="s">
        <v>2174</v>
      </c>
      <c r="E72" s="134">
        <v>963</v>
      </c>
      <c r="F72" s="139" t="str">
        <f>VLOOKUP(E72,VIP!$A$2:$O15231,2,0)</f>
        <v>DRBR963</v>
      </c>
      <c r="G72" s="139" t="str">
        <f>VLOOKUP(E72,'LISTADO ATM'!$A$2:$B$900,2,0)</f>
        <v xml:space="preserve">ATM Multiplaza La Romana </v>
      </c>
      <c r="H72" s="139" t="str">
        <f>VLOOKUP(E72,VIP!$A$2:$O20192,7,FALSE)</f>
        <v>Si</v>
      </c>
      <c r="I72" s="139" t="str">
        <f>VLOOKUP(E72,VIP!$A$2:$O12157,8,FALSE)</f>
        <v>Si</v>
      </c>
      <c r="J72" s="139" t="str">
        <f>VLOOKUP(E72,VIP!$A$2:$O12107,8,FALSE)</f>
        <v>Si</v>
      </c>
      <c r="K72" s="139" t="str">
        <f>VLOOKUP(E72,VIP!$A$2:$O15681,6,0)</f>
        <v>NO</v>
      </c>
      <c r="L72" s="131" t="s">
        <v>2456</v>
      </c>
      <c r="M72" s="95" t="s">
        <v>2438</v>
      </c>
      <c r="N72" s="95" t="s">
        <v>2444</v>
      </c>
      <c r="O72" s="139" t="s">
        <v>2446</v>
      </c>
      <c r="P72" s="139"/>
      <c r="Q72" s="138" t="s">
        <v>2456</v>
      </c>
    </row>
    <row r="73" spans="1:17" ht="18" x14ac:dyDescent="0.25">
      <c r="A73" s="139" t="str">
        <f>VLOOKUP(E73,'LISTADO ATM'!$A$2:$C$901,3,0)</f>
        <v>DISTRITO NACIONAL</v>
      </c>
      <c r="B73" s="134" t="s">
        <v>2708</v>
      </c>
      <c r="C73" s="96">
        <v>44428.86136574074</v>
      </c>
      <c r="D73" s="96" t="s">
        <v>2174</v>
      </c>
      <c r="E73" s="134">
        <v>931</v>
      </c>
      <c r="F73" s="139" t="str">
        <f>VLOOKUP(E73,VIP!$A$2:$O15229,2,0)</f>
        <v>DRBR24N</v>
      </c>
      <c r="G73" s="139" t="str">
        <f>VLOOKUP(E73,'LISTADO ATM'!$A$2:$B$900,2,0)</f>
        <v xml:space="preserve">ATM Autobanco Luperón I </v>
      </c>
      <c r="H73" s="139" t="str">
        <f>VLOOKUP(E73,VIP!$A$2:$O20190,7,FALSE)</f>
        <v>Si</v>
      </c>
      <c r="I73" s="139" t="str">
        <f>VLOOKUP(E73,VIP!$A$2:$O12155,8,FALSE)</f>
        <v>Si</v>
      </c>
      <c r="J73" s="139" t="str">
        <f>VLOOKUP(E73,VIP!$A$2:$O12105,8,FALSE)</f>
        <v>Si</v>
      </c>
      <c r="K73" s="139" t="str">
        <f>VLOOKUP(E73,VIP!$A$2:$O15679,6,0)</f>
        <v>NO</v>
      </c>
      <c r="L73" s="131" t="s">
        <v>2456</v>
      </c>
      <c r="M73" s="95" t="s">
        <v>2438</v>
      </c>
      <c r="N73" s="95" t="s">
        <v>2444</v>
      </c>
      <c r="O73" s="139" t="s">
        <v>2446</v>
      </c>
      <c r="P73" s="139"/>
      <c r="Q73" s="138" t="s">
        <v>2456</v>
      </c>
    </row>
    <row r="74" spans="1:17" ht="18" x14ac:dyDescent="0.25">
      <c r="A74" s="139" t="str">
        <f>VLOOKUP(E74,'LISTADO ATM'!$A$2:$C$901,3,0)</f>
        <v>ESTE</v>
      </c>
      <c r="B74" s="134" t="s">
        <v>2707</v>
      </c>
      <c r="C74" s="96">
        <v>44428.862395833334</v>
      </c>
      <c r="D74" s="96" t="s">
        <v>2174</v>
      </c>
      <c r="E74" s="134">
        <v>330</v>
      </c>
      <c r="F74" s="139" t="str">
        <f>VLOOKUP(E74,VIP!$A$2:$O15228,2,0)</f>
        <v>DRBR330</v>
      </c>
      <c r="G74" s="139" t="str">
        <f>VLOOKUP(E74,'LISTADO ATM'!$A$2:$B$900,2,0)</f>
        <v xml:space="preserve">ATM Oficina Boulevard (Higuey) </v>
      </c>
      <c r="H74" s="139" t="str">
        <f>VLOOKUP(E74,VIP!$A$2:$O20189,7,FALSE)</f>
        <v>Si</v>
      </c>
      <c r="I74" s="139" t="str">
        <f>VLOOKUP(E74,VIP!$A$2:$O12154,8,FALSE)</f>
        <v>Si</v>
      </c>
      <c r="J74" s="139" t="str">
        <f>VLOOKUP(E74,VIP!$A$2:$O12104,8,FALSE)</f>
        <v>Si</v>
      </c>
      <c r="K74" s="139" t="str">
        <f>VLOOKUP(E74,VIP!$A$2:$O15678,6,0)</f>
        <v>SI</v>
      </c>
      <c r="L74" s="131" t="s">
        <v>2456</v>
      </c>
      <c r="M74" s="95" t="s">
        <v>2438</v>
      </c>
      <c r="N74" s="95" t="s">
        <v>2444</v>
      </c>
      <c r="O74" s="139" t="s">
        <v>2446</v>
      </c>
      <c r="P74" s="139"/>
      <c r="Q74" s="138" t="s">
        <v>2456</v>
      </c>
    </row>
    <row r="75" spans="1:17" ht="18" x14ac:dyDescent="0.25">
      <c r="A75" s="139" t="str">
        <f>VLOOKUP(E75,'LISTADO ATM'!$A$2:$C$901,3,0)</f>
        <v>DISTRITO NACIONAL</v>
      </c>
      <c r="B75" s="134" t="s">
        <v>2706</v>
      </c>
      <c r="C75" s="96">
        <v>44428.864398148151</v>
      </c>
      <c r="D75" s="96" t="s">
        <v>2174</v>
      </c>
      <c r="E75" s="134">
        <v>946</v>
      </c>
      <c r="F75" s="139" t="str">
        <f>VLOOKUP(E75,VIP!$A$2:$O15227,2,0)</f>
        <v>DRBR24R</v>
      </c>
      <c r="G75" s="139" t="str">
        <f>VLOOKUP(E75,'LISTADO ATM'!$A$2:$B$900,2,0)</f>
        <v xml:space="preserve">ATM Oficina Núñez de Cáceres I </v>
      </c>
      <c r="H75" s="139" t="str">
        <f>VLOOKUP(E75,VIP!$A$2:$O20188,7,FALSE)</f>
        <v>Si</v>
      </c>
      <c r="I75" s="139" t="str">
        <f>VLOOKUP(E75,VIP!$A$2:$O12153,8,FALSE)</f>
        <v>Si</v>
      </c>
      <c r="J75" s="139" t="str">
        <f>VLOOKUP(E75,VIP!$A$2:$O12103,8,FALSE)</f>
        <v>Si</v>
      </c>
      <c r="K75" s="139" t="str">
        <f>VLOOKUP(E75,VIP!$A$2:$O15677,6,0)</f>
        <v>NO</v>
      </c>
      <c r="L75" s="131" t="s">
        <v>2456</v>
      </c>
      <c r="M75" s="95" t="s">
        <v>2438</v>
      </c>
      <c r="N75" s="95" t="s">
        <v>2444</v>
      </c>
      <c r="O75" s="139" t="s">
        <v>2446</v>
      </c>
      <c r="P75" s="139"/>
      <c r="Q75" s="138" t="s">
        <v>2456</v>
      </c>
    </row>
    <row r="76" spans="1:17" ht="18" x14ac:dyDescent="0.25">
      <c r="A76" s="139" t="str">
        <f>VLOOKUP(E76,'LISTADO ATM'!$A$2:$C$901,3,0)</f>
        <v>DISTRITO NACIONAL</v>
      </c>
      <c r="B76" s="134" t="s">
        <v>2705</v>
      </c>
      <c r="C76" s="96">
        <v>44428.869652777779</v>
      </c>
      <c r="D76" s="96" t="s">
        <v>2174</v>
      </c>
      <c r="E76" s="134">
        <v>545</v>
      </c>
      <c r="F76" s="139" t="str">
        <f>VLOOKUP(E76,VIP!$A$2:$O15226,2,0)</f>
        <v>DRBR995</v>
      </c>
      <c r="G76" s="139" t="str">
        <f>VLOOKUP(E76,'LISTADO ATM'!$A$2:$B$900,2,0)</f>
        <v xml:space="preserve">ATM Oficina Isabel La Católica II  </v>
      </c>
      <c r="H76" s="139" t="str">
        <f>VLOOKUP(E76,VIP!$A$2:$O20187,7,FALSE)</f>
        <v>Si</v>
      </c>
      <c r="I76" s="139" t="str">
        <f>VLOOKUP(E76,VIP!$A$2:$O12152,8,FALSE)</f>
        <v>Si</v>
      </c>
      <c r="J76" s="139" t="str">
        <f>VLOOKUP(E76,VIP!$A$2:$O12102,8,FALSE)</f>
        <v>Si</v>
      </c>
      <c r="K76" s="139" t="str">
        <f>VLOOKUP(E76,VIP!$A$2:$O15676,6,0)</f>
        <v>NO</v>
      </c>
      <c r="L76" s="131" t="s">
        <v>2638</v>
      </c>
      <c r="M76" s="95" t="s">
        <v>2438</v>
      </c>
      <c r="N76" s="95" t="s">
        <v>2444</v>
      </c>
      <c r="O76" s="139" t="s">
        <v>2446</v>
      </c>
      <c r="P76" s="139"/>
      <c r="Q76" s="138" t="s">
        <v>2638</v>
      </c>
    </row>
    <row r="77" spans="1:17" ht="18" x14ac:dyDescent="0.25">
      <c r="A77" s="139" t="str">
        <f>VLOOKUP(E77,'LISTADO ATM'!$A$2:$C$901,3,0)</f>
        <v>NORTE</v>
      </c>
      <c r="B77" s="134" t="s">
        <v>2704</v>
      </c>
      <c r="C77" s="96">
        <v>44428.872708333336</v>
      </c>
      <c r="D77" s="96" t="s">
        <v>2175</v>
      </c>
      <c r="E77" s="134">
        <v>261</v>
      </c>
      <c r="F77" s="139" t="str">
        <f>VLOOKUP(E77,VIP!$A$2:$O15225,2,0)</f>
        <v>DRBR261</v>
      </c>
      <c r="G77" s="139" t="str">
        <f>VLOOKUP(E77,'LISTADO ATM'!$A$2:$B$900,2,0)</f>
        <v xml:space="preserve">ATM UNP Aeropuerto Cibao (Santiago) </v>
      </c>
      <c r="H77" s="139" t="str">
        <f>VLOOKUP(E77,VIP!$A$2:$O20186,7,FALSE)</f>
        <v>Si</v>
      </c>
      <c r="I77" s="139" t="str">
        <f>VLOOKUP(E77,VIP!$A$2:$O12151,8,FALSE)</f>
        <v>Si</v>
      </c>
      <c r="J77" s="139" t="str">
        <f>VLOOKUP(E77,VIP!$A$2:$O12101,8,FALSE)</f>
        <v>Si</v>
      </c>
      <c r="K77" s="139" t="str">
        <f>VLOOKUP(E77,VIP!$A$2:$O15675,6,0)</f>
        <v>NO</v>
      </c>
      <c r="L77" s="131" t="s">
        <v>2213</v>
      </c>
      <c r="M77" s="95" t="s">
        <v>2438</v>
      </c>
      <c r="N77" s="95" t="s">
        <v>2444</v>
      </c>
      <c r="O77" s="139" t="s">
        <v>2639</v>
      </c>
      <c r="P77" s="139"/>
      <c r="Q77" s="138" t="s">
        <v>2213</v>
      </c>
    </row>
    <row r="78" spans="1:17" ht="18" x14ac:dyDescent="0.25">
      <c r="A78" s="139" t="str">
        <f>VLOOKUP(E78,'LISTADO ATM'!$A$2:$C$901,3,0)</f>
        <v>DISTRITO NACIONAL</v>
      </c>
      <c r="B78" s="134" t="s">
        <v>2703</v>
      </c>
      <c r="C78" s="96">
        <v>44428.873333333337</v>
      </c>
      <c r="D78" s="96" t="s">
        <v>2174</v>
      </c>
      <c r="E78" s="134">
        <v>12</v>
      </c>
      <c r="F78" s="139" t="str">
        <f>VLOOKUP(E78,VIP!$A$2:$O15224,2,0)</f>
        <v>DRBR012</v>
      </c>
      <c r="G78" s="139" t="str">
        <f>VLOOKUP(E78,'LISTADO ATM'!$A$2:$B$900,2,0)</f>
        <v xml:space="preserve">ATM Comercial Ganadera (San Isidro) </v>
      </c>
      <c r="H78" s="139" t="str">
        <f>VLOOKUP(E78,VIP!$A$2:$O20185,7,FALSE)</f>
        <v>Si</v>
      </c>
      <c r="I78" s="139" t="str">
        <f>VLOOKUP(E78,VIP!$A$2:$O12150,8,FALSE)</f>
        <v>No</v>
      </c>
      <c r="J78" s="139" t="str">
        <f>VLOOKUP(E78,VIP!$A$2:$O12100,8,FALSE)</f>
        <v>No</v>
      </c>
      <c r="K78" s="139" t="str">
        <f>VLOOKUP(E78,VIP!$A$2:$O15674,6,0)</f>
        <v>NO</v>
      </c>
      <c r="L78" s="131" t="s">
        <v>2456</v>
      </c>
      <c r="M78" s="95" t="s">
        <v>2438</v>
      </c>
      <c r="N78" s="95" t="s">
        <v>2444</v>
      </c>
      <c r="O78" s="139" t="s">
        <v>2446</v>
      </c>
      <c r="P78" s="139"/>
      <c r="Q78" s="138" t="s">
        <v>2456</v>
      </c>
    </row>
    <row r="79" spans="1:17" ht="18" x14ac:dyDescent="0.25">
      <c r="A79" s="139" t="str">
        <f>VLOOKUP(E79,'LISTADO ATM'!$A$2:$C$901,3,0)</f>
        <v>DISTRITO NACIONAL</v>
      </c>
      <c r="B79" s="134" t="s">
        <v>2702</v>
      </c>
      <c r="C79" s="96">
        <v>44428.874386574076</v>
      </c>
      <c r="D79" s="96" t="s">
        <v>2174</v>
      </c>
      <c r="E79" s="134">
        <v>648</v>
      </c>
      <c r="F79" s="139" t="str">
        <f>VLOOKUP(E79,VIP!$A$2:$O15222,2,0)</f>
        <v>DRBR190</v>
      </c>
      <c r="G79" s="139" t="str">
        <f>VLOOKUP(E79,'LISTADO ATM'!$A$2:$B$900,2,0)</f>
        <v xml:space="preserve">ATM Hermandad de Pensionados </v>
      </c>
      <c r="H79" s="139" t="str">
        <f>VLOOKUP(E79,VIP!$A$2:$O20183,7,FALSE)</f>
        <v>Si</v>
      </c>
      <c r="I79" s="139" t="str">
        <f>VLOOKUP(E79,VIP!$A$2:$O12148,8,FALSE)</f>
        <v>No</v>
      </c>
      <c r="J79" s="139" t="str">
        <f>VLOOKUP(E79,VIP!$A$2:$O12098,8,FALSE)</f>
        <v>No</v>
      </c>
      <c r="K79" s="139" t="str">
        <f>VLOOKUP(E79,VIP!$A$2:$O15672,6,0)</f>
        <v>NO</v>
      </c>
      <c r="L79" s="131" t="s">
        <v>2213</v>
      </c>
      <c r="M79" s="95" t="s">
        <v>2438</v>
      </c>
      <c r="N79" s="95" t="s">
        <v>2444</v>
      </c>
      <c r="O79" s="139" t="s">
        <v>2446</v>
      </c>
      <c r="P79" s="139"/>
      <c r="Q79" s="138" t="s">
        <v>2213</v>
      </c>
    </row>
    <row r="80" spans="1:17" ht="18" x14ac:dyDescent="0.25">
      <c r="A80" s="139" t="str">
        <f>VLOOKUP(E80,'LISTADO ATM'!$A$2:$C$901,3,0)</f>
        <v>DISTRITO NACIONAL</v>
      </c>
      <c r="B80" s="134" t="s">
        <v>2701</v>
      </c>
      <c r="C80" s="96">
        <v>44428.896134259259</v>
      </c>
      <c r="D80" s="96" t="s">
        <v>2174</v>
      </c>
      <c r="E80" s="134">
        <v>622</v>
      </c>
      <c r="F80" s="139" t="str">
        <f>VLOOKUP(E80,VIP!$A$2:$O15219,2,0)</f>
        <v>DRBR622</v>
      </c>
      <c r="G80" s="139" t="str">
        <f>VLOOKUP(E80,'LISTADO ATM'!$A$2:$B$900,2,0)</f>
        <v xml:space="preserve">ATM Ayuntamiento D.N. </v>
      </c>
      <c r="H80" s="139" t="str">
        <f>VLOOKUP(E80,VIP!$A$2:$O20180,7,FALSE)</f>
        <v>Si</v>
      </c>
      <c r="I80" s="139" t="str">
        <f>VLOOKUP(E80,VIP!$A$2:$O12145,8,FALSE)</f>
        <v>Si</v>
      </c>
      <c r="J80" s="139" t="str">
        <f>VLOOKUP(E80,VIP!$A$2:$O12095,8,FALSE)</f>
        <v>Si</v>
      </c>
      <c r="K80" s="139" t="str">
        <f>VLOOKUP(E80,VIP!$A$2:$O15669,6,0)</f>
        <v>NO</v>
      </c>
      <c r="L80" s="131" t="s">
        <v>2239</v>
      </c>
      <c r="M80" s="95" t="s">
        <v>2438</v>
      </c>
      <c r="N80" s="95" t="s">
        <v>2444</v>
      </c>
      <c r="O80" s="139" t="s">
        <v>2446</v>
      </c>
      <c r="P80" s="139"/>
      <c r="Q80" s="138" t="s">
        <v>2239</v>
      </c>
    </row>
    <row r="81" spans="1:17" ht="18" x14ac:dyDescent="0.25">
      <c r="A81" s="139" t="str">
        <f>VLOOKUP(E81,'LISTADO ATM'!$A$2:$C$901,3,0)</f>
        <v>DISTRITO NACIONAL</v>
      </c>
      <c r="B81" s="134" t="s">
        <v>2700</v>
      </c>
      <c r="C81" s="96">
        <v>44428.898449074077</v>
      </c>
      <c r="D81" s="96" t="s">
        <v>2174</v>
      </c>
      <c r="E81" s="134">
        <v>672</v>
      </c>
      <c r="F81" s="139" t="str">
        <f>VLOOKUP(E81,VIP!$A$2:$O15217,2,0)</f>
        <v>DRBR672</v>
      </c>
      <c r="G81" s="139" t="str">
        <f>VLOOKUP(E81,'LISTADO ATM'!$A$2:$B$900,2,0)</f>
        <v>ATM Destacamento Policía Nacional La Victoria</v>
      </c>
      <c r="H81" s="139" t="str">
        <f>VLOOKUP(E81,VIP!$A$2:$O20178,7,FALSE)</f>
        <v>Si</v>
      </c>
      <c r="I81" s="139" t="str">
        <f>VLOOKUP(E81,VIP!$A$2:$O12143,8,FALSE)</f>
        <v>Si</v>
      </c>
      <c r="J81" s="139" t="str">
        <f>VLOOKUP(E81,VIP!$A$2:$O12093,8,FALSE)</f>
        <v>Si</v>
      </c>
      <c r="K81" s="139" t="str">
        <f>VLOOKUP(E81,VIP!$A$2:$O15667,6,0)</f>
        <v>SI</v>
      </c>
      <c r="L81" s="131" t="s">
        <v>2239</v>
      </c>
      <c r="M81" s="95" t="s">
        <v>2438</v>
      </c>
      <c r="N81" s="95" t="s">
        <v>2444</v>
      </c>
      <c r="O81" s="139" t="s">
        <v>2446</v>
      </c>
      <c r="P81" s="139"/>
      <c r="Q81" s="138" t="s">
        <v>2239</v>
      </c>
    </row>
    <row r="82" spans="1:17" ht="18" x14ac:dyDescent="0.25">
      <c r="A82" s="139" t="str">
        <f>VLOOKUP(E82,'LISTADO ATM'!$A$2:$C$901,3,0)</f>
        <v>SUR</v>
      </c>
      <c r="B82" s="134" t="s">
        <v>2699</v>
      </c>
      <c r="C82" s="96">
        <v>44428.909618055557</v>
      </c>
      <c r="D82" s="96" t="s">
        <v>2441</v>
      </c>
      <c r="E82" s="134">
        <v>252</v>
      </c>
      <c r="F82" s="139" t="str">
        <f>VLOOKUP(E82,VIP!$A$2:$O15214,2,0)</f>
        <v>DRBR252</v>
      </c>
      <c r="G82" s="139" t="str">
        <f>VLOOKUP(E82,'LISTADO ATM'!$A$2:$B$900,2,0)</f>
        <v xml:space="preserve">ATM Banco Agrícola (Barahona) </v>
      </c>
      <c r="H82" s="139" t="str">
        <f>VLOOKUP(E82,VIP!$A$2:$O20175,7,FALSE)</f>
        <v>Si</v>
      </c>
      <c r="I82" s="139" t="str">
        <f>VLOOKUP(E82,VIP!$A$2:$O12140,8,FALSE)</f>
        <v>Si</v>
      </c>
      <c r="J82" s="139" t="str">
        <f>VLOOKUP(E82,VIP!$A$2:$O12090,8,FALSE)</f>
        <v>Si</v>
      </c>
      <c r="K82" s="139" t="str">
        <f>VLOOKUP(E82,VIP!$A$2:$O15664,6,0)</f>
        <v>NO</v>
      </c>
      <c r="L82" s="131" t="s">
        <v>2410</v>
      </c>
      <c r="M82" s="95" t="s">
        <v>2438</v>
      </c>
      <c r="N82" s="95" t="s">
        <v>2444</v>
      </c>
      <c r="O82" s="139" t="s">
        <v>2445</v>
      </c>
      <c r="P82" s="139"/>
      <c r="Q82" s="138" t="s">
        <v>2410</v>
      </c>
    </row>
    <row r="83" spans="1:17" ht="18" x14ac:dyDescent="0.25">
      <c r="A83" s="139" t="str">
        <f>VLOOKUP(E83,'LISTADO ATM'!$A$2:$C$901,3,0)</f>
        <v>SUR</v>
      </c>
      <c r="B83" s="134" t="s">
        <v>2698</v>
      </c>
      <c r="C83" s="96">
        <v>44428.91028935185</v>
      </c>
      <c r="D83" s="96" t="s">
        <v>2460</v>
      </c>
      <c r="E83" s="134">
        <v>764</v>
      </c>
      <c r="F83" s="139" t="str">
        <f>VLOOKUP(E83,VIP!$A$2:$O15213,2,0)</f>
        <v>DRBR451</v>
      </c>
      <c r="G83" s="139" t="str">
        <f>VLOOKUP(E83,'LISTADO ATM'!$A$2:$B$900,2,0)</f>
        <v xml:space="preserve">ATM Oficina Elías Piña </v>
      </c>
      <c r="H83" s="139" t="str">
        <f>VLOOKUP(E83,VIP!$A$2:$O20174,7,FALSE)</f>
        <v>Si</v>
      </c>
      <c r="I83" s="139" t="str">
        <f>VLOOKUP(E83,VIP!$A$2:$O12139,8,FALSE)</f>
        <v>Si</v>
      </c>
      <c r="J83" s="139" t="str">
        <f>VLOOKUP(E83,VIP!$A$2:$O12089,8,FALSE)</f>
        <v>Si</v>
      </c>
      <c r="K83" s="139" t="str">
        <f>VLOOKUP(E83,VIP!$A$2:$O15663,6,0)</f>
        <v>NO</v>
      </c>
      <c r="L83" s="131" t="s">
        <v>2410</v>
      </c>
      <c r="M83" s="95" t="s">
        <v>2438</v>
      </c>
      <c r="N83" s="95" t="s">
        <v>2444</v>
      </c>
      <c r="O83" s="139" t="s">
        <v>2461</v>
      </c>
      <c r="P83" s="139"/>
      <c r="Q83" s="138" t="s">
        <v>2410</v>
      </c>
    </row>
    <row r="84" spans="1:17" ht="18" x14ac:dyDescent="0.25">
      <c r="A84" s="139" t="str">
        <f>VLOOKUP(E84,'LISTADO ATM'!$A$2:$C$901,3,0)</f>
        <v>NORTE</v>
      </c>
      <c r="B84" s="134">
        <v>3335996222</v>
      </c>
      <c r="C84" s="96">
        <v>44428.911111111112</v>
      </c>
      <c r="D84" s="96" t="s">
        <v>2613</v>
      </c>
      <c r="E84" s="134">
        <v>288</v>
      </c>
      <c r="F84" s="139" t="str">
        <f>VLOOKUP(E84,VIP!$A$2:$O15233,2,0)</f>
        <v>DRBR288</v>
      </c>
      <c r="G84" s="139" t="str">
        <f>VLOOKUP(E84,'LISTADO ATM'!$A$2:$B$900,2,0)</f>
        <v xml:space="preserve">ATM Oficina Camino Real II (Puerto Plata) </v>
      </c>
      <c r="H84" s="139" t="str">
        <f>VLOOKUP(E84,VIP!$A$2:$O20194,7,FALSE)</f>
        <v>N/A</v>
      </c>
      <c r="I84" s="139" t="str">
        <f>VLOOKUP(E84,VIP!$A$2:$O12159,8,FALSE)</f>
        <v>N/A</v>
      </c>
      <c r="J84" s="139" t="str">
        <f>VLOOKUP(E84,VIP!$A$2:$O12109,8,FALSE)</f>
        <v>N/A</v>
      </c>
      <c r="K84" s="139" t="str">
        <f>VLOOKUP(E84,VIP!$A$2:$O15683,6,0)</f>
        <v>N/A</v>
      </c>
      <c r="L84" s="131" t="s">
        <v>2410</v>
      </c>
      <c r="M84" s="95" t="s">
        <v>2438</v>
      </c>
      <c r="N84" s="95" t="s">
        <v>2444</v>
      </c>
      <c r="O84" s="139" t="s">
        <v>2614</v>
      </c>
      <c r="P84" s="139"/>
      <c r="Q84" s="138" t="s">
        <v>2410</v>
      </c>
    </row>
    <row r="85" spans="1:17" ht="18" x14ac:dyDescent="0.25">
      <c r="A85" s="139" t="str">
        <f>VLOOKUP(E85,'LISTADO ATM'!$A$2:$C$901,3,0)</f>
        <v>NORTE</v>
      </c>
      <c r="B85" s="134" t="s">
        <v>2697</v>
      </c>
      <c r="C85" s="96">
        <v>44428.912106481483</v>
      </c>
      <c r="D85" s="96" t="s">
        <v>2613</v>
      </c>
      <c r="E85" s="134">
        <v>716</v>
      </c>
      <c r="F85" s="139" t="str">
        <f>VLOOKUP(E85,VIP!$A$2:$O15211,2,0)</f>
        <v>DRBR340</v>
      </c>
      <c r="G85" s="139" t="str">
        <f>VLOOKUP(E85,'LISTADO ATM'!$A$2:$B$900,2,0)</f>
        <v xml:space="preserve">ATM Oficina Zona Franca (Santiago) </v>
      </c>
      <c r="H85" s="139" t="str">
        <f>VLOOKUP(E85,VIP!$A$2:$O20172,7,FALSE)</f>
        <v>Si</v>
      </c>
      <c r="I85" s="139" t="str">
        <f>VLOOKUP(E85,VIP!$A$2:$O12137,8,FALSE)</f>
        <v>Si</v>
      </c>
      <c r="J85" s="139" t="str">
        <f>VLOOKUP(E85,VIP!$A$2:$O12087,8,FALSE)</f>
        <v>Si</v>
      </c>
      <c r="K85" s="139" t="str">
        <f>VLOOKUP(E85,VIP!$A$2:$O15661,6,0)</f>
        <v>SI</v>
      </c>
      <c r="L85" s="131" t="s">
        <v>2410</v>
      </c>
      <c r="M85" s="95" t="s">
        <v>2438</v>
      </c>
      <c r="N85" s="95" t="s">
        <v>2444</v>
      </c>
      <c r="O85" s="139" t="s">
        <v>2614</v>
      </c>
      <c r="P85" s="139"/>
      <c r="Q85" s="138" t="s">
        <v>2410</v>
      </c>
    </row>
    <row r="86" spans="1:17" ht="18" x14ac:dyDescent="0.25">
      <c r="A86" s="139" t="str">
        <f>VLOOKUP(E86,'LISTADO ATM'!$A$2:$C$901,3,0)</f>
        <v>NORTE</v>
      </c>
      <c r="B86" s="134" t="s">
        <v>2696</v>
      </c>
      <c r="C86" s="96">
        <v>44428.912916666668</v>
      </c>
      <c r="D86" s="96" t="s">
        <v>2613</v>
      </c>
      <c r="E86" s="134">
        <v>632</v>
      </c>
      <c r="F86" s="139" t="str">
        <f>VLOOKUP(E86,VIP!$A$2:$O15210,2,0)</f>
        <v>DRBR263</v>
      </c>
      <c r="G86" s="139" t="str">
        <f>VLOOKUP(E86,'LISTADO ATM'!$A$2:$B$900,2,0)</f>
        <v xml:space="preserve">ATM Autobanco Gurabo </v>
      </c>
      <c r="H86" s="139" t="str">
        <f>VLOOKUP(E86,VIP!$A$2:$O20171,7,FALSE)</f>
        <v>Si</v>
      </c>
      <c r="I86" s="139" t="str">
        <f>VLOOKUP(E86,VIP!$A$2:$O12136,8,FALSE)</f>
        <v>Si</v>
      </c>
      <c r="J86" s="139" t="str">
        <f>VLOOKUP(E86,VIP!$A$2:$O12086,8,FALSE)</f>
        <v>Si</v>
      </c>
      <c r="K86" s="139" t="str">
        <f>VLOOKUP(E86,VIP!$A$2:$O15660,6,0)</f>
        <v>NO</v>
      </c>
      <c r="L86" s="131" t="s">
        <v>2410</v>
      </c>
      <c r="M86" s="95" t="s">
        <v>2438</v>
      </c>
      <c r="N86" s="95" t="s">
        <v>2444</v>
      </c>
      <c r="O86" s="139" t="s">
        <v>2614</v>
      </c>
      <c r="P86" s="139"/>
      <c r="Q86" s="138" t="s">
        <v>2410</v>
      </c>
    </row>
    <row r="87" spans="1:17" ht="18" x14ac:dyDescent="0.25">
      <c r="A87" s="139" t="str">
        <f>VLOOKUP(E87,'LISTADO ATM'!$A$2:$C$901,3,0)</f>
        <v>NORTE</v>
      </c>
      <c r="B87" s="134" t="s">
        <v>2695</v>
      </c>
      <c r="C87" s="96">
        <v>44428.913368055553</v>
      </c>
      <c r="D87" s="96" t="s">
        <v>2613</v>
      </c>
      <c r="E87" s="134">
        <v>903</v>
      </c>
      <c r="F87" s="139" t="str">
        <f>VLOOKUP(E87,VIP!$A$2:$O15209,2,0)</f>
        <v>DRBR903</v>
      </c>
      <c r="G87" s="139" t="str">
        <f>VLOOKUP(E87,'LISTADO ATM'!$A$2:$B$900,2,0)</f>
        <v xml:space="preserve">ATM Oficina La Vega Real I </v>
      </c>
      <c r="H87" s="139" t="str">
        <f>VLOOKUP(E87,VIP!$A$2:$O20170,7,FALSE)</f>
        <v>Si</v>
      </c>
      <c r="I87" s="139" t="str">
        <f>VLOOKUP(E87,VIP!$A$2:$O12135,8,FALSE)</f>
        <v>Si</v>
      </c>
      <c r="J87" s="139" t="str">
        <f>VLOOKUP(E87,VIP!$A$2:$O12085,8,FALSE)</f>
        <v>Si</v>
      </c>
      <c r="K87" s="139" t="str">
        <f>VLOOKUP(E87,VIP!$A$2:$O15659,6,0)</f>
        <v>NO</v>
      </c>
      <c r="L87" s="131" t="s">
        <v>2410</v>
      </c>
      <c r="M87" s="95" t="s">
        <v>2438</v>
      </c>
      <c r="N87" s="95" t="s">
        <v>2444</v>
      </c>
      <c r="O87" s="139" t="s">
        <v>2614</v>
      </c>
      <c r="P87" s="139"/>
      <c r="Q87" s="138" t="s">
        <v>2410</v>
      </c>
    </row>
    <row r="88" spans="1:17" ht="18" x14ac:dyDescent="0.25">
      <c r="A88" s="139" t="str">
        <f>VLOOKUP(E88,'LISTADO ATM'!$A$2:$C$901,3,0)</f>
        <v>DISTRITO NACIONAL</v>
      </c>
      <c r="B88" s="134" t="s">
        <v>2694</v>
      </c>
      <c r="C88" s="96">
        <v>44428.91443287037</v>
      </c>
      <c r="D88" s="96" t="s">
        <v>2460</v>
      </c>
      <c r="E88" s="134">
        <v>621</v>
      </c>
      <c r="F88" s="139" t="str">
        <f>VLOOKUP(E88,VIP!$A$2:$O15208,2,0)</f>
        <v>DRBR621</v>
      </c>
      <c r="G88" s="139" t="str">
        <f>VLOOKUP(E88,'LISTADO ATM'!$A$2:$B$900,2,0)</f>
        <v xml:space="preserve">ATM CESAC  </v>
      </c>
      <c r="H88" s="139" t="str">
        <f>VLOOKUP(E88,VIP!$A$2:$O20169,7,FALSE)</f>
        <v>Si</v>
      </c>
      <c r="I88" s="139" t="str">
        <f>VLOOKUP(E88,VIP!$A$2:$O12134,8,FALSE)</f>
        <v>Si</v>
      </c>
      <c r="J88" s="139" t="str">
        <f>VLOOKUP(E88,VIP!$A$2:$O12084,8,FALSE)</f>
        <v>Si</v>
      </c>
      <c r="K88" s="139" t="str">
        <f>VLOOKUP(E88,VIP!$A$2:$O15658,6,0)</f>
        <v>NO</v>
      </c>
      <c r="L88" s="131" t="s">
        <v>2667</v>
      </c>
      <c r="M88" s="95" t="s">
        <v>2438</v>
      </c>
      <c r="N88" s="95" t="s">
        <v>2444</v>
      </c>
      <c r="O88" s="139" t="s">
        <v>2461</v>
      </c>
      <c r="P88" s="139"/>
      <c r="Q88" s="138" t="s">
        <v>2667</v>
      </c>
    </row>
    <row r="89" spans="1:17" s="123" customFormat="1" ht="18" x14ac:dyDescent="0.25">
      <c r="A89" s="139" t="str">
        <f>VLOOKUP(E89,'LISTADO ATM'!$A$2:$C$901,3,0)</f>
        <v>NORTE</v>
      </c>
      <c r="B89" s="134" t="s">
        <v>2693</v>
      </c>
      <c r="C89" s="96">
        <v>44428.938993055555</v>
      </c>
      <c r="D89" s="96" t="s">
        <v>2175</v>
      </c>
      <c r="E89" s="134">
        <v>950</v>
      </c>
      <c r="F89" s="139" t="str">
        <f>VLOOKUP(E89,VIP!$A$2:$O15207,2,0)</f>
        <v>DRBR12G</v>
      </c>
      <c r="G89" s="139" t="str">
        <f>VLOOKUP(E89,'LISTADO ATM'!$A$2:$B$900,2,0)</f>
        <v xml:space="preserve">ATM Oficina Monterrico </v>
      </c>
      <c r="H89" s="139" t="str">
        <f>VLOOKUP(E89,VIP!$A$2:$O20168,7,FALSE)</f>
        <v>Si</v>
      </c>
      <c r="I89" s="139" t="str">
        <f>VLOOKUP(E89,VIP!$A$2:$O12133,8,FALSE)</f>
        <v>Si</v>
      </c>
      <c r="J89" s="139" t="str">
        <f>VLOOKUP(E89,VIP!$A$2:$O12083,8,FALSE)</f>
        <v>Si</v>
      </c>
      <c r="K89" s="139" t="str">
        <f>VLOOKUP(E89,VIP!$A$2:$O15657,6,0)</f>
        <v>SI</v>
      </c>
      <c r="L89" s="131" t="s">
        <v>2213</v>
      </c>
      <c r="M89" s="95" t="s">
        <v>2438</v>
      </c>
      <c r="N89" s="95" t="s">
        <v>2444</v>
      </c>
      <c r="O89" s="139" t="s">
        <v>2639</v>
      </c>
      <c r="P89" s="139"/>
      <c r="Q89" s="138" t="s">
        <v>2213</v>
      </c>
    </row>
    <row r="90" spans="1:17" s="123" customFormat="1" ht="18" x14ac:dyDescent="0.25">
      <c r="A90" s="139" t="str">
        <f>VLOOKUP(E90,'LISTADO ATM'!$A$2:$C$901,3,0)</f>
        <v>SUR</v>
      </c>
      <c r="B90" s="134" t="s">
        <v>2692</v>
      </c>
      <c r="C90" s="96">
        <v>44428.939456018517</v>
      </c>
      <c r="D90" s="96" t="s">
        <v>2174</v>
      </c>
      <c r="E90" s="134">
        <v>50</v>
      </c>
      <c r="F90" s="139" t="str">
        <f>VLOOKUP(E90,VIP!$A$2:$O15206,2,0)</f>
        <v>DRBR050</v>
      </c>
      <c r="G90" s="139" t="str">
        <f>VLOOKUP(E90,'LISTADO ATM'!$A$2:$B$900,2,0)</f>
        <v xml:space="preserve">ATM Oficina Padre Las Casas (Azua) </v>
      </c>
      <c r="H90" s="139" t="str">
        <f>VLOOKUP(E90,VIP!$A$2:$O20167,7,FALSE)</f>
        <v>Si</v>
      </c>
      <c r="I90" s="139" t="str">
        <f>VLOOKUP(E90,VIP!$A$2:$O12132,8,FALSE)</f>
        <v>Si</v>
      </c>
      <c r="J90" s="139" t="str">
        <f>VLOOKUP(E90,VIP!$A$2:$O12082,8,FALSE)</f>
        <v>Si</v>
      </c>
      <c r="K90" s="139" t="str">
        <f>VLOOKUP(E90,VIP!$A$2:$O15656,6,0)</f>
        <v>NO</v>
      </c>
      <c r="L90" s="131" t="s">
        <v>2456</v>
      </c>
      <c r="M90" s="95" t="s">
        <v>2438</v>
      </c>
      <c r="N90" s="95" t="s">
        <v>2444</v>
      </c>
      <c r="O90" s="139" t="s">
        <v>2446</v>
      </c>
      <c r="P90" s="139"/>
      <c r="Q90" s="138" t="s">
        <v>2456</v>
      </c>
    </row>
    <row r="91" spans="1:17" s="123" customFormat="1" ht="18" x14ac:dyDescent="0.25">
      <c r="A91" s="139" t="str">
        <f>VLOOKUP(E91,'LISTADO ATM'!$A$2:$C$901,3,0)</f>
        <v>DISTRITO NACIONAL</v>
      </c>
      <c r="B91" s="134" t="s">
        <v>2691</v>
      </c>
      <c r="C91" s="96">
        <v>44428.939745370371</v>
      </c>
      <c r="D91" s="96" t="s">
        <v>2174</v>
      </c>
      <c r="E91" s="134">
        <v>87</v>
      </c>
      <c r="F91" s="139" t="str">
        <f>VLOOKUP(E91,VIP!$A$2:$O15205,2,0)</f>
        <v>DRBR087</v>
      </c>
      <c r="G91" s="139" t="str">
        <f>VLOOKUP(E91,'LISTADO ATM'!$A$2:$B$900,2,0)</f>
        <v xml:space="preserve">ATM Autoservicio Sarasota </v>
      </c>
      <c r="H91" s="139" t="str">
        <f>VLOOKUP(E91,VIP!$A$2:$O20166,7,FALSE)</f>
        <v>Si</v>
      </c>
      <c r="I91" s="139" t="str">
        <f>VLOOKUP(E91,VIP!$A$2:$O12131,8,FALSE)</f>
        <v>Si</v>
      </c>
      <c r="J91" s="139" t="str">
        <f>VLOOKUP(E91,VIP!$A$2:$O12081,8,FALSE)</f>
        <v>Si</v>
      </c>
      <c r="K91" s="139" t="str">
        <f>VLOOKUP(E91,VIP!$A$2:$O15655,6,0)</f>
        <v>NO</v>
      </c>
      <c r="L91" s="131" t="s">
        <v>2213</v>
      </c>
      <c r="M91" s="95" t="s">
        <v>2438</v>
      </c>
      <c r="N91" s="95" t="s">
        <v>2444</v>
      </c>
      <c r="O91" s="139" t="s">
        <v>2446</v>
      </c>
      <c r="P91" s="139"/>
      <c r="Q91" s="138" t="s">
        <v>2213</v>
      </c>
    </row>
    <row r="92" spans="1:17" s="123" customFormat="1" ht="18" x14ac:dyDescent="0.25">
      <c r="A92" s="139" t="str">
        <f>VLOOKUP(E92,'LISTADO ATM'!$A$2:$C$901,3,0)</f>
        <v>SUR</v>
      </c>
      <c r="B92" s="134" t="s">
        <v>2690</v>
      </c>
      <c r="C92" s="96">
        <v>44428.940127314818</v>
      </c>
      <c r="D92" s="96" t="s">
        <v>2174</v>
      </c>
      <c r="E92" s="134">
        <v>584</v>
      </c>
      <c r="F92" s="139" t="str">
        <f>VLOOKUP(E92,VIP!$A$2:$O15223,2,0)</f>
        <v>DRBR404</v>
      </c>
      <c r="G92" s="139" t="str">
        <f>VLOOKUP(E92,'LISTADO ATM'!$A$2:$B$900,2,0)</f>
        <v xml:space="preserve">ATM Oficina San Cristóbal I </v>
      </c>
      <c r="H92" s="139" t="str">
        <f>VLOOKUP(E92,VIP!$A$2:$O20184,7,FALSE)</f>
        <v>Si</v>
      </c>
      <c r="I92" s="139" t="str">
        <f>VLOOKUP(E92,VIP!$A$2:$O12149,8,FALSE)</f>
        <v>Si</v>
      </c>
      <c r="J92" s="139" t="str">
        <f>VLOOKUP(E92,VIP!$A$2:$O12099,8,FALSE)</f>
        <v>Si</v>
      </c>
      <c r="K92" s="139" t="str">
        <f>VLOOKUP(E92,VIP!$A$2:$O15673,6,0)</f>
        <v>SI</v>
      </c>
      <c r="L92" s="131" t="s">
        <v>2456</v>
      </c>
      <c r="M92" s="95" t="s">
        <v>2438</v>
      </c>
      <c r="N92" s="95" t="s">
        <v>2444</v>
      </c>
      <c r="O92" s="139" t="s">
        <v>2446</v>
      </c>
      <c r="P92" s="139"/>
      <c r="Q92" s="138" t="s">
        <v>2456</v>
      </c>
    </row>
    <row r="93" spans="1:17" s="123" customFormat="1" ht="18" x14ac:dyDescent="0.25">
      <c r="A93" s="139" t="str">
        <f>VLOOKUP(E93,'LISTADO ATM'!$A$2:$C$901,3,0)</f>
        <v>NORTE</v>
      </c>
      <c r="B93" s="134" t="s">
        <v>2737</v>
      </c>
      <c r="C93" s="96">
        <v>44428.975891203707</v>
      </c>
      <c r="D93" s="96" t="s">
        <v>2175</v>
      </c>
      <c r="E93" s="134">
        <v>854</v>
      </c>
      <c r="F93" s="139" t="str">
        <f>VLOOKUP(E93,VIP!$A$2:$O15222,2,0)</f>
        <v>DRBR854</v>
      </c>
      <c r="G93" s="139" t="str">
        <f>VLOOKUP(E93,'LISTADO ATM'!$A$2:$B$900,2,0)</f>
        <v xml:space="preserve">ATM Centro Comercial Blanco Batista </v>
      </c>
      <c r="H93" s="139" t="str">
        <f>VLOOKUP(E93,VIP!$A$2:$O20183,7,FALSE)</f>
        <v>Si</v>
      </c>
      <c r="I93" s="139" t="str">
        <f>VLOOKUP(E93,VIP!$A$2:$O12148,8,FALSE)</f>
        <v>Si</v>
      </c>
      <c r="J93" s="139" t="str">
        <f>VLOOKUP(E93,VIP!$A$2:$O12098,8,FALSE)</f>
        <v>Si</v>
      </c>
      <c r="K93" s="139" t="str">
        <f>VLOOKUP(E93,VIP!$A$2:$O15672,6,0)</f>
        <v>NO</v>
      </c>
      <c r="L93" s="131" t="s">
        <v>2213</v>
      </c>
      <c r="M93" s="95" t="s">
        <v>2438</v>
      </c>
      <c r="N93" s="95" t="s">
        <v>2444</v>
      </c>
      <c r="O93" s="139" t="s">
        <v>2639</v>
      </c>
      <c r="P93" s="139"/>
      <c r="Q93" s="138" t="s">
        <v>2213</v>
      </c>
    </row>
    <row r="94" spans="1:17" s="123" customFormat="1" ht="18" x14ac:dyDescent="0.25">
      <c r="A94" s="139" t="str">
        <f>VLOOKUP(E94,'LISTADO ATM'!$A$2:$C$901,3,0)</f>
        <v>DISTRITO NACIONAL</v>
      </c>
      <c r="B94" s="134" t="s">
        <v>2736</v>
      </c>
      <c r="C94" s="96">
        <v>44429.026493055557</v>
      </c>
      <c r="D94" s="96" t="s">
        <v>2441</v>
      </c>
      <c r="E94" s="134">
        <v>235</v>
      </c>
      <c r="F94" s="139" t="str">
        <f>VLOOKUP(E94,VIP!$A$2:$O15221,2,0)</f>
        <v>DRBR235</v>
      </c>
      <c r="G94" s="139" t="str">
        <f>VLOOKUP(E94,'LISTADO ATM'!$A$2:$B$900,2,0)</f>
        <v xml:space="preserve">ATM Oficina Multicentro La Sirena San Isidro </v>
      </c>
      <c r="H94" s="139" t="str">
        <f>VLOOKUP(E94,VIP!$A$2:$O20182,7,FALSE)</f>
        <v>Si</v>
      </c>
      <c r="I94" s="139" t="str">
        <f>VLOOKUP(E94,VIP!$A$2:$O12147,8,FALSE)</f>
        <v>Si</v>
      </c>
      <c r="J94" s="139" t="str">
        <f>VLOOKUP(E94,VIP!$A$2:$O12097,8,FALSE)</f>
        <v>Si</v>
      </c>
      <c r="K94" s="139" t="str">
        <f>VLOOKUP(E94,VIP!$A$2:$O15671,6,0)</f>
        <v>SI</v>
      </c>
      <c r="L94" s="131" t="s">
        <v>2410</v>
      </c>
      <c r="M94" s="95" t="s">
        <v>2438</v>
      </c>
      <c r="N94" s="95" t="s">
        <v>2444</v>
      </c>
      <c r="O94" s="139" t="s">
        <v>2445</v>
      </c>
      <c r="P94" s="139"/>
      <c r="Q94" s="138" t="s">
        <v>2410</v>
      </c>
    </row>
    <row r="95" spans="1:17" s="123" customFormat="1" ht="18" x14ac:dyDescent="0.25">
      <c r="A95" s="139" t="str">
        <f>VLOOKUP(E95,'LISTADO ATM'!$A$2:$C$901,3,0)</f>
        <v>DISTRITO NACIONAL</v>
      </c>
      <c r="B95" s="134" t="s">
        <v>2735</v>
      </c>
      <c r="C95" s="96">
        <v>44429.032719907409</v>
      </c>
      <c r="D95" s="96" t="s">
        <v>2441</v>
      </c>
      <c r="E95" s="134">
        <v>32</v>
      </c>
      <c r="F95" s="139" t="str">
        <f>VLOOKUP(E95,VIP!$A$2:$O15220,2,0)</f>
        <v>DRBR032</v>
      </c>
      <c r="G95" s="139" t="str">
        <f>VLOOKUP(E95,'LISTADO ATM'!$A$2:$B$900,2,0)</f>
        <v xml:space="preserve">ATM Oficina San Martín II </v>
      </c>
      <c r="H95" s="139" t="str">
        <f>VLOOKUP(E95,VIP!$A$2:$O20181,7,FALSE)</f>
        <v>Si</v>
      </c>
      <c r="I95" s="139" t="str">
        <f>VLOOKUP(E95,VIP!$A$2:$O12146,8,FALSE)</f>
        <v>Si</v>
      </c>
      <c r="J95" s="139" t="str">
        <f>VLOOKUP(E95,VIP!$A$2:$O12096,8,FALSE)</f>
        <v>Si</v>
      </c>
      <c r="K95" s="139" t="str">
        <f>VLOOKUP(E95,VIP!$A$2:$O15670,6,0)</f>
        <v>NO</v>
      </c>
      <c r="L95" s="131" t="s">
        <v>2410</v>
      </c>
      <c r="M95" s="95" t="s">
        <v>2438</v>
      </c>
      <c r="N95" s="95" t="s">
        <v>2444</v>
      </c>
      <c r="O95" s="139" t="s">
        <v>2445</v>
      </c>
      <c r="P95" s="139"/>
      <c r="Q95" s="138" t="s">
        <v>2410</v>
      </c>
    </row>
    <row r="96" spans="1:17" s="123" customFormat="1" ht="18" x14ac:dyDescent="0.25">
      <c r="A96" s="139" t="str">
        <f>VLOOKUP(E96,'LISTADO ATM'!$A$2:$C$901,3,0)</f>
        <v>DISTRITO NACIONAL</v>
      </c>
      <c r="B96" s="134" t="s">
        <v>2734</v>
      </c>
      <c r="C96" s="96">
        <v>44429.038472222222</v>
      </c>
      <c r="D96" s="96" t="s">
        <v>2441</v>
      </c>
      <c r="E96" s="134">
        <v>578</v>
      </c>
      <c r="F96" s="139" t="str">
        <f>VLOOKUP(E96,VIP!$A$2:$O15219,2,0)</f>
        <v>DRBR324</v>
      </c>
      <c r="G96" s="139" t="str">
        <f>VLOOKUP(E96,'LISTADO ATM'!$A$2:$B$900,2,0)</f>
        <v xml:space="preserve">ATM Procuraduría General de la República </v>
      </c>
      <c r="H96" s="139" t="str">
        <f>VLOOKUP(E96,VIP!$A$2:$O20180,7,FALSE)</f>
        <v>Si</v>
      </c>
      <c r="I96" s="139" t="str">
        <f>VLOOKUP(E96,VIP!$A$2:$O12145,8,FALSE)</f>
        <v>No</v>
      </c>
      <c r="J96" s="139" t="str">
        <f>VLOOKUP(E96,VIP!$A$2:$O12095,8,FALSE)</f>
        <v>No</v>
      </c>
      <c r="K96" s="139" t="str">
        <f>VLOOKUP(E96,VIP!$A$2:$O15669,6,0)</f>
        <v>NO</v>
      </c>
      <c r="L96" s="131" t="s">
        <v>2434</v>
      </c>
      <c r="M96" s="95" t="s">
        <v>2438</v>
      </c>
      <c r="N96" s="95" t="s">
        <v>2444</v>
      </c>
      <c r="O96" s="139" t="s">
        <v>2445</v>
      </c>
      <c r="P96" s="139"/>
      <c r="Q96" s="138" t="s">
        <v>2434</v>
      </c>
    </row>
    <row r="97" spans="1:17" s="123" customFormat="1" ht="18" x14ac:dyDescent="0.25">
      <c r="A97" s="139" t="str">
        <f>VLOOKUP(E97,'LISTADO ATM'!$A$2:$C$901,3,0)</f>
        <v>DISTRITO NACIONAL</v>
      </c>
      <c r="B97" s="134" t="s">
        <v>2733</v>
      </c>
      <c r="C97" s="96">
        <v>44429.040960648148</v>
      </c>
      <c r="D97" s="96" t="s">
        <v>2441</v>
      </c>
      <c r="E97" s="134">
        <v>565</v>
      </c>
      <c r="F97" s="139" t="str">
        <f>VLOOKUP(E97,VIP!$A$2:$O15218,2,0)</f>
        <v>DRBR24H</v>
      </c>
      <c r="G97" s="139" t="str">
        <f>VLOOKUP(E97,'LISTADO ATM'!$A$2:$B$900,2,0)</f>
        <v xml:space="preserve">ATM S/M La Cadena Núñez de Cáceres </v>
      </c>
      <c r="H97" s="139" t="str">
        <f>VLOOKUP(E97,VIP!$A$2:$O20179,7,FALSE)</f>
        <v>Si</v>
      </c>
      <c r="I97" s="139" t="str">
        <f>VLOOKUP(E97,VIP!$A$2:$O12144,8,FALSE)</f>
        <v>Si</v>
      </c>
      <c r="J97" s="139" t="str">
        <f>VLOOKUP(E97,VIP!$A$2:$O12094,8,FALSE)</f>
        <v>Si</v>
      </c>
      <c r="K97" s="139" t="str">
        <f>VLOOKUP(E97,VIP!$A$2:$O15668,6,0)</f>
        <v>NO</v>
      </c>
      <c r="L97" s="131" t="s">
        <v>2410</v>
      </c>
      <c r="M97" s="95" t="s">
        <v>2438</v>
      </c>
      <c r="N97" s="95" t="s">
        <v>2444</v>
      </c>
      <c r="O97" s="139" t="s">
        <v>2445</v>
      </c>
      <c r="P97" s="139"/>
      <c r="Q97" s="138" t="s">
        <v>2410</v>
      </c>
    </row>
    <row r="98" spans="1:17" s="123" customFormat="1" ht="18" x14ac:dyDescent="0.25">
      <c r="A98" s="139" t="str">
        <f>VLOOKUP(E98,'LISTADO ATM'!$A$2:$C$901,3,0)</f>
        <v>NORTE</v>
      </c>
      <c r="B98" s="134" t="s">
        <v>2732</v>
      </c>
      <c r="C98" s="96">
        <v>44429.045266203706</v>
      </c>
      <c r="D98" s="96" t="s">
        <v>2460</v>
      </c>
      <c r="E98" s="134">
        <v>285</v>
      </c>
      <c r="F98" s="139" t="str">
        <f>VLOOKUP(E98,VIP!$A$2:$O15217,2,0)</f>
        <v>DRBR285</v>
      </c>
      <c r="G98" s="139" t="str">
        <f>VLOOKUP(E98,'LISTADO ATM'!$A$2:$B$900,2,0)</f>
        <v xml:space="preserve">ATM Oficina Camino Real (Puerto Plata) </v>
      </c>
      <c r="H98" s="139" t="str">
        <f>VLOOKUP(E98,VIP!$A$2:$O20178,7,FALSE)</f>
        <v>Si</v>
      </c>
      <c r="I98" s="139" t="str">
        <f>VLOOKUP(E98,VIP!$A$2:$O12143,8,FALSE)</f>
        <v>Si</v>
      </c>
      <c r="J98" s="139" t="str">
        <f>VLOOKUP(E98,VIP!$A$2:$O12093,8,FALSE)</f>
        <v>Si</v>
      </c>
      <c r="K98" s="139" t="str">
        <f>VLOOKUP(E98,VIP!$A$2:$O15667,6,0)</f>
        <v>NO</v>
      </c>
      <c r="L98" s="131" t="s">
        <v>2434</v>
      </c>
      <c r="M98" s="95" t="s">
        <v>2438</v>
      </c>
      <c r="N98" s="95" t="s">
        <v>2444</v>
      </c>
      <c r="O98" s="139" t="s">
        <v>2738</v>
      </c>
      <c r="P98" s="139"/>
      <c r="Q98" s="138" t="s">
        <v>2434</v>
      </c>
    </row>
    <row r="99" spans="1:17" s="123" customFormat="1" ht="18" x14ac:dyDescent="0.25">
      <c r="A99" s="139" t="str">
        <f>VLOOKUP(E99,'LISTADO ATM'!$A$2:$C$901,3,0)</f>
        <v>DISTRITO NACIONAL</v>
      </c>
      <c r="B99" s="134" t="s">
        <v>2731</v>
      </c>
      <c r="C99" s="96">
        <v>44429.050983796296</v>
      </c>
      <c r="D99" s="96" t="s">
        <v>2441</v>
      </c>
      <c r="E99" s="134">
        <v>655</v>
      </c>
      <c r="F99" s="139" t="str">
        <f>VLOOKUP(E99,VIP!$A$2:$O15216,2,0)</f>
        <v>DRBR655</v>
      </c>
      <c r="G99" s="139" t="str">
        <f>VLOOKUP(E99,'LISTADO ATM'!$A$2:$B$900,2,0)</f>
        <v>ATM Farmacia Sandra</v>
      </c>
      <c r="H99" s="139" t="str">
        <f>VLOOKUP(E99,VIP!$A$2:$O20177,7,FALSE)</f>
        <v>Si</v>
      </c>
      <c r="I99" s="139" t="str">
        <f>VLOOKUP(E99,VIP!$A$2:$O12142,8,FALSE)</f>
        <v>Si</v>
      </c>
      <c r="J99" s="139" t="str">
        <f>VLOOKUP(E99,VIP!$A$2:$O12092,8,FALSE)</f>
        <v>Si</v>
      </c>
      <c r="K99" s="139" t="str">
        <f>VLOOKUP(E99,VIP!$A$2:$O15666,6,0)</f>
        <v>NO</v>
      </c>
      <c r="L99" s="131" t="s">
        <v>2434</v>
      </c>
      <c r="M99" s="95" t="s">
        <v>2438</v>
      </c>
      <c r="N99" s="95" t="s">
        <v>2444</v>
      </c>
      <c r="O99" s="139" t="s">
        <v>2445</v>
      </c>
      <c r="P99" s="139"/>
      <c r="Q99" s="138" t="s">
        <v>2434</v>
      </c>
    </row>
    <row r="100" spans="1:17" s="123" customFormat="1" ht="18" x14ac:dyDescent="0.25">
      <c r="A100" s="139" t="str">
        <f>VLOOKUP(E100,'LISTADO ATM'!$A$2:$C$901,3,0)</f>
        <v>SUR</v>
      </c>
      <c r="B100" s="134" t="s">
        <v>2730</v>
      </c>
      <c r="C100" s="96">
        <v>44429.054467592592</v>
      </c>
      <c r="D100" s="96" t="s">
        <v>2441</v>
      </c>
      <c r="E100" s="134">
        <v>615</v>
      </c>
      <c r="F100" s="139" t="str">
        <f>VLOOKUP(E100,VIP!$A$2:$O15215,2,0)</f>
        <v>DRBR418</v>
      </c>
      <c r="G100" s="139" t="str">
        <f>VLOOKUP(E100,'LISTADO ATM'!$A$2:$B$900,2,0)</f>
        <v xml:space="preserve">ATM Estación Sunix Cabral (Barahona) </v>
      </c>
      <c r="H100" s="139" t="str">
        <f>VLOOKUP(E100,VIP!$A$2:$O20176,7,FALSE)</f>
        <v>Si</v>
      </c>
      <c r="I100" s="139" t="str">
        <f>VLOOKUP(E100,VIP!$A$2:$O12141,8,FALSE)</f>
        <v>Si</v>
      </c>
      <c r="J100" s="139" t="str">
        <f>VLOOKUP(E100,VIP!$A$2:$O12091,8,FALSE)</f>
        <v>Si</v>
      </c>
      <c r="K100" s="139" t="str">
        <f>VLOOKUP(E100,VIP!$A$2:$O15665,6,0)</f>
        <v>NO</v>
      </c>
      <c r="L100" s="131" t="s">
        <v>2410</v>
      </c>
      <c r="M100" s="95" t="s">
        <v>2438</v>
      </c>
      <c r="N100" s="95" t="s">
        <v>2444</v>
      </c>
      <c r="O100" s="139" t="s">
        <v>2445</v>
      </c>
      <c r="P100" s="139"/>
      <c r="Q100" s="138" t="s">
        <v>2410</v>
      </c>
    </row>
    <row r="101" spans="1:17" s="123" customFormat="1" ht="18" x14ac:dyDescent="0.25">
      <c r="A101" s="139" t="str">
        <f>VLOOKUP(E101,'LISTADO ATM'!$A$2:$C$901,3,0)</f>
        <v>ESTE</v>
      </c>
      <c r="B101" s="134" t="s">
        <v>2729</v>
      </c>
      <c r="C101" s="96">
        <v>44429.055925925924</v>
      </c>
      <c r="D101" s="96" t="s">
        <v>2441</v>
      </c>
      <c r="E101" s="134">
        <v>609</v>
      </c>
      <c r="F101" s="139" t="str">
        <f>VLOOKUP(E101,VIP!$A$2:$O15214,2,0)</f>
        <v>DRBR120</v>
      </c>
      <c r="G101" s="139" t="str">
        <f>VLOOKUP(E101,'LISTADO ATM'!$A$2:$B$900,2,0)</f>
        <v xml:space="preserve">ATM S/M Jumbo (San Pedro) </v>
      </c>
      <c r="H101" s="139" t="str">
        <f>VLOOKUP(E101,VIP!$A$2:$O20175,7,FALSE)</f>
        <v>Si</v>
      </c>
      <c r="I101" s="139" t="str">
        <f>VLOOKUP(E101,VIP!$A$2:$O12140,8,FALSE)</f>
        <v>Si</v>
      </c>
      <c r="J101" s="139" t="str">
        <f>VLOOKUP(E101,VIP!$A$2:$O12090,8,FALSE)</f>
        <v>Si</v>
      </c>
      <c r="K101" s="139" t="str">
        <f>VLOOKUP(E101,VIP!$A$2:$O15664,6,0)</f>
        <v>NO</v>
      </c>
      <c r="L101" s="131" t="s">
        <v>2410</v>
      </c>
      <c r="M101" s="95" t="s">
        <v>2438</v>
      </c>
      <c r="N101" s="95" t="s">
        <v>2444</v>
      </c>
      <c r="O101" s="139" t="s">
        <v>2445</v>
      </c>
      <c r="P101" s="139"/>
      <c r="Q101" s="138" t="s">
        <v>2410</v>
      </c>
    </row>
    <row r="102" spans="1:17" s="123" customFormat="1" ht="18" x14ac:dyDescent="0.25">
      <c r="A102" s="139" t="str">
        <f>VLOOKUP(E102,'LISTADO ATM'!$A$2:$C$901,3,0)</f>
        <v>ESTE</v>
      </c>
      <c r="B102" s="134" t="s">
        <v>2728</v>
      </c>
      <c r="C102" s="96">
        <v>44429.057500000003</v>
      </c>
      <c r="D102" s="96" t="s">
        <v>2441</v>
      </c>
      <c r="E102" s="134">
        <v>608</v>
      </c>
      <c r="F102" s="139" t="str">
        <f>VLOOKUP(E102,VIP!$A$2:$O15213,2,0)</f>
        <v>DRBR305</v>
      </c>
      <c r="G102" s="139" t="str">
        <f>VLOOKUP(E102,'LISTADO ATM'!$A$2:$B$900,2,0)</f>
        <v xml:space="preserve">ATM Oficina Jumbo (San Pedro) </v>
      </c>
      <c r="H102" s="139" t="str">
        <f>VLOOKUP(E102,VIP!$A$2:$O20174,7,FALSE)</f>
        <v>Si</v>
      </c>
      <c r="I102" s="139" t="str">
        <f>VLOOKUP(E102,VIP!$A$2:$O12139,8,FALSE)</f>
        <v>Si</v>
      </c>
      <c r="J102" s="139" t="str">
        <f>VLOOKUP(E102,VIP!$A$2:$O12089,8,FALSE)</f>
        <v>Si</v>
      </c>
      <c r="K102" s="139" t="str">
        <f>VLOOKUP(E102,VIP!$A$2:$O15663,6,0)</f>
        <v>SI</v>
      </c>
      <c r="L102" s="131" t="s">
        <v>2410</v>
      </c>
      <c r="M102" s="95" t="s">
        <v>2438</v>
      </c>
      <c r="N102" s="95" t="s">
        <v>2444</v>
      </c>
      <c r="O102" s="139" t="s">
        <v>2445</v>
      </c>
      <c r="P102" s="139"/>
      <c r="Q102" s="138" t="s">
        <v>2410</v>
      </c>
    </row>
    <row r="103" spans="1:17" s="123" customFormat="1" ht="18" x14ac:dyDescent="0.25">
      <c r="A103" s="139" t="str">
        <f>VLOOKUP(E103,'LISTADO ATM'!$A$2:$C$901,3,0)</f>
        <v>NORTE</v>
      </c>
      <c r="B103" s="134" t="s">
        <v>2727</v>
      </c>
      <c r="C103" s="96">
        <v>44429.059467592589</v>
      </c>
      <c r="D103" s="96" t="s">
        <v>2460</v>
      </c>
      <c r="E103" s="134">
        <v>604</v>
      </c>
      <c r="F103" s="139" t="str">
        <f>VLOOKUP(E103,VIP!$A$2:$O15212,2,0)</f>
        <v>DRBR401</v>
      </c>
      <c r="G103" s="139" t="str">
        <f>VLOOKUP(E103,'LISTADO ATM'!$A$2:$B$900,2,0)</f>
        <v xml:space="preserve">ATM Oficina Estancia Nueva (Moca) </v>
      </c>
      <c r="H103" s="139" t="str">
        <f>VLOOKUP(E103,VIP!$A$2:$O20173,7,FALSE)</f>
        <v>Si</v>
      </c>
      <c r="I103" s="139" t="str">
        <f>VLOOKUP(E103,VIP!$A$2:$O12138,8,FALSE)</f>
        <v>Si</v>
      </c>
      <c r="J103" s="139" t="str">
        <f>VLOOKUP(E103,VIP!$A$2:$O12088,8,FALSE)</f>
        <v>Si</v>
      </c>
      <c r="K103" s="139" t="str">
        <f>VLOOKUP(E103,VIP!$A$2:$O15662,6,0)</f>
        <v>NO</v>
      </c>
      <c r="L103" s="131" t="s">
        <v>2434</v>
      </c>
      <c r="M103" s="95" t="s">
        <v>2438</v>
      </c>
      <c r="N103" s="95" t="s">
        <v>2444</v>
      </c>
      <c r="O103" s="139" t="s">
        <v>2738</v>
      </c>
      <c r="P103" s="139"/>
      <c r="Q103" s="138" t="s">
        <v>2434</v>
      </c>
    </row>
    <row r="104" spans="1:17" s="123" customFormat="1" ht="18" x14ac:dyDescent="0.25">
      <c r="A104" s="139" t="str">
        <f>VLOOKUP(E104,'LISTADO ATM'!$A$2:$C$901,3,0)</f>
        <v>SUR</v>
      </c>
      <c r="B104" s="134" t="s">
        <v>2726</v>
      </c>
      <c r="C104" s="96">
        <v>44429.06590277778</v>
      </c>
      <c r="D104" s="96" t="s">
        <v>2441</v>
      </c>
      <c r="E104" s="134">
        <v>825</v>
      </c>
      <c r="F104" s="139" t="str">
        <f>VLOOKUP(E104,VIP!$A$2:$O15211,2,0)</f>
        <v>DRBR825</v>
      </c>
      <c r="G104" s="139" t="str">
        <f>VLOOKUP(E104,'LISTADO ATM'!$A$2:$B$900,2,0)</f>
        <v xml:space="preserve">ATM Estacion Eco Cibeles (Las Matas de Farfán) </v>
      </c>
      <c r="H104" s="139" t="str">
        <f>VLOOKUP(E104,VIP!$A$2:$O20172,7,FALSE)</f>
        <v>Si</v>
      </c>
      <c r="I104" s="139" t="str">
        <f>VLOOKUP(E104,VIP!$A$2:$O12137,8,FALSE)</f>
        <v>Si</v>
      </c>
      <c r="J104" s="139" t="str">
        <f>VLOOKUP(E104,VIP!$A$2:$O12087,8,FALSE)</f>
        <v>Si</v>
      </c>
      <c r="K104" s="139" t="str">
        <f>VLOOKUP(E104,VIP!$A$2:$O15661,6,0)</f>
        <v>NO</v>
      </c>
      <c r="L104" s="131" t="s">
        <v>2434</v>
      </c>
      <c r="M104" s="95" t="s">
        <v>2438</v>
      </c>
      <c r="N104" s="95" t="s">
        <v>2444</v>
      </c>
      <c r="O104" s="139" t="s">
        <v>2445</v>
      </c>
      <c r="P104" s="139"/>
      <c r="Q104" s="138" t="s">
        <v>2434</v>
      </c>
    </row>
    <row r="105" spans="1:17" s="123" customFormat="1" ht="18" x14ac:dyDescent="0.25">
      <c r="A105" s="139" t="str">
        <f>VLOOKUP(E105,'LISTADO ATM'!$A$2:$C$901,3,0)</f>
        <v>NORTE</v>
      </c>
      <c r="B105" s="134" t="s">
        <v>2725</v>
      </c>
      <c r="C105" s="96">
        <v>44429.068148148152</v>
      </c>
      <c r="D105" s="96" t="s">
        <v>2613</v>
      </c>
      <c r="E105" s="134">
        <v>754</v>
      </c>
      <c r="F105" s="139" t="str">
        <f>VLOOKUP(E105,VIP!$A$2:$O15210,2,0)</f>
        <v>DRBR754</v>
      </c>
      <c r="G105" s="139" t="str">
        <f>VLOOKUP(E105,'LISTADO ATM'!$A$2:$B$900,2,0)</f>
        <v xml:space="preserve">ATM Autobanco Oficina Licey al Medio </v>
      </c>
      <c r="H105" s="139" t="str">
        <f>VLOOKUP(E105,VIP!$A$2:$O20171,7,FALSE)</f>
        <v>Si</v>
      </c>
      <c r="I105" s="139" t="str">
        <f>VLOOKUP(E105,VIP!$A$2:$O12136,8,FALSE)</f>
        <v>Si</v>
      </c>
      <c r="J105" s="139" t="str">
        <f>VLOOKUP(E105,VIP!$A$2:$O12086,8,FALSE)</f>
        <v>Si</v>
      </c>
      <c r="K105" s="139" t="str">
        <f>VLOOKUP(E105,VIP!$A$2:$O15660,6,0)</f>
        <v>NO</v>
      </c>
      <c r="L105" s="131" t="s">
        <v>2410</v>
      </c>
      <c r="M105" s="95" t="s">
        <v>2438</v>
      </c>
      <c r="N105" s="95" t="s">
        <v>2444</v>
      </c>
      <c r="O105" s="139" t="s">
        <v>2614</v>
      </c>
      <c r="P105" s="139"/>
      <c r="Q105" s="138" t="s">
        <v>2410</v>
      </c>
    </row>
    <row r="106" spans="1:17" s="123" customFormat="1" ht="18" x14ac:dyDescent="0.25">
      <c r="A106" s="139" t="str">
        <f>VLOOKUP(E106,'LISTADO ATM'!$A$2:$C$901,3,0)</f>
        <v>ESTE</v>
      </c>
      <c r="B106" s="134" t="s">
        <v>2724</v>
      </c>
      <c r="C106" s="96">
        <v>44429.070219907408</v>
      </c>
      <c r="D106" s="96" t="s">
        <v>2441</v>
      </c>
      <c r="E106" s="134">
        <v>673</v>
      </c>
      <c r="F106" s="139" t="str">
        <f>VLOOKUP(E106,VIP!$A$2:$O15209,2,0)</f>
        <v>DRBR673</v>
      </c>
      <c r="G106" s="139" t="str">
        <f>VLOOKUP(E106,'LISTADO ATM'!$A$2:$B$900,2,0)</f>
        <v>ATM Clínica Dr. Cruz Jiminián</v>
      </c>
      <c r="H106" s="139" t="str">
        <f>VLOOKUP(E106,VIP!$A$2:$O20170,7,FALSE)</f>
        <v>Si</v>
      </c>
      <c r="I106" s="139" t="str">
        <f>VLOOKUP(E106,VIP!$A$2:$O12135,8,FALSE)</f>
        <v>Si</v>
      </c>
      <c r="J106" s="139" t="str">
        <f>VLOOKUP(E106,VIP!$A$2:$O12085,8,FALSE)</f>
        <v>Si</v>
      </c>
      <c r="K106" s="139" t="str">
        <f>VLOOKUP(E106,VIP!$A$2:$O15659,6,0)</f>
        <v>NO</v>
      </c>
      <c r="L106" s="131" t="s">
        <v>2434</v>
      </c>
      <c r="M106" s="95" t="s">
        <v>2438</v>
      </c>
      <c r="N106" s="95" t="s">
        <v>2444</v>
      </c>
      <c r="O106" s="139" t="s">
        <v>2445</v>
      </c>
      <c r="P106" s="139"/>
      <c r="Q106" s="138" t="s">
        <v>2434</v>
      </c>
    </row>
    <row r="107" spans="1:17" s="123" customFormat="1" ht="18" x14ac:dyDescent="0.25">
      <c r="A107" s="139" t="str">
        <f>VLOOKUP(E107,'LISTADO ATM'!$A$2:$C$901,3,0)</f>
        <v>NORTE</v>
      </c>
      <c r="B107" s="134" t="s">
        <v>2723</v>
      </c>
      <c r="C107" s="96">
        <v>44429.123761574076</v>
      </c>
      <c r="D107" s="96" t="s">
        <v>2175</v>
      </c>
      <c r="E107" s="134">
        <v>276</v>
      </c>
      <c r="F107" s="139" t="str">
        <f>VLOOKUP(E107,VIP!$A$2:$O15208,2,0)</f>
        <v>DRBR276</v>
      </c>
      <c r="G107" s="139" t="str">
        <f>VLOOKUP(E107,'LISTADO ATM'!$A$2:$B$900,2,0)</f>
        <v xml:space="preserve">ATM UNP Las Guáranas (San Francisco) </v>
      </c>
      <c r="H107" s="139" t="str">
        <f>VLOOKUP(E107,VIP!$A$2:$O20169,7,FALSE)</f>
        <v>Si</v>
      </c>
      <c r="I107" s="139" t="str">
        <f>VLOOKUP(E107,VIP!$A$2:$O12134,8,FALSE)</f>
        <v>Si</v>
      </c>
      <c r="J107" s="139" t="str">
        <f>VLOOKUP(E107,VIP!$A$2:$O12084,8,FALSE)</f>
        <v>Si</v>
      </c>
      <c r="K107" s="139" t="str">
        <f>VLOOKUP(E107,VIP!$A$2:$O15658,6,0)</f>
        <v>NO</v>
      </c>
      <c r="L107" s="131" t="s">
        <v>2624</v>
      </c>
      <c r="M107" s="95" t="s">
        <v>2438</v>
      </c>
      <c r="N107" s="95" t="s">
        <v>2444</v>
      </c>
      <c r="O107" s="139" t="s">
        <v>2583</v>
      </c>
      <c r="P107" s="139"/>
      <c r="Q107" s="138" t="s">
        <v>2624</v>
      </c>
    </row>
    <row r="108" spans="1:17" s="123" customFormat="1" ht="18" x14ac:dyDescent="0.25">
      <c r="A108" s="139" t="str">
        <f>VLOOKUP(E108,'LISTADO ATM'!$A$2:$C$901,3,0)</f>
        <v>ESTE</v>
      </c>
      <c r="B108" s="134" t="s">
        <v>2722</v>
      </c>
      <c r="C108" s="96">
        <v>44429.125532407408</v>
      </c>
      <c r="D108" s="96" t="s">
        <v>2174</v>
      </c>
      <c r="E108" s="134">
        <v>822</v>
      </c>
      <c r="F108" s="139" t="str">
        <f>VLOOKUP(E108,VIP!$A$2:$O15207,2,0)</f>
        <v>DRBR822</v>
      </c>
      <c r="G108" s="139" t="str">
        <f>VLOOKUP(E108,'LISTADO ATM'!$A$2:$B$900,2,0)</f>
        <v xml:space="preserve">ATM INDUSPALMA </v>
      </c>
      <c r="H108" s="139" t="str">
        <f>VLOOKUP(E108,VIP!$A$2:$O20168,7,FALSE)</f>
        <v>Si</v>
      </c>
      <c r="I108" s="139" t="str">
        <f>VLOOKUP(E108,VIP!$A$2:$O12133,8,FALSE)</f>
        <v>Si</v>
      </c>
      <c r="J108" s="139" t="str">
        <f>VLOOKUP(E108,VIP!$A$2:$O12083,8,FALSE)</f>
        <v>Si</v>
      </c>
      <c r="K108" s="139" t="str">
        <f>VLOOKUP(E108,VIP!$A$2:$O15657,6,0)</f>
        <v>NO</v>
      </c>
      <c r="L108" s="131" t="s">
        <v>2239</v>
      </c>
      <c r="M108" s="95" t="s">
        <v>2438</v>
      </c>
      <c r="N108" s="95" t="s">
        <v>2444</v>
      </c>
      <c r="O108" s="139" t="s">
        <v>2446</v>
      </c>
      <c r="P108" s="139"/>
      <c r="Q108" s="138" t="s">
        <v>2239</v>
      </c>
    </row>
    <row r="109" spans="1:17" s="123" customFormat="1" ht="18" x14ac:dyDescent="0.25">
      <c r="A109" s="139" t="str">
        <f>VLOOKUP(E109,'LISTADO ATM'!$A$2:$C$901,3,0)</f>
        <v>DISTRITO NACIONAL</v>
      </c>
      <c r="B109" s="134" t="s">
        <v>2741</v>
      </c>
      <c r="C109" s="96">
        <v>44429.225856481484</v>
      </c>
      <c r="D109" s="96" t="s">
        <v>2441</v>
      </c>
      <c r="E109" s="134">
        <v>706</v>
      </c>
      <c r="F109" s="139" t="str">
        <f>VLOOKUP(E109,VIP!$A$2:$O15236,2,0)</f>
        <v>DRBR706</v>
      </c>
      <c r="G109" s="139" t="str">
        <f>VLOOKUP(E109,'LISTADO ATM'!$A$2:$B$900,2,0)</f>
        <v xml:space="preserve">ATM S/M Pristine </v>
      </c>
      <c r="H109" s="139" t="str">
        <f>VLOOKUP(E109,VIP!$A$2:$O20197,7,FALSE)</f>
        <v>Si</v>
      </c>
      <c r="I109" s="139" t="str">
        <f>VLOOKUP(E109,VIP!$A$2:$O12162,8,FALSE)</f>
        <v>Si</v>
      </c>
      <c r="J109" s="139" t="str">
        <f>VLOOKUP(E109,VIP!$A$2:$O12112,8,FALSE)</f>
        <v>Si</v>
      </c>
      <c r="K109" s="139" t="str">
        <f>VLOOKUP(E109,VIP!$A$2:$O15686,6,0)</f>
        <v>NO</v>
      </c>
      <c r="L109" s="131" t="s">
        <v>2410</v>
      </c>
      <c r="M109" s="95" t="s">
        <v>2438</v>
      </c>
      <c r="N109" s="95" t="s">
        <v>2444</v>
      </c>
      <c r="O109" s="139" t="s">
        <v>2445</v>
      </c>
      <c r="P109" s="139"/>
      <c r="Q109" s="138" t="s">
        <v>2410</v>
      </c>
    </row>
    <row r="110" spans="1:17" s="123" customFormat="1" ht="18" x14ac:dyDescent="0.25">
      <c r="A110" s="139" t="str">
        <f>VLOOKUP(E110,'LISTADO ATM'!$A$2:$C$901,3,0)</f>
        <v>DISTRITO NACIONAL</v>
      </c>
      <c r="B110" s="134" t="s">
        <v>2740</v>
      </c>
      <c r="C110" s="96">
        <v>44429.226990740739</v>
      </c>
      <c r="D110" s="96" t="s">
        <v>2441</v>
      </c>
      <c r="E110" s="134">
        <v>577</v>
      </c>
      <c r="F110" s="139" t="str">
        <f>VLOOKUP(E110,VIP!$A$2:$O15235,2,0)</f>
        <v>DRBR173</v>
      </c>
      <c r="G110" s="139" t="str">
        <f>VLOOKUP(E110,'LISTADO ATM'!$A$2:$B$900,2,0)</f>
        <v xml:space="preserve">ATM Olé Ave. Duarte </v>
      </c>
      <c r="H110" s="139" t="str">
        <f>VLOOKUP(E110,VIP!$A$2:$O20196,7,FALSE)</f>
        <v>Si</v>
      </c>
      <c r="I110" s="139" t="str">
        <f>VLOOKUP(E110,VIP!$A$2:$O12161,8,FALSE)</f>
        <v>Si</v>
      </c>
      <c r="J110" s="139" t="str">
        <f>VLOOKUP(E110,VIP!$A$2:$O12111,8,FALSE)</f>
        <v>Si</v>
      </c>
      <c r="K110" s="139" t="str">
        <f>VLOOKUP(E110,VIP!$A$2:$O15685,6,0)</f>
        <v>SI</v>
      </c>
      <c r="L110" s="131" t="s">
        <v>2410</v>
      </c>
      <c r="M110" s="95" t="s">
        <v>2438</v>
      </c>
      <c r="N110" s="95" t="s">
        <v>2444</v>
      </c>
      <c r="O110" s="139" t="s">
        <v>2445</v>
      </c>
      <c r="P110" s="139"/>
      <c r="Q110" s="138" t="s">
        <v>2410</v>
      </c>
    </row>
    <row r="111" spans="1:17" s="123" customFormat="1" ht="18" x14ac:dyDescent="0.25">
      <c r="A111" s="139" t="str">
        <f>VLOOKUP(E111,'LISTADO ATM'!$A$2:$C$901,3,0)</f>
        <v>SUR</v>
      </c>
      <c r="B111" s="134" t="s">
        <v>2739</v>
      </c>
      <c r="C111" s="96">
        <v>44429.228194444448</v>
      </c>
      <c r="D111" s="96" t="s">
        <v>2441</v>
      </c>
      <c r="E111" s="134">
        <v>84</v>
      </c>
      <c r="F111" s="139" t="str">
        <f>VLOOKUP(E111,VIP!$A$2:$O15234,2,0)</f>
        <v>DRBR084</v>
      </c>
      <c r="G111" s="139" t="str">
        <f>VLOOKUP(E111,'LISTADO ATM'!$A$2:$B$900,2,0)</f>
        <v xml:space="preserve">ATM Oficina Multicentro Sirena San Cristóbal </v>
      </c>
      <c r="H111" s="139" t="str">
        <f>VLOOKUP(E111,VIP!$A$2:$O20195,7,FALSE)</f>
        <v>Si</v>
      </c>
      <c r="I111" s="139" t="str">
        <f>VLOOKUP(E111,VIP!$A$2:$O12160,8,FALSE)</f>
        <v>Si</v>
      </c>
      <c r="J111" s="139" t="str">
        <f>VLOOKUP(E111,VIP!$A$2:$O12110,8,FALSE)</f>
        <v>Si</v>
      </c>
      <c r="K111" s="139" t="str">
        <f>VLOOKUP(E111,VIP!$A$2:$O15684,6,0)</f>
        <v>SI</v>
      </c>
      <c r="L111" s="131" t="s">
        <v>2410</v>
      </c>
      <c r="M111" s="95" t="s">
        <v>2438</v>
      </c>
      <c r="N111" s="95" t="s">
        <v>2444</v>
      </c>
      <c r="O111" s="139" t="s">
        <v>2445</v>
      </c>
      <c r="P111" s="139"/>
      <c r="Q111" s="138" t="s">
        <v>2410</v>
      </c>
    </row>
    <row r="1036404" spans="16:16" ht="18" x14ac:dyDescent="0.25">
      <c r="P1036404" s="110"/>
    </row>
  </sheetData>
  <autoFilter ref="A4:Q88">
    <sortState ref="A5:Q111">
      <sortCondition ref="C4:C88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:B17">
    <cfRule type="duplicateValues" dxfId="311" priority="30"/>
  </conditionalFormatting>
  <conditionalFormatting sqref="B11:B17">
    <cfRule type="duplicateValues" dxfId="310" priority="23"/>
  </conditionalFormatting>
  <conditionalFormatting sqref="B18:B25">
    <cfRule type="duplicateValues" dxfId="309" priority="21"/>
  </conditionalFormatting>
  <conditionalFormatting sqref="B18:B25">
    <cfRule type="duplicateValues" dxfId="308" priority="14"/>
  </conditionalFormatting>
  <conditionalFormatting sqref="B112:B1048576 B1:B4">
    <cfRule type="duplicateValues" dxfId="307" priority="135834"/>
  </conditionalFormatting>
  <conditionalFormatting sqref="B57:B88">
    <cfRule type="duplicateValues" dxfId="306" priority="135837"/>
  </conditionalFormatting>
  <conditionalFormatting sqref="B5:B10">
    <cfRule type="duplicateValues" dxfId="305" priority="135840"/>
  </conditionalFormatting>
  <conditionalFormatting sqref="B89:B105">
    <cfRule type="duplicateValues" dxfId="304" priority="135848"/>
  </conditionalFormatting>
  <conditionalFormatting sqref="E89:E105">
    <cfRule type="duplicateValues" dxfId="303" priority="135849"/>
  </conditionalFormatting>
  <conditionalFormatting sqref="B106:B109">
    <cfRule type="duplicateValues" dxfId="302" priority="135854"/>
  </conditionalFormatting>
  <conditionalFormatting sqref="E106:E109">
    <cfRule type="duplicateValues" dxfId="301" priority="135855"/>
  </conditionalFormatting>
  <conditionalFormatting sqref="B110:B111">
    <cfRule type="duplicateValues" dxfId="300" priority="135860"/>
  </conditionalFormatting>
  <conditionalFormatting sqref="E110:E111">
    <cfRule type="duplicateValues" dxfId="299" priority="135861"/>
  </conditionalFormatting>
  <conditionalFormatting sqref="B26:B56">
    <cfRule type="duplicateValues" dxfId="298" priority="135862"/>
  </conditionalFormatting>
  <conditionalFormatting sqref="E5:E106">
    <cfRule type="duplicateValues" dxfId="297" priority="135864"/>
  </conditionalFormatting>
  <hyperlinks>
    <hyperlink ref="B9" r:id="rId7" display="http://s460-helpdesk/CAisd/pdmweb.exe?OP=SEARCH+FACTORY=in+SKIPLIST=1+QBE.EQ.id=3700977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zoomScale="70" zoomScaleNormal="70" workbookViewId="0">
      <selection activeCell="H22" sqref="H22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0" t="s">
        <v>2540</v>
      </c>
      <c r="G1" s="201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202" t="s">
        <v>2635</v>
      </c>
      <c r="B2" s="203"/>
      <c r="C2" s="203"/>
      <c r="D2" s="203"/>
      <c r="E2" s="204"/>
      <c r="F2" s="99" t="s">
        <v>2539</v>
      </c>
      <c r="G2" s="98">
        <f>G3+G4</f>
        <v>107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8"/>
      <c r="B3" s="183"/>
      <c r="C3" s="209"/>
      <c r="D3" s="209"/>
      <c r="E3" s="210"/>
      <c r="F3" s="99" t="s">
        <v>2538</v>
      </c>
      <c r="G3" s="98">
        <f>COUNTIF(REPORTE!A:Q,"fuera de Servicio")</f>
        <v>107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44428.708333333336</v>
      </c>
      <c r="C4" s="211"/>
      <c r="D4" s="211"/>
      <c r="E4" s="212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44429.25</v>
      </c>
      <c r="C5" s="211"/>
      <c r="D5" s="211"/>
      <c r="E5" s="21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94"/>
      <c r="B6" s="195"/>
      <c r="C6" s="213"/>
      <c r="D6" s="213"/>
      <c r="E6" s="214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7" t="s">
        <v>2570</v>
      </c>
      <c r="B7" s="198"/>
      <c r="C7" s="198"/>
      <c r="D7" s="198"/>
      <c r="E7" s="199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6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48" t="e">
        <f>VLOOKUP(B9,'[1]LISTADO ATM'!$A$2:$C$922,3,0)</f>
        <v>#N/A</v>
      </c>
      <c r="B9" s="139"/>
      <c r="C9" s="128" t="e">
        <f>VLOOKUP(B9,'[1]LISTADO ATM'!$A$2:$B$922,2,0)</f>
        <v>#N/A</v>
      </c>
      <c r="D9" s="126" t="s">
        <v>2617</v>
      </c>
      <c r="E9" s="149"/>
    </row>
    <row r="10" spans="1:11" s="108" customFormat="1" ht="18.75" thickBot="1" x14ac:dyDescent="0.3">
      <c r="A10" s="152" t="s">
        <v>2463</v>
      </c>
      <c r="B10" s="135">
        <f>COUNT(B9:B9)</f>
        <v>0</v>
      </c>
      <c r="C10" s="191"/>
      <c r="D10" s="192"/>
      <c r="E10" s="193"/>
    </row>
    <row r="11" spans="1:11" s="108" customFormat="1" x14ac:dyDescent="0.25">
      <c r="A11" s="194"/>
      <c r="B11" s="195"/>
      <c r="C11" s="195"/>
      <c r="D11" s="195"/>
      <c r="E11" s="196"/>
    </row>
    <row r="12" spans="1:11" s="108" customFormat="1" ht="18" customHeight="1" x14ac:dyDescent="0.25">
      <c r="A12" s="197" t="s">
        <v>2571</v>
      </c>
      <c r="B12" s="198"/>
      <c r="C12" s="198"/>
      <c r="D12" s="198"/>
      <c r="E12" s="199"/>
    </row>
    <row r="13" spans="1:11" s="108" customFormat="1" ht="18" x14ac:dyDescent="0.25">
      <c r="A13" s="145" t="s">
        <v>15</v>
      </c>
      <c r="B13" s="146" t="s">
        <v>2408</v>
      </c>
      <c r="C13" s="124" t="s">
        <v>46</v>
      </c>
      <c r="D13" s="124" t="s">
        <v>2411</v>
      </c>
      <c r="E13" s="147" t="s">
        <v>2409</v>
      </c>
    </row>
    <row r="14" spans="1:11" s="108" customFormat="1" ht="18" x14ac:dyDescent="0.25">
      <c r="A14" s="148" t="e">
        <f>VLOOKUP(#REF!,'[1]LISTADO ATM'!$A$2:$C$822,3,0)</f>
        <v>#REF!</v>
      </c>
      <c r="B14" s="140"/>
      <c r="C14" s="128" t="e">
        <f>VLOOKUP(B14,'[1]LISTADO ATM'!$A$2:$B$822,2,0)</f>
        <v>#N/A</v>
      </c>
      <c r="D14" s="126" t="s">
        <v>2531</v>
      </c>
      <c r="E14" s="149"/>
    </row>
    <row r="15" spans="1:11" s="108" customFormat="1" ht="18.75" thickBot="1" x14ac:dyDescent="0.3">
      <c r="A15" s="152" t="s">
        <v>2463</v>
      </c>
      <c r="B15" s="135">
        <f>COUNT(B14:B14)</f>
        <v>0</v>
      </c>
      <c r="C15" s="191"/>
      <c r="D15" s="192"/>
      <c r="E15" s="193"/>
    </row>
    <row r="16" spans="1:11" s="108" customFormat="1" ht="18" customHeight="1" thickBot="1" x14ac:dyDescent="0.3">
      <c r="A16" s="180"/>
      <c r="B16" s="181"/>
      <c r="C16" s="181"/>
      <c r="D16" s="181"/>
      <c r="E16" s="182"/>
    </row>
    <row r="17" spans="1:5" s="108" customFormat="1" ht="18.75" customHeight="1" thickBot="1" x14ac:dyDescent="0.3">
      <c r="A17" s="174" t="s">
        <v>2464</v>
      </c>
      <c r="B17" s="175"/>
      <c r="C17" s="175"/>
      <c r="D17" s="175"/>
      <c r="E17" s="176"/>
    </row>
    <row r="18" spans="1:5" s="108" customFormat="1" ht="18" customHeight="1" x14ac:dyDescent="0.25">
      <c r="A18" s="145" t="s">
        <v>15</v>
      </c>
      <c r="B18" s="146" t="s">
        <v>2408</v>
      </c>
      <c r="C18" s="124" t="s">
        <v>46</v>
      </c>
      <c r="D18" s="124" t="s">
        <v>2411</v>
      </c>
      <c r="E18" s="147" t="s">
        <v>2409</v>
      </c>
    </row>
    <row r="19" spans="1:5" s="108" customFormat="1" ht="18" customHeight="1" x14ac:dyDescent="0.25">
      <c r="A19" s="148" t="str">
        <f>VLOOKUP(B19,'[1]LISTADO ATM'!$A$2:$C$922,3,0)</f>
        <v>SUR</v>
      </c>
      <c r="B19" s="139">
        <v>592</v>
      </c>
      <c r="C19" s="128" t="str">
        <f>VLOOKUP(B19,'[1]LISTADO ATM'!$A$2:$B$922,2,0)</f>
        <v xml:space="preserve">ATM Centro de Caja San Cristóbal I </v>
      </c>
      <c r="D19" s="133" t="s">
        <v>2429</v>
      </c>
      <c r="E19" s="150">
        <v>3335994387</v>
      </c>
    </row>
    <row r="20" spans="1:5" s="114" customFormat="1" ht="18" customHeight="1" x14ac:dyDescent="0.25">
      <c r="A20" s="153" t="str">
        <f>VLOOKUP(B20,'[1]LISTADO ATM'!$A$2:$C$922,3,0)</f>
        <v>NORTE</v>
      </c>
      <c r="B20" s="139">
        <v>22</v>
      </c>
      <c r="C20" s="128" t="str">
        <f>VLOOKUP(B20,'[1]LISTADO ATM'!$A$2:$B$922,2,0)</f>
        <v>ATM S/M Olimpico (Santiago)</v>
      </c>
      <c r="D20" s="133" t="s">
        <v>2429</v>
      </c>
      <c r="E20" s="149">
        <v>3335994841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677</v>
      </c>
      <c r="C21" s="128" t="str">
        <f>VLOOKUP(B21,'[1]LISTADO ATM'!$A$2:$B$922,2,0)</f>
        <v>ATM PBG Villa Jaragua</v>
      </c>
      <c r="D21" s="133" t="s">
        <v>2429</v>
      </c>
      <c r="E21" s="149">
        <v>3335994844</v>
      </c>
    </row>
    <row r="22" spans="1:5" s="114" customFormat="1" ht="18" customHeight="1" x14ac:dyDescent="0.25">
      <c r="A22" s="153" t="str">
        <f>VLOOKUP(B22,'[1]LISTADO ATM'!$A$2:$C$922,3,0)</f>
        <v>SUR</v>
      </c>
      <c r="B22" s="139">
        <v>751</v>
      </c>
      <c r="C22" s="128" t="str">
        <f>VLOOKUP(B22,'[1]LISTADO ATM'!$A$2:$B$922,2,0)</f>
        <v>ATM Eco Petroleo Camilo</v>
      </c>
      <c r="D22" s="133" t="s">
        <v>2429</v>
      </c>
      <c r="E22" s="149">
        <v>3335994948</v>
      </c>
    </row>
    <row r="23" spans="1:5" s="114" customFormat="1" ht="18" customHeight="1" x14ac:dyDescent="0.25">
      <c r="A23" s="153" t="str">
        <f>VLOOKUP(B23,'[1]LISTADO ATM'!$A$2:$C$922,3,0)</f>
        <v>NORTE</v>
      </c>
      <c r="B23" s="139">
        <v>40</v>
      </c>
      <c r="C23" s="128" t="str">
        <f>VLOOKUP(B23,'[1]LISTADO ATM'!$A$2:$B$922,2,0)</f>
        <v xml:space="preserve">ATM Oficina El Puñal </v>
      </c>
      <c r="D23" s="133" t="s">
        <v>2429</v>
      </c>
      <c r="E23" s="151">
        <v>3335995699</v>
      </c>
    </row>
    <row r="24" spans="1:5" s="114" customFormat="1" ht="18" customHeight="1" x14ac:dyDescent="0.25">
      <c r="A24" s="153" t="str">
        <f>VLOOKUP(B24,'[1]LISTADO ATM'!$A$2:$C$922,3,0)</f>
        <v>DISTRITO NACIONAL</v>
      </c>
      <c r="B24" s="139">
        <v>524</v>
      </c>
      <c r="C24" s="128" t="str">
        <f>VLOOKUP(B24,'[1]LISTADO ATM'!$A$2:$B$922,2,0)</f>
        <v xml:space="preserve">ATM DNCD </v>
      </c>
      <c r="D24" s="133" t="s">
        <v>2429</v>
      </c>
      <c r="E24" s="151">
        <v>3335995705</v>
      </c>
    </row>
    <row r="25" spans="1:5" s="114" customFormat="1" ht="18" customHeight="1" x14ac:dyDescent="0.25">
      <c r="A25" s="153" t="str">
        <f>VLOOKUP(B25,'[1]LISTADO ATM'!$A$2:$C$922,3,0)</f>
        <v>SUR</v>
      </c>
      <c r="B25" s="139">
        <v>356</v>
      </c>
      <c r="C25" s="128" t="str">
        <f>VLOOKUP(B25,'[1]LISTADO ATM'!$A$2:$B$922,2,0)</f>
        <v xml:space="preserve">ATM Estación Sigma (San Cristóbal) </v>
      </c>
      <c r="D25" s="133" t="s">
        <v>2429</v>
      </c>
      <c r="E25" s="151">
        <v>3335995781</v>
      </c>
    </row>
    <row r="26" spans="1:5" s="114" customFormat="1" ht="18" customHeight="1" x14ac:dyDescent="0.25">
      <c r="A26" s="153" t="str">
        <f>VLOOKUP(B26,'[1]LISTADO ATM'!$A$2:$C$922,3,0)</f>
        <v>SUR</v>
      </c>
      <c r="B26" s="139">
        <v>984</v>
      </c>
      <c r="C26" s="128" t="str">
        <f>VLOOKUP(B26,'[1]LISTADO ATM'!$A$2:$B$922,2,0)</f>
        <v xml:space="preserve">ATM Oficina Neiba II </v>
      </c>
      <c r="D26" s="133" t="s">
        <v>2429</v>
      </c>
      <c r="E26" s="151">
        <v>3335995829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441</v>
      </c>
      <c r="C27" s="128" t="str">
        <f>VLOOKUP(B27,'[1]LISTADO ATM'!$A$2:$B$922,2,0)</f>
        <v>ATM Estacion de Servicio Romulo Betancour</v>
      </c>
      <c r="D27" s="133" t="s">
        <v>2429</v>
      </c>
      <c r="E27" s="151">
        <v>3335995876</v>
      </c>
    </row>
    <row r="28" spans="1:5" s="123" customFormat="1" ht="18.75" customHeight="1" x14ac:dyDescent="0.25">
      <c r="A28" s="153" t="str">
        <f>VLOOKUP(B28,'[1]LISTADO ATM'!$A$2:$C$922,3,0)</f>
        <v>SUR</v>
      </c>
      <c r="B28" s="139">
        <v>103</v>
      </c>
      <c r="C28" s="128" t="str">
        <f>VLOOKUP(B28,'[1]LISTADO ATM'!$A$2:$B$922,2,0)</f>
        <v xml:space="preserve">ATM Oficina Las Matas de Farfán </v>
      </c>
      <c r="D28" s="133" t="s">
        <v>2429</v>
      </c>
      <c r="E28" s="151">
        <v>3335995895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633</v>
      </c>
      <c r="C29" s="128" t="str">
        <f>VLOOKUP(B29,'[1]LISTADO ATM'!$A$2:$B$922,2,0)</f>
        <v xml:space="preserve">ATM Autobanco Las Colinas </v>
      </c>
      <c r="D29" s="133" t="s">
        <v>2429</v>
      </c>
      <c r="E29" s="150">
        <v>3335995949</v>
      </c>
    </row>
    <row r="30" spans="1:5" s="123" customFormat="1" ht="18.75" customHeight="1" x14ac:dyDescent="0.25">
      <c r="A30" s="153" t="str">
        <f>VLOOKUP(B30,'[1]LISTADO ATM'!$A$2:$C$922,3,0)</f>
        <v>ESTE</v>
      </c>
      <c r="B30" s="139">
        <v>630</v>
      </c>
      <c r="C30" s="128" t="str">
        <f>VLOOKUP(B30,'[1]LISTADO ATM'!$A$2:$B$922,2,0)</f>
        <v xml:space="preserve">ATM Oficina Plaza Zaglul (SPM) </v>
      </c>
      <c r="D30" s="133" t="s">
        <v>2429</v>
      </c>
      <c r="E30" s="150">
        <v>3335995953</v>
      </c>
    </row>
    <row r="31" spans="1:5" s="123" customFormat="1" ht="18.75" customHeight="1" x14ac:dyDescent="0.25">
      <c r="A31" s="153" t="str">
        <f>VLOOKUP(B31,'[1]LISTADO ATM'!$A$2:$C$922,3,0)</f>
        <v>SUR</v>
      </c>
      <c r="B31" s="139">
        <v>873</v>
      </c>
      <c r="C31" s="128" t="str">
        <f>VLOOKUP(B31,'[1]LISTADO ATM'!$A$2:$B$922,2,0)</f>
        <v xml:space="preserve">ATM Centro de Caja San Cristóbal II </v>
      </c>
      <c r="D31" s="133" t="s">
        <v>2429</v>
      </c>
      <c r="E31" s="150">
        <v>3335995978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378</v>
      </c>
      <c r="C32" s="128" t="str">
        <f>VLOOKUP(B32,'[1]LISTADO ATM'!$A$2:$B$922,2,0)</f>
        <v>ATM UNP Villa Flores</v>
      </c>
      <c r="D32" s="133" t="s">
        <v>2429</v>
      </c>
      <c r="E32" s="150">
        <v>3335995983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706</v>
      </c>
      <c r="C33" s="128" t="str">
        <f>VLOOKUP(B33,'[1]LISTADO ATM'!$A$2:$B$922,2,0)</f>
        <v xml:space="preserve">ATM S/M Pristine </v>
      </c>
      <c r="D33" s="133" t="s">
        <v>2429</v>
      </c>
      <c r="E33" s="154">
        <v>3335996249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577</v>
      </c>
      <c r="C34" s="128" t="str">
        <f>VLOOKUP(B34,'[1]LISTADO ATM'!$A$2:$B$922,2,0)</f>
        <v xml:space="preserve">ATM Olé Ave. Duarte </v>
      </c>
      <c r="D34" s="133" t="s">
        <v>2429</v>
      </c>
      <c r="E34" s="154" t="s">
        <v>2743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407</v>
      </c>
      <c r="C35" s="128" t="str">
        <f>VLOOKUP(B35,'[1]LISTADO ATM'!$A$2:$B$922,2,0)</f>
        <v xml:space="preserve">ATM Multicentro La Sirena Villa Mella </v>
      </c>
      <c r="D35" s="133" t="s">
        <v>2429</v>
      </c>
      <c r="E35" s="154">
        <v>3335996089</v>
      </c>
    </row>
    <row r="36" spans="1:10" s="114" customFormat="1" ht="18.75" customHeight="1" x14ac:dyDescent="0.25">
      <c r="A36" s="153" t="str">
        <f>VLOOKUP(B36,'[1]LISTADO ATM'!$A$2:$C$922,3,0)</f>
        <v>DISTRITO NACIONAL</v>
      </c>
      <c r="B36" s="139">
        <v>629</v>
      </c>
      <c r="C36" s="128" t="str">
        <f>VLOOKUP(B36,'[1]LISTADO ATM'!$A$2:$B$922,2,0)</f>
        <v xml:space="preserve">ATM Oficina Americana Independencia I </v>
      </c>
      <c r="D36" s="133" t="s">
        <v>2429</v>
      </c>
      <c r="E36" s="154">
        <v>3335996084</v>
      </c>
      <c r="G36" s="122"/>
    </row>
    <row r="37" spans="1:10" s="114" customFormat="1" ht="18" customHeight="1" x14ac:dyDescent="0.25">
      <c r="A37" s="153" t="str">
        <f>VLOOKUP(B37,'[1]LISTADO ATM'!$A$2:$C$922,3,0)</f>
        <v>SUR</v>
      </c>
      <c r="B37" s="139">
        <v>249</v>
      </c>
      <c r="C37" s="128" t="str">
        <f>VLOOKUP(B37,'[1]LISTADO ATM'!$A$2:$B$922,2,0)</f>
        <v xml:space="preserve">ATM Banco Agrícola Neiba </v>
      </c>
      <c r="D37" s="133" t="s">
        <v>2429</v>
      </c>
      <c r="E37" s="150">
        <v>3335996175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DISTRITO NACIONAL</v>
      </c>
      <c r="B38" s="139">
        <v>663</v>
      </c>
      <c r="C38" s="128" t="str">
        <f>VLOOKUP(B38,'[1]LISTADO ATM'!$A$2:$B$922,2,0)</f>
        <v>S/M Ole Ave. España</v>
      </c>
      <c r="D38" s="133" t="s">
        <v>2429</v>
      </c>
      <c r="E38" s="150">
        <v>3335996173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DISTRITO NACIONAL</v>
      </c>
      <c r="B39" s="139">
        <v>238</v>
      </c>
      <c r="C39" s="128" t="str">
        <f>VLOOKUP(B39,'[1]LISTADO ATM'!$A$2:$B$922,2,0)</f>
        <v xml:space="preserve">ATM Multicentro La Sirena Charles de Gaulle </v>
      </c>
      <c r="D39" s="133" t="s">
        <v>2429</v>
      </c>
      <c r="E39" s="150">
        <v>3335996167</v>
      </c>
    </row>
    <row r="40" spans="1:10" s="122" customFormat="1" ht="18.75" customHeight="1" x14ac:dyDescent="0.25">
      <c r="A40" s="153" t="str">
        <f>VLOOKUP(B40,'[1]LISTADO ATM'!$A$2:$C$922,3,0)</f>
        <v>DISTRITO NACIONAL</v>
      </c>
      <c r="B40" s="139">
        <v>974</v>
      </c>
      <c r="C40" s="128" t="str">
        <f>VLOOKUP(B40,'[1]LISTADO ATM'!$A$2:$B$922,2,0)</f>
        <v xml:space="preserve">ATM S/M Nacional Ave. Lope de Vega </v>
      </c>
      <c r="D40" s="133" t="s">
        <v>2429</v>
      </c>
      <c r="E40" s="150">
        <v>3335996166</v>
      </c>
    </row>
    <row r="41" spans="1:10" s="122" customFormat="1" ht="18.75" customHeight="1" x14ac:dyDescent="0.25">
      <c r="A41" s="153" t="str">
        <f>VLOOKUP(B41,'[1]LISTADO ATM'!$A$2:$C$922,3,0)</f>
        <v>DISTRITO NACIONAL</v>
      </c>
      <c r="B41" s="139">
        <v>312</v>
      </c>
      <c r="C41" s="128" t="str">
        <f>VLOOKUP(B41,'[1]LISTADO ATM'!$A$2:$B$922,2,0)</f>
        <v xml:space="preserve">ATM Oficina Tiradentes II (Naco) </v>
      </c>
      <c r="D41" s="133" t="s">
        <v>2429</v>
      </c>
      <c r="E41" s="150">
        <v>3335996129</v>
      </c>
    </row>
    <row r="42" spans="1:10" s="122" customFormat="1" ht="18.75" customHeight="1" x14ac:dyDescent="0.25">
      <c r="A42" s="153" t="str">
        <f>VLOOKUP(B42,'[1]LISTADO ATM'!$A$2:$C$922,3,0)</f>
        <v>SUR</v>
      </c>
      <c r="B42" s="139">
        <v>252</v>
      </c>
      <c r="C42" s="128" t="str">
        <f>VLOOKUP(B42,'[1]LISTADO ATM'!$A$2:$B$922,2,0)</f>
        <v xml:space="preserve">ATM Banco Agrícola (Barahona) </v>
      </c>
      <c r="D42" s="133" t="s">
        <v>2429</v>
      </c>
      <c r="E42" s="150">
        <v>3335996220</v>
      </c>
    </row>
    <row r="43" spans="1:10" s="122" customFormat="1" ht="18" customHeight="1" x14ac:dyDescent="0.25">
      <c r="A43" s="153" t="str">
        <f>VLOOKUP(B43,'[1]LISTADO ATM'!$A$2:$C$922,3,0)</f>
        <v>SUR</v>
      </c>
      <c r="B43" s="139">
        <v>764</v>
      </c>
      <c r="C43" s="128" t="str">
        <f>VLOOKUP(B43,'[1]LISTADO ATM'!$A$2:$B$922,2,0)</f>
        <v xml:space="preserve">ATM Oficina Elías Piña </v>
      </c>
      <c r="D43" s="133" t="s">
        <v>2429</v>
      </c>
      <c r="E43" s="150">
        <v>3335996221</v>
      </c>
    </row>
    <row r="44" spans="1:10" s="122" customFormat="1" ht="18" x14ac:dyDescent="0.25">
      <c r="A44" s="153" t="str">
        <f>VLOOKUP(B44,'[1]LISTADO ATM'!$A$2:$C$922,3,0)</f>
        <v>NORTE</v>
      </c>
      <c r="B44" s="139">
        <v>288</v>
      </c>
      <c r="C44" s="128" t="str">
        <f>VLOOKUP(B44,'[1]LISTADO ATM'!$A$2:$B$922,2,0)</f>
        <v xml:space="preserve">ATM Oficina Camino Real II (Puerto Plata) </v>
      </c>
      <c r="D44" s="133" t="s">
        <v>2429</v>
      </c>
      <c r="E44" s="150">
        <v>3335996222</v>
      </c>
    </row>
    <row r="45" spans="1:10" s="114" customFormat="1" ht="18" customHeight="1" x14ac:dyDescent="0.25">
      <c r="A45" s="153" t="str">
        <f>VLOOKUP(B45,'[1]LISTADO ATM'!$A$2:$C$922,3,0)</f>
        <v>SUR</v>
      </c>
      <c r="B45" s="139">
        <v>84</v>
      </c>
      <c r="C45" s="128" t="str">
        <f>VLOOKUP(B45,'[1]LISTADO ATM'!$A$2:$B$922,2,0)</f>
        <v xml:space="preserve">ATM Oficina Multicentro Sirena San Cristóbal </v>
      </c>
      <c r="D45" s="133" t="s">
        <v>2429</v>
      </c>
      <c r="E45" s="150" t="s">
        <v>2744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ATM'!$A$2:$C$922,3,0)</f>
        <v>NORTE</v>
      </c>
      <c r="B46" s="139">
        <v>716</v>
      </c>
      <c r="C46" s="128" t="str">
        <f>VLOOKUP(B46,'[1]LISTADO ATM'!$A$2:$B$922,2,0)</f>
        <v xml:space="preserve">ATM Oficina Zona Franca (Santiago) </v>
      </c>
      <c r="D46" s="133" t="s">
        <v>2429</v>
      </c>
      <c r="E46" s="150">
        <v>3335996223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NORTE</v>
      </c>
      <c r="B47" s="139">
        <v>632</v>
      </c>
      <c r="C47" s="128" t="str">
        <f>VLOOKUP(B47,'[1]LISTADO ATM'!$A$2:$B$922,2,0)</f>
        <v xml:space="preserve">ATM Autobanco Gurabo </v>
      </c>
      <c r="D47" s="133" t="s">
        <v>2429</v>
      </c>
      <c r="E47" s="150">
        <v>3335996224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NORTE</v>
      </c>
      <c r="B48" s="139">
        <v>903</v>
      </c>
      <c r="C48" s="128" t="str">
        <f>VLOOKUP(B48,'[1]LISTADO ATM'!$A$2:$B$922,2,0)</f>
        <v xml:space="preserve">ATM Oficina La Vega Real I </v>
      </c>
      <c r="D48" s="133" t="s">
        <v>2429</v>
      </c>
      <c r="E48" s="150">
        <v>3335996225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235</v>
      </c>
      <c r="C49" s="128" t="str">
        <f>VLOOKUP(B49,'[1]LISTADO ATM'!$A$2:$B$922,2,0)</f>
        <v xml:space="preserve">ATM Oficina Multicentro La Sirena San Isidro </v>
      </c>
      <c r="D49" s="133" t="s">
        <v>2429</v>
      </c>
      <c r="E49" s="150">
        <v>3335996234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32</v>
      </c>
      <c r="C50" s="128" t="str">
        <f>VLOOKUP(B50,'[1]LISTADO ATM'!$A$2:$B$922,2,0)</f>
        <v xml:space="preserve">ATM Oficina San Martín II </v>
      </c>
      <c r="D50" s="133" t="s">
        <v>2429</v>
      </c>
      <c r="E50" s="150" t="s">
        <v>2719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565</v>
      </c>
      <c r="C51" s="128" t="str">
        <f>VLOOKUP(B51,'[1]LISTADO ATM'!$A$2:$B$922,2,0)</f>
        <v xml:space="preserve">ATM S/M La Cadena Núñez de Cáceres </v>
      </c>
      <c r="D51" s="133" t="s">
        <v>2429</v>
      </c>
      <c r="E51" s="150">
        <v>3335996237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ESTE</v>
      </c>
      <c r="B52" s="139">
        <v>660</v>
      </c>
      <c r="C52" s="128" t="str">
        <f>VLOOKUP(B52,'[1]LISTADO ATM'!$A$2:$B$922,2,0)</f>
        <v>ATM Oficina Romana Norte II</v>
      </c>
      <c r="D52" s="133" t="s">
        <v>2429</v>
      </c>
      <c r="E52" s="150">
        <v>3335996178</v>
      </c>
    </row>
    <row r="53" spans="1:10" s="114" customFormat="1" ht="18" customHeight="1" x14ac:dyDescent="0.25">
      <c r="A53" s="153" t="str">
        <f>VLOOKUP(B53,'[1]LISTADO ATM'!$A$2:$C$922,3,0)</f>
        <v>SUR</v>
      </c>
      <c r="B53" s="139">
        <v>615</v>
      </c>
      <c r="C53" s="128" t="str">
        <f>VLOOKUP(B53,'[1]LISTADO ATM'!$A$2:$B$922,2,0)</f>
        <v xml:space="preserve">ATM Estación Sunix Cabral (Barahona) </v>
      </c>
      <c r="D53" s="133" t="s">
        <v>2429</v>
      </c>
      <c r="E53" s="150">
        <v>3335996240</v>
      </c>
    </row>
    <row r="54" spans="1:10" s="114" customFormat="1" ht="18" customHeight="1" x14ac:dyDescent="0.25">
      <c r="A54" s="153" t="str">
        <f>VLOOKUP(B54,'[1]LISTADO ATM'!$A$2:$C$922,3,0)</f>
        <v>ESTE</v>
      </c>
      <c r="B54" s="139">
        <v>609</v>
      </c>
      <c r="C54" s="128" t="str">
        <f>VLOOKUP(B54,'[1]LISTADO ATM'!$A$2:$B$922,2,0)</f>
        <v xml:space="preserve">ATM S/M Jumbo (San Pedro) </v>
      </c>
      <c r="D54" s="133" t="s">
        <v>2429</v>
      </c>
      <c r="E54" s="150">
        <v>3335996241</v>
      </c>
    </row>
    <row r="55" spans="1:10" s="114" customFormat="1" ht="18.75" customHeight="1" x14ac:dyDescent="0.25">
      <c r="A55" s="153" t="str">
        <f>VLOOKUP(B55,'[1]LISTADO ATM'!$A$2:$C$922,3,0)</f>
        <v>ESTE</v>
      </c>
      <c r="B55" s="139">
        <v>608</v>
      </c>
      <c r="C55" s="128" t="str">
        <f>VLOOKUP(B55,'[1]LISTADO ATM'!$A$2:$B$922,2,0)</f>
        <v xml:space="preserve">ATM Oficina Jumbo (San Pedro) </v>
      </c>
      <c r="D55" s="133" t="s">
        <v>2429</v>
      </c>
      <c r="E55" s="150">
        <v>3335996242</v>
      </c>
    </row>
    <row r="56" spans="1:10" s="114" customFormat="1" ht="18" customHeight="1" x14ac:dyDescent="0.25">
      <c r="A56" s="153" t="str">
        <f>VLOOKUP(B56,'[1]LISTADO ATM'!$A$2:$C$922,3,0)</f>
        <v>NORTE</v>
      </c>
      <c r="B56" s="139">
        <v>754</v>
      </c>
      <c r="C56" s="128" t="str">
        <f>VLOOKUP(B56,'[1]LISTADO ATM'!$A$2:$B$922,2,0)</f>
        <v xml:space="preserve">ATM Autobanco Oficina Licey al Medio </v>
      </c>
      <c r="D56" s="133" t="s">
        <v>2429</v>
      </c>
      <c r="E56" s="150" t="s">
        <v>2720</v>
      </c>
    </row>
    <row r="57" spans="1:10" s="122" customFormat="1" ht="18" customHeight="1" thickBot="1" x14ac:dyDescent="0.3">
      <c r="A57" s="155"/>
      <c r="B57" s="135">
        <f>COUNT(B19:B56)</f>
        <v>38</v>
      </c>
      <c r="C57" s="125"/>
      <c r="D57" s="125"/>
      <c r="E57" s="156"/>
    </row>
    <row r="58" spans="1:10" s="122" customFormat="1" ht="18" customHeight="1" thickBot="1" x14ac:dyDescent="0.3">
      <c r="A58" s="180"/>
      <c r="B58" s="181"/>
      <c r="C58" s="181"/>
      <c r="D58" s="181"/>
      <c r="E58" s="182"/>
    </row>
    <row r="59" spans="1:10" s="122" customFormat="1" ht="18" customHeight="1" x14ac:dyDescent="0.25">
      <c r="A59" s="177" t="s">
        <v>2434</v>
      </c>
      <c r="B59" s="178"/>
      <c r="C59" s="178"/>
      <c r="D59" s="178"/>
      <c r="E59" s="179"/>
    </row>
    <row r="60" spans="1:10" s="122" customFormat="1" ht="18" x14ac:dyDescent="0.25">
      <c r="A60" s="145" t="s">
        <v>15</v>
      </c>
      <c r="B60" s="146" t="s">
        <v>2408</v>
      </c>
      <c r="C60" s="124" t="s">
        <v>46</v>
      </c>
      <c r="D60" s="124" t="s">
        <v>2411</v>
      </c>
      <c r="E60" s="147" t="s">
        <v>2409</v>
      </c>
    </row>
    <row r="61" spans="1:10" s="122" customFormat="1" ht="18" x14ac:dyDescent="0.25">
      <c r="A61" s="153" t="str">
        <f>VLOOKUP(B61,'[1]LISTADO ATM'!$A$2:$C$822,3,0)</f>
        <v>DISTRITO NACIONAL</v>
      </c>
      <c r="B61" s="139">
        <v>744</v>
      </c>
      <c r="C61" s="128" t="str">
        <f>VLOOKUP(B61,'[1]LISTADO ATM'!$A$2:$B$822,2,0)</f>
        <v xml:space="preserve">ATM Multicentro La Sirena Venezuela </v>
      </c>
      <c r="D61" s="128" t="s">
        <v>2470</v>
      </c>
      <c r="E61" s="149">
        <v>3335995697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745</v>
      </c>
      <c r="C62" s="128" t="str">
        <f>VLOOKUP(B62,'[1]LISTADO ATM'!$A$2:$B$822,2,0)</f>
        <v xml:space="preserve">ATM Oficina Ave. Duarte </v>
      </c>
      <c r="D62" s="128" t="s">
        <v>2470</v>
      </c>
      <c r="E62" s="149">
        <v>3335995919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621</v>
      </c>
      <c r="C63" s="128" t="str">
        <f>VLOOKUP(B63,'[1]LISTADO ATM'!$A$2:$B$822,2,0)</f>
        <v xml:space="preserve">ATM CESAC  </v>
      </c>
      <c r="D63" s="128" t="s">
        <v>2470</v>
      </c>
      <c r="E63" s="149">
        <v>3335996226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578</v>
      </c>
      <c r="C64" s="128" t="str">
        <f>VLOOKUP(B64,'[1]LISTADO ATM'!$A$2:$B$822,2,0)</f>
        <v xml:space="preserve">ATM Procuraduría General de la República </v>
      </c>
      <c r="D64" s="128" t="s">
        <v>2470</v>
      </c>
      <c r="E64" s="149">
        <v>3335996236</v>
      </c>
    </row>
    <row r="65" spans="1:5" s="123" customFormat="1" ht="18" customHeight="1" x14ac:dyDescent="0.25">
      <c r="A65" s="153" t="str">
        <f>VLOOKUP(B65,'[1]LISTADO ATM'!$A$2:$C$822,3,0)</f>
        <v>NORTE</v>
      </c>
      <c r="B65" s="139">
        <v>285</v>
      </c>
      <c r="C65" s="128" t="str">
        <f>VLOOKUP(B65,'[1]LISTADO ATM'!$A$2:$B$822,2,0)</f>
        <v xml:space="preserve">ATM Oficina Camino Real (Puerto Plata) </v>
      </c>
      <c r="D65" s="128" t="s">
        <v>2470</v>
      </c>
      <c r="E65" s="149">
        <v>3335996238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655</v>
      </c>
      <c r="C66" s="128" t="str">
        <f>VLOOKUP(B66,'[1]LISTADO ATM'!$A$2:$B$822,2,0)</f>
        <v>ATM Farmacia Sandra</v>
      </c>
      <c r="D66" s="128" t="s">
        <v>2470</v>
      </c>
      <c r="E66" s="149">
        <v>3335996239</v>
      </c>
    </row>
    <row r="67" spans="1:5" s="123" customFormat="1" ht="18" customHeight="1" x14ac:dyDescent="0.25">
      <c r="A67" s="153" t="str">
        <f>VLOOKUP(B67,'[1]LISTADO ATM'!$A$2:$C$822,3,0)</f>
        <v>NORTE</v>
      </c>
      <c r="B67" s="139">
        <v>604</v>
      </c>
      <c r="C67" s="128" t="str">
        <f>VLOOKUP(B67,'[1]LISTADO ATM'!$A$2:$B$822,2,0)</f>
        <v xml:space="preserve">ATM Oficina Estancia Nueva (Moca) </v>
      </c>
      <c r="D67" s="128" t="s">
        <v>2470</v>
      </c>
      <c r="E67" s="149">
        <v>3335996243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8" t="s">
        <v>2470</v>
      </c>
      <c r="E68" s="149" t="s">
        <v>2721</v>
      </c>
    </row>
    <row r="69" spans="1:5" s="123" customFormat="1" ht="18" customHeight="1" x14ac:dyDescent="0.25">
      <c r="A69" s="153" t="str">
        <f>VLOOKUP(B69,'[1]LISTADO ATM'!$A$2:$C$822,3,0)</f>
        <v>ESTE</v>
      </c>
      <c r="B69" s="139">
        <v>673</v>
      </c>
      <c r="C69" s="128" t="str">
        <f>VLOOKUP(B69,'[1]LISTADO ATM'!$A$2:$B$822,2,0)</f>
        <v>ATM Clínica Dr. Cruz Jiminián</v>
      </c>
      <c r="D69" s="128" t="s">
        <v>2470</v>
      </c>
      <c r="E69" s="149">
        <v>3335996246</v>
      </c>
    </row>
    <row r="70" spans="1:5" s="122" customFormat="1" ht="18.75" customHeight="1" thickBot="1" x14ac:dyDescent="0.3">
      <c r="A70" s="155" t="s">
        <v>2463</v>
      </c>
      <c r="B70" s="135">
        <f>COUNT(B61:B69)</f>
        <v>9</v>
      </c>
      <c r="C70" s="125"/>
      <c r="D70" s="125"/>
      <c r="E70" s="156"/>
    </row>
    <row r="71" spans="1:5" s="123" customFormat="1" ht="18.75" customHeight="1" thickBot="1" x14ac:dyDescent="0.3">
      <c r="A71" s="180"/>
      <c r="B71" s="181"/>
      <c r="C71" s="181"/>
      <c r="D71" s="181"/>
      <c r="E71" s="182"/>
    </row>
    <row r="72" spans="1:5" s="123" customFormat="1" ht="18.75" customHeight="1" x14ac:dyDescent="0.25">
      <c r="A72" s="177" t="s">
        <v>2585</v>
      </c>
      <c r="B72" s="178"/>
      <c r="C72" s="178"/>
      <c r="D72" s="178"/>
      <c r="E72" s="179"/>
    </row>
    <row r="73" spans="1:5" s="123" customFormat="1" ht="18.75" customHeight="1" x14ac:dyDescent="0.25">
      <c r="A73" s="157" t="s">
        <v>15</v>
      </c>
      <c r="B73" s="146" t="s">
        <v>2408</v>
      </c>
      <c r="C73" s="127" t="s">
        <v>46</v>
      </c>
      <c r="D73" s="127" t="s">
        <v>2411</v>
      </c>
      <c r="E73" s="158" t="s">
        <v>2409</v>
      </c>
    </row>
    <row r="74" spans="1:5" s="114" customFormat="1" ht="18" customHeight="1" x14ac:dyDescent="0.25">
      <c r="A74" s="159" t="str">
        <f>VLOOKUP(B74,'[1]LISTADO ATM'!$A$2:$C$822,3,0)</f>
        <v>DISTRITO NACIONAL</v>
      </c>
      <c r="B74" s="128">
        <v>231</v>
      </c>
      <c r="C74" s="140" t="str">
        <f>VLOOKUP(B74,'[1]LISTADO ATM'!$A$2:$B$822,2,0)</f>
        <v xml:space="preserve">ATM Oficina Zona Oriental </v>
      </c>
      <c r="D74" s="143" t="s">
        <v>2623</v>
      </c>
      <c r="E74" s="149" t="s">
        <v>2689</v>
      </c>
    </row>
    <row r="75" spans="1:5" s="122" customFormat="1" ht="18.75" customHeight="1" x14ac:dyDescent="0.25">
      <c r="A75" s="159" t="str">
        <f>VLOOKUP(B75,'[1]LISTADO ATM'!$A$2:$C$822,3,0)</f>
        <v>DISTRITO NACIONAL</v>
      </c>
      <c r="B75" s="128">
        <v>113</v>
      </c>
      <c r="C75" s="140" t="str">
        <f>VLOOKUP(B75,'[1]LISTADO ATM'!$A$2:$B$822,2,0)</f>
        <v xml:space="preserve">ATM Autoservicio Atalaya del Mar </v>
      </c>
      <c r="D75" s="143" t="s">
        <v>2623</v>
      </c>
      <c r="E75" s="149">
        <v>3335995792</v>
      </c>
    </row>
    <row r="76" spans="1:5" s="122" customFormat="1" ht="18" customHeight="1" x14ac:dyDescent="0.25">
      <c r="A76" s="148" t="str">
        <f>VLOOKUP(B76,'[1]LISTADO ATM'!$A$2:$C$822,3,0)</f>
        <v>NORTE</v>
      </c>
      <c r="B76" s="128">
        <v>937</v>
      </c>
      <c r="C76" s="128" t="str">
        <f>VLOOKUP(B76,'[1]LISTADO ATM'!$A$2:$B$822,2,0)</f>
        <v xml:space="preserve">ATM Autobanco Oficina La Vega II </v>
      </c>
      <c r="D76" s="131" t="s">
        <v>2550</v>
      </c>
      <c r="E76" s="149">
        <v>3335995819</v>
      </c>
    </row>
    <row r="77" spans="1:5" s="122" customFormat="1" ht="18" customHeight="1" x14ac:dyDescent="0.25">
      <c r="A77" s="148" t="str">
        <f>VLOOKUP(B77,'[1]LISTADO ATM'!$A$2:$C$822,3,0)</f>
        <v>SUR</v>
      </c>
      <c r="B77" s="128">
        <v>699</v>
      </c>
      <c r="C77" s="128" t="str">
        <f>VLOOKUP(B77,'[1]LISTADO ATM'!$A$2:$B$822,2,0)</f>
        <v>ATM S/M Bravo Bani</v>
      </c>
      <c r="D77" s="131" t="s">
        <v>2550</v>
      </c>
      <c r="E77" s="149">
        <v>3335996089</v>
      </c>
    </row>
    <row r="78" spans="1:5" s="122" customFormat="1" ht="17.45" customHeight="1" x14ac:dyDescent="0.25">
      <c r="A78" s="148" t="str">
        <f>VLOOKUP(B78,'[1]LISTADO ATM'!$A$2:$C$822,3,0)</f>
        <v>DISTRITO NACIONAL</v>
      </c>
      <c r="B78" s="128">
        <v>13</v>
      </c>
      <c r="C78" s="128" t="str">
        <f>VLOOKUP(B78,'[1]LISTADO ATM'!$A$2:$B$822,2,0)</f>
        <v xml:space="preserve">ATM CDEEE </v>
      </c>
      <c r="D78" s="131" t="s">
        <v>2550</v>
      </c>
      <c r="E78" s="149">
        <v>3335996184</v>
      </c>
    </row>
    <row r="79" spans="1:5" s="122" customFormat="1" ht="18.75" customHeight="1" x14ac:dyDescent="0.25">
      <c r="A79" s="148" t="str">
        <f>VLOOKUP(B79,'[1]LISTADO ATM'!$A$2:$C$822,3,0)</f>
        <v>SUR</v>
      </c>
      <c r="B79" s="128">
        <v>783</v>
      </c>
      <c r="C79" s="128" t="str">
        <f>VLOOKUP(B79,'[1]LISTADO ATM'!$A$2:$B$822,2,0)</f>
        <v xml:space="preserve">ATM Autobanco Alfa y Omega (Barahona) </v>
      </c>
      <c r="D79" s="131" t="s">
        <v>2550</v>
      </c>
      <c r="E79" s="149">
        <v>3335996185</v>
      </c>
    </row>
    <row r="80" spans="1:5" s="114" customFormat="1" ht="18.75" customHeight="1" thickBot="1" x14ac:dyDescent="0.3">
      <c r="A80" s="155" t="s">
        <v>2463</v>
      </c>
      <c r="B80" s="135">
        <f>COUNT(B74:B79)</f>
        <v>6</v>
      </c>
      <c r="C80" s="125"/>
      <c r="D80" s="125"/>
      <c r="E80" s="156"/>
    </row>
    <row r="81" spans="1:5" s="114" customFormat="1" ht="18" customHeight="1" thickBot="1" x14ac:dyDescent="0.3">
      <c r="A81" s="180"/>
      <c r="B81" s="181"/>
      <c r="C81" s="183" t="s">
        <v>2405</v>
      </c>
      <c r="D81" s="183"/>
      <c r="E81" s="184"/>
    </row>
    <row r="82" spans="1:5" s="114" customFormat="1" ht="18" customHeight="1" thickBot="1" x14ac:dyDescent="0.3">
      <c r="A82" s="187" t="s">
        <v>2465</v>
      </c>
      <c r="B82" s="188"/>
      <c r="C82" s="185"/>
      <c r="D82" s="185"/>
      <c r="E82" s="186"/>
    </row>
    <row r="83" spans="1:5" s="114" customFormat="1" ht="18.75" customHeight="1" thickBot="1" x14ac:dyDescent="0.3">
      <c r="A83" s="141">
        <f>+B57+B70+B80</f>
        <v>53</v>
      </c>
      <c r="B83" s="142"/>
      <c r="C83" s="185"/>
      <c r="D83" s="185"/>
      <c r="E83" s="186"/>
    </row>
    <row r="84" spans="1:5" s="114" customFormat="1" ht="18" customHeight="1" thickBot="1" x14ac:dyDescent="0.3">
      <c r="A84" s="189"/>
      <c r="B84" s="190"/>
      <c r="C84" s="181"/>
      <c r="D84" s="181"/>
      <c r="E84" s="182"/>
    </row>
    <row r="85" spans="1:5" s="122" customFormat="1" ht="18.75" customHeight="1" thickBot="1" x14ac:dyDescent="0.3">
      <c r="A85" s="174" t="s">
        <v>2466</v>
      </c>
      <c r="B85" s="175"/>
      <c r="C85" s="175"/>
      <c r="D85" s="175"/>
      <c r="E85" s="176"/>
    </row>
    <row r="86" spans="1:5" s="122" customFormat="1" ht="18.75" customHeight="1" x14ac:dyDescent="0.25">
      <c r="A86" s="157" t="s">
        <v>15</v>
      </c>
      <c r="B86" s="146" t="s">
        <v>2408</v>
      </c>
      <c r="C86" s="127" t="s">
        <v>46</v>
      </c>
      <c r="D86" s="127" t="s">
        <v>2411</v>
      </c>
      <c r="E86" s="158"/>
    </row>
    <row r="87" spans="1:5" s="123" customFormat="1" ht="18.75" customHeight="1" x14ac:dyDescent="0.25">
      <c r="A87" s="148" t="str">
        <f>VLOOKUP(B87,'[1]LISTADO ATM'!$A$2:$C$822,3,0)</f>
        <v>DISTRITO NACIONAL</v>
      </c>
      <c r="B87" s="139">
        <v>546</v>
      </c>
      <c r="C87" s="128" t="str">
        <f>VLOOKUP(B87,'[1]LISTADO ATM'!$A$2:$B$822,2,0)</f>
        <v xml:space="preserve">ATM ITLA </v>
      </c>
      <c r="D87" s="172" t="s">
        <v>2618</v>
      </c>
      <c r="E87" s="173"/>
    </row>
    <row r="88" spans="1:5" s="123" customFormat="1" ht="18.75" customHeight="1" x14ac:dyDescent="0.25">
      <c r="A88" s="148" t="str">
        <f>VLOOKUP(B88,'[1]LISTADO ATM'!$A$2:$C$822,3,0)</f>
        <v>ESTE</v>
      </c>
      <c r="B88" s="139">
        <v>495</v>
      </c>
      <c r="C88" s="128" t="str">
        <f>VLOOKUP(B88,'[1]LISTADO ATM'!$A$2:$B$822,2,0)</f>
        <v>ATM Cemento PANAM</v>
      </c>
      <c r="D88" s="172" t="s">
        <v>2587</v>
      </c>
      <c r="E88" s="173"/>
    </row>
    <row r="89" spans="1:5" s="123" customFormat="1" ht="18.75" customHeight="1" x14ac:dyDescent="0.25">
      <c r="A89" s="148" t="str">
        <f>VLOOKUP(B89,'[1]LISTADO ATM'!$A$2:$C$922,3,0)</f>
        <v>DISTRITO NACIONAL</v>
      </c>
      <c r="B89" s="139">
        <v>618</v>
      </c>
      <c r="C89" s="128" t="str">
        <f>VLOOKUP(B89,'[1]LISTADO ATM'!$A$2:$B$922,2,0)</f>
        <v xml:space="preserve">ATM Bienes Nacionales </v>
      </c>
      <c r="D89" s="172" t="s">
        <v>2587</v>
      </c>
      <c r="E89" s="173"/>
    </row>
    <row r="90" spans="1:5" s="123" customFormat="1" ht="18.75" customHeight="1" x14ac:dyDescent="0.25">
      <c r="A90" s="148" t="str">
        <f>VLOOKUP(B90,'[1]LISTADO ATM'!$A$2:$C$922,3,0)</f>
        <v>ESTE</v>
      </c>
      <c r="B90" s="139">
        <v>1</v>
      </c>
      <c r="C90" s="128" t="str">
        <f>VLOOKUP(B90,'[1]LISTADO ATM'!$A$2:$B$922,2,0)</f>
        <v>ATM S/M San Rafael del Yuma</v>
      </c>
      <c r="D90" s="172" t="s">
        <v>2587</v>
      </c>
      <c r="E90" s="173"/>
    </row>
    <row r="91" spans="1:5" s="114" customFormat="1" ht="18" customHeight="1" x14ac:dyDescent="0.25">
      <c r="A91" s="148" t="str">
        <f>VLOOKUP(B91,'[1]LISTADO ATM'!$A$2:$C$922,3,0)</f>
        <v>DISTRITO NACIONAL</v>
      </c>
      <c r="B91" s="139">
        <v>571</v>
      </c>
      <c r="C91" s="128" t="str">
        <f>VLOOKUP(B91,'[1]LISTADO ATM'!$A$2:$B$922,2,0)</f>
        <v xml:space="preserve">ATM Hospital Central FF. AA. </v>
      </c>
      <c r="D91" s="172" t="s">
        <v>2587</v>
      </c>
      <c r="E91" s="173"/>
    </row>
    <row r="92" spans="1:5" s="114" customFormat="1" ht="18" customHeight="1" x14ac:dyDescent="0.25">
      <c r="A92" s="148" t="str">
        <f>VLOOKUP(B92,'[1]LISTADO ATM'!$A$2:$C$922,3,0)</f>
        <v>ESTE</v>
      </c>
      <c r="B92" s="139">
        <v>294</v>
      </c>
      <c r="C92" s="128" t="str">
        <f>VLOOKUP(B92,'[1]LISTADO ATM'!$A$2:$B$922,2,0)</f>
        <v xml:space="preserve">ATM Plaza Zaglul San Pedro II </v>
      </c>
      <c r="D92" s="172" t="s">
        <v>2587</v>
      </c>
      <c r="E92" s="173"/>
    </row>
    <row r="93" spans="1:5" s="114" customFormat="1" ht="18" x14ac:dyDescent="0.25">
      <c r="A93" s="148" t="str">
        <f>VLOOKUP(B93,'[1]LISTADO ATM'!$A$2:$C$922,3,0)</f>
        <v>SUR</v>
      </c>
      <c r="B93" s="139">
        <v>48</v>
      </c>
      <c r="C93" s="128" t="str">
        <f>VLOOKUP(B93,'[1]LISTADO ATM'!$A$2:$B$922,2,0)</f>
        <v xml:space="preserve">ATM Autoservicio Neiba I </v>
      </c>
      <c r="D93" s="172" t="s">
        <v>2587</v>
      </c>
      <c r="E93" s="173"/>
    </row>
    <row r="94" spans="1:5" s="108" customFormat="1" ht="18" customHeight="1" x14ac:dyDescent="0.25">
      <c r="A94" s="148" t="str">
        <f>VLOOKUP(B94,'[1]LISTADO ATM'!$A$2:$C$922,3,0)</f>
        <v>DISTRITO NACIONAL</v>
      </c>
      <c r="B94" s="139">
        <v>573</v>
      </c>
      <c r="C94" s="128" t="str">
        <f>VLOOKUP(B94,'[1]LISTADO ATM'!$A$2:$B$922,2,0)</f>
        <v xml:space="preserve">ATM IDSS </v>
      </c>
      <c r="D94" s="172" t="s">
        <v>2587</v>
      </c>
      <c r="E94" s="173"/>
    </row>
    <row r="95" spans="1:5" s="123" customFormat="1" ht="18" customHeight="1" x14ac:dyDescent="0.25">
      <c r="A95" s="148" t="str">
        <f>VLOOKUP(B95,'[1]LISTADO ATM'!$A$2:$C$922,3,0)</f>
        <v>DISTRITO NACIONAL</v>
      </c>
      <c r="B95" s="139">
        <v>382</v>
      </c>
      <c r="C95" s="128" t="str">
        <f>VLOOKUP(B95,'[1]LISTADO ATM'!$A$2:$B$922,2,0)</f>
        <v>ATM Estación del Metro María Montés</v>
      </c>
      <c r="D95" s="172" t="s">
        <v>2587</v>
      </c>
      <c r="E95" s="173"/>
    </row>
    <row r="96" spans="1:5" s="123" customFormat="1" ht="18" customHeight="1" x14ac:dyDescent="0.25">
      <c r="A96" s="148" t="str">
        <f>VLOOKUP(B96,'[1]LISTADO ATM'!$A$2:$C$922,3,0)</f>
        <v>ESTE</v>
      </c>
      <c r="B96" s="139">
        <v>353</v>
      </c>
      <c r="C96" s="128" t="str">
        <f>VLOOKUP(B96,'[1]LISTADO ATM'!$A$2:$B$922,2,0)</f>
        <v xml:space="preserve">ATM Estación Boulevard Juan Dolio </v>
      </c>
      <c r="D96" s="172" t="s">
        <v>2587</v>
      </c>
      <c r="E96" s="173"/>
    </row>
    <row r="97" spans="1:5" s="123" customFormat="1" ht="18" customHeight="1" x14ac:dyDescent="0.25">
      <c r="A97" s="148" t="str">
        <f>VLOOKUP(B97,'[1]LISTADO ATM'!$A$2:$C$922,3,0)</f>
        <v>ESTE</v>
      </c>
      <c r="B97" s="139">
        <v>612</v>
      </c>
      <c r="C97" s="128" t="str">
        <f>VLOOKUP(B97,'[1]LISTADO ATM'!$A$2:$B$922,2,0)</f>
        <v xml:space="preserve">ATM Plaza Orense (La Romana) </v>
      </c>
      <c r="D97" s="172" t="s">
        <v>2587</v>
      </c>
      <c r="E97" s="173"/>
    </row>
    <row r="98" spans="1:5" s="123" customFormat="1" ht="18" customHeight="1" x14ac:dyDescent="0.25">
      <c r="A98" s="148" t="str">
        <f>VLOOKUP(B98,'[1]LISTADO ATM'!$A$2:$C$922,3,0)</f>
        <v>ESTE</v>
      </c>
      <c r="B98" s="139">
        <v>843</v>
      </c>
      <c r="C98" s="128" t="str">
        <f>VLOOKUP(B98,'[1]LISTADO ATM'!$A$2:$B$922,2,0)</f>
        <v xml:space="preserve">ATM Oficina Romana Centro </v>
      </c>
      <c r="D98" s="172" t="s">
        <v>2587</v>
      </c>
      <c r="E98" s="173"/>
    </row>
    <row r="99" spans="1:5" s="123" customFormat="1" ht="18" customHeight="1" x14ac:dyDescent="0.25">
      <c r="A99" s="148" t="str">
        <f>VLOOKUP(B99,'[1]LISTADO ATM'!$A$2:$C$922,3,0)</f>
        <v>SUR</v>
      </c>
      <c r="B99" s="139">
        <v>783</v>
      </c>
      <c r="C99" s="128" t="str">
        <f>VLOOKUP(B99,'[1]LISTADO ATM'!$A$2:$B$922,2,0)</f>
        <v xml:space="preserve">ATM Autobanco Alfa y Omega (Barahona) </v>
      </c>
      <c r="D99" s="172" t="s">
        <v>2587</v>
      </c>
      <c r="E99" s="173"/>
    </row>
    <row r="100" spans="1:5" s="108" customFormat="1" ht="18" customHeight="1" x14ac:dyDescent="0.25">
      <c r="A100" s="148" t="str">
        <f>VLOOKUP(B100,'[1]LISTADO ATM'!$A$2:$C$922,3,0)</f>
        <v>DISTRITO NACIONAL</v>
      </c>
      <c r="B100" s="139">
        <v>973</v>
      </c>
      <c r="C100" s="128" t="str">
        <f>VLOOKUP(B100,'[1]LISTADO ATM'!$A$2:$B$922,2,0)</f>
        <v xml:space="preserve">ATM Oficina Sabana de la Mar </v>
      </c>
      <c r="D100" s="172" t="s">
        <v>2587</v>
      </c>
      <c r="E100" s="173"/>
    </row>
    <row r="101" spans="1:5" s="114" customFormat="1" ht="18" customHeight="1" x14ac:dyDescent="0.25">
      <c r="A101" s="148" t="str">
        <f>VLOOKUP(B101,'[1]LISTADO ATM'!$A$2:$C$922,3,0)</f>
        <v>SUR</v>
      </c>
      <c r="B101" s="139">
        <v>870</v>
      </c>
      <c r="C101" s="128" t="str">
        <f>VLOOKUP(B101,'[1]LISTADO ATM'!$A$2:$B$922,2,0)</f>
        <v xml:space="preserve">ATM Willbes Dominicana (Barahona) </v>
      </c>
      <c r="D101" s="172" t="s">
        <v>2587</v>
      </c>
      <c r="E101" s="173"/>
    </row>
    <row r="102" spans="1:5" s="123" customFormat="1" ht="18" customHeight="1" thickBot="1" x14ac:dyDescent="0.3">
      <c r="A102" s="160" t="s">
        <v>2463</v>
      </c>
      <c r="B102" s="135">
        <f>COUNT(B87:B101)</f>
        <v>15</v>
      </c>
      <c r="C102" s="161"/>
      <c r="D102" s="161"/>
      <c r="E102" s="162"/>
    </row>
    <row r="103" spans="1:5" s="123" customFormat="1" ht="18" customHeight="1" x14ac:dyDescent="0.25">
      <c r="B103" s="132"/>
      <c r="E103" s="129"/>
    </row>
    <row r="104" spans="1:5" s="123" customFormat="1" ht="18" customHeight="1" x14ac:dyDescent="0.25">
      <c r="B104" s="132"/>
      <c r="E104" s="129"/>
    </row>
    <row r="105" spans="1:5" s="123" customFormat="1" ht="18" customHeight="1" x14ac:dyDescent="0.25">
      <c r="B105" s="132"/>
      <c r="E105" s="129"/>
    </row>
    <row r="106" spans="1:5" s="123" customFormat="1" ht="18" customHeight="1" x14ac:dyDescent="0.25">
      <c r="B106" s="132"/>
      <c r="E106" s="129"/>
    </row>
    <row r="107" spans="1:5" s="123" customFormat="1" ht="18" customHeight="1" x14ac:dyDescent="0.25">
      <c r="B107" s="132"/>
      <c r="E107" s="129"/>
    </row>
    <row r="108" spans="1:5" s="123" customFormat="1" ht="18" customHeight="1" x14ac:dyDescent="0.25">
      <c r="B108" s="132"/>
      <c r="E108" s="129"/>
    </row>
    <row r="109" spans="1:5" s="114" customFormat="1" ht="18" customHeight="1" x14ac:dyDescent="0.25">
      <c r="A109" s="123"/>
      <c r="B109" s="132"/>
      <c r="C109" s="123"/>
      <c r="D109" s="123"/>
      <c r="E109" s="129"/>
    </row>
    <row r="110" spans="1:5" s="114" customFormat="1" ht="18.75" customHeight="1" x14ac:dyDescent="0.25">
      <c r="A110" s="123"/>
      <c r="B110" s="132"/>
      <c r="C110" s="123"/>
      <c r="D110" s="123"/>
      <c r="E110" s="129"/>
    </row>
    <row r="111" spans="1:5" s="114" customFormat="1" ht="18.75" customHeight="1" x14ac:dyDescent="0.25">
      <c r="A111" s="123"/>
      <c r="B111" s="132"/>
      <c r="C111" s="123"/>
      <c r="D111" s="123"/>
      <c r="E111" s="129"/>
    </row>
    <row r="112" spans="1:5" s="114" customFormat="1" ht="18" customHeight="1" x14ac:dyDescent="0.25">
      <c r="A112" s="123"/>
      <c r="B112" s="132"/>
      <c r="C112" s="123"/>
      <c r="D112" s="123"/>
      <c r="E112" s="129"/>
    </row>
    <row r="113" spans="1:5" s="114" customFormat="1" ht="18" customHeight="1" x14ac:dyDescent="0.25">
      <c r="A113" s="123"/>
      <c r="B113" s="132"/>
      <c r="C113" s="123"/>
      <c r="D113" s="123"/>
      <c r="E113" s="129"/>
    </row>
    <row r="114" spans="1:5" s="114" customFormat="1" x14ac:dyDescent="0.25">
      <c r="A114" s="123"/>
      <c r="B114" s="132"/>
      <c r="C114" s="123"/>
      <c r="D114" s="123"/>
      <c r="E114" s="129"/>
    </row>
    <row r="115" spans="1:5" s="114" customFormat="1" ht="18.75" customHeight="1" x14ac:dyDescent="0.25">
      <c r="A115" s="123"/>
      <c r="B115" s="132"/>
      <c r="C115" s="123"/>
      <c r="D115" s="123"/>
      <c r="E115" s="129"/>
    </row>
    <row r="116" spans="1:5" s="108" customFormat="1" ht="18.75" customHeight="1" x14ac:dyDescent="0.25">
      <c r="A116" s="123"/>
      <c r="B116" s="132"/>
      <c r="C116" s="123"/>
      <c r="D116" s="123"/>
      <c r="E116" s="129"/>
    </row>
    <row r="117" spans="1:5" s="114" customFormat="1" x14ac:dyDescent="0.25">
      <c r="A117" s="123"/>
      <c r="B117" s="132"/>
      <c r="C117" s="123"/>
      <c r="D117" s="123"/>
      <c r="E117" s="129"/>
    </row>
    <row r="118" spans="1:5" s="108" customFormat="1" ht="18" customHeight="1" x14ac:dyDescent="0.25">
      <c r="A118" s="123"/>
      <c r="B118" s="132"/>
      <c r="C118" s="123"/>
      <c r="D118" s="123"/>
      <c r="E118" s="129"/>
    </row>
    <row r="119" spans="1:5" s="108" customFormat="1" ht="17.45" customHeight="1" x14ac:dyDescent="0.25">
      <c r="A119" s="123"/>
      <c r="B119" s="132"/>
      <c r="C119" s="123"/>
      <c r="D119" s="123"/>
      <c r="E119" s="129"/>
    </row>
    <row r="120" spans="1:5" s="122" customFormat="1" ht="18" customHeight="1" x14ac:dyDescent="0.25">
      <c r="A120" s="123"/>
      <c r="B120" s="132"/>
      <c r="C120" s="123"/>
      <c r="D120" s="123"/>
      <c r="E120" s="129"/>
    </row>
    <row r="121" spans="1:5" s="108" customFormat="1" ht="18.75" customHeight="1" x14ac:dyDescent="0.25">
      <c r="A121" s="123"/>
      <c r="B121" s="132"/>
      <c r="C121" s="123"/>
      <c r="D121" s="123"/>
      <c r="E121" s="129"/>
    </row>
    <row r="122" spans="1:5" s="114" customFormat="1" ht="18" customHeight="1" x14ac:dyDescent="0.25">
      <c r="A122" s="123"/>
      <c r="B122" s="132"/>
      <c r="C122" s="123"/>
      <c r="D122" s="123"/>
      <c r="E122" s="1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7">
    <mergeCell ref="D99:E99"/>
    <mergeCell ref="D100:E100"/>
    <mergeCell ref="D101:E101"/>
    <mergeCell ref="A81:B81"/>
    <mergeCell ref="C81:E84"/>
    <mergeCell ref="A84:B84"/>
    <mergeCell ref="A85:E85"/>
    <mergeCell ref="D87:E87"/>
    <mergeCell ref="A1:E1"/>
    <mergeCell ref="A2:E2"/>
    <mergeCell ref="A3:B3"/>
    <mergeCell ref="C3:E6"/>
    <mergeCell ref="A6:B6"/>
    <mergeCell ref="A7:E7"/>
    <mergeCell ref="C10:E10"/>
    <mergeCell ref="A11:E11"/>
    <mergeCell ref="A12:E12"/>
    <mergeCell ref="C15:E15"/>
    <mergeCell ref="A16:E16"/>
    <mergeCell ref="A17:E17"/>
    <mergeCell ref="A58:E58"/>
    <mergeCell ref="A59:E59"/>
    <mergeCell ref="F1:G1"/>
    <mergeCell ref="A71:E71"/>
    <mergeCell ref="A72:E72"/>
    <mergeCell ref="A82:B82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</mergeCells>
  <phoneticPr fontId="46" type="noConversion"/>
  <conditionalFormatting sqref="B213:B1048576">
    <cfRule type="duplicateValues" dxfId="296" priority="2067"/>
  </conditionalFormatting>
  <conditionalFormatting sqref="B213:B1048576">
    <cfRule type="duplicateValues" dxfId="295" priority="135800"/>
  </conditionalFormatting>
  <conditionalFormatting sqref="B103:B212">
    <cfRule type="duplicateValues" dxfId="294" priority="530"/>
  </conditionalFormatting>
  <conditionalFormatting sqref="B103:B212">
    <cfRule type="duplicateValues" dxfId="293" priority="512"/>
  </conditionalFormatting>
  <conditionalFormatting sqref="E103:E212">
    <cfRule type="duplicateValues" dxfId="292" priority="540"/>
  </conditionalFormatting>
  <conditionalFormatting sqref="B102 B66:B67 B72 B19:B30 B59 B14:B15 B7 B85 B82:B83 B17 B9:B10 B12 B4:B5 B93:B94 B87:B89 B74:B79">
    <cfRule type="duplicateValues" dxfId="94" priority="78"/>
  </conditionalFormatting>
  <conditionalFormatting sqref="E102 E72:E74 E59 E10 E19:E21 E87:E89 E15 E7 E85 E17 E12">
    <cfRule type="duplicateValues" dxfId="93" priority="76"/>
    <cfRule type="duplicateValues" dxfId="92" priority="77"/>
  </conditionalFormatting>
  <conditionalFormatting sqref="E22">
    <cfRule type="duplicateValues" dxfId="91" priority="74"/>
    <cfRule type="duplicateValues" dxfId="90" priority="75"/>
  </conditionalFormatting>
  <conditionalFormatting sqref="E23:E24">
    <cfRule type="duplicateValues" dxfId="89" priority="72"/>
    <cfRule type="duplicateValues" dxfId="88" priority="73"/>
  </conditionalFormatting>
  <conditionalFormatting sqref="E75">
    <cfRule type="duplicateValues" dxfId="87" priority="70"/>
    <cfRule type="duplicateValues" dxfId="86" priority="71"/>
  </conditionalFormatting>
  <conditionalFormatting sqref="E25">
    <cfRule type="duplicateValues" dxfId="85" priority="68"/>
    <cfRule type="duplicateValues" dxfId="84" priority="69"/>
  </conditionalFormatting>
  <conditionalFormatting sqref="E76">
    <cfRule type="duplicateValues" dxfId="83" priority="66"/>
    <cfRule type="duplicateValues" dxfId="82" priority="67"/>
  </conditionalFormatting>
  <conditionalFormatting sqref="E26">
    <cfRule type="duplicateValues" dxfId="81" priority="64"/>
    <cfRule type="duplicateValues" dxfId="80" priority="65"/>
  </conditionalFormatting>
  <conditionalFormatting sqref="E27">
    <cfRule type="duplicateValues" dxfId="79" priority="62"/>
    <cfRule type="duplicateValues" dxfId="78" priority="63"/>
  </conditionalFormatting>
  <conditionalFormatting sqref="E9">
    <cfRule type="duplicateValues" dxfId="77" priority="60"/>
    <cfRule type="duplicateValues" dxfId="76" priority="61"/>
  </conditionalFormatting>
  <conditionalFormatting sqref="E28">
    <cfRule type="duplicateValues" dxfId="75" priority="58"/>
    <cfRule type="duplicateValues" dxfId="74" priority="59"/>
  </conditionalFormatting>
  <conditionalFormatting sqref="E29">
    <cfRule type="duplicateValues" dxfId="73" priority="56"/>
    <cfRule type="duplicateValues" dxfId="72" priority="57"/>
  </conditionalFormatting>
  <conditionalFormatting sqref="E30">
    <cfRule type="duplicateValues" dxfId="71" priority="54"/>
    <cfRule type="duplicateValues" dxfId="70" priority="55"/>
  </conditionalFormatting>
  <conditionalFormatting sqref="E32">
    <cfRule type="duplicateValues" dxfId="69" priority="52"/>
    <cfRule type="duplicateValues" dxfId="68" priority="53"/>
  </conditionalFormatting>
  <conditionalFormatting sqref="B70">
    <cfRule type="duplicateValues" dxfId="67" priority="51"/>
  </conditionalFormatting>
  <conditionalFormatting sqref="E70">
    <cfRule type="duplicateValues" dxfId="66" priority="49"/>
    <cfRule type="duplicateValues" dxfId="65" priority="50"/>
  </conditionalFormatting>
  <conditionalFormatting sqref="E86">
    <cfRule type="duplicateValues" dxfId="64" priority="47"/>
    <cfRule type="duplicateValues" dxfId="63" priority="48"/>
  </conditionalFormatting>
  <conditionalFormatting sqref="B57">
    <cfRule type="duplicateValues" dxfId="62" priority="46"/>
  </conditionalFormatting>
  <conditionalFormatting sqref="E57">
    <cfRule type="duplicateValues" dxfId="61" priority="44"/>
    <cfRule type="duplicateValues" dxfId="60" priority="45"/>
  </conditionalFormatting>
  <conditionalFormatting sqref="E14">
    <cfRule type="duplicateValues" dxfId="59" priority="79"/>
    <cfRule type="duplicateValues" dxfId="58" priority="80"/>
  </conditionalFormatting>
  <conditionalFormatting sqref="E66">
    <cfRule type="duplicateValues" dxfId="57" priority="81"/>
    <cfRule type="duplicateValues" dxfId="56" priority="82"/>
  </conditionalFormatting>
  <conditionalFormatting sqref="E31 E33:E34">
    <cfRule type="duplicateValues" dxfId="55" priority="83"/>
    <cfRule type="duplicateValues" dxfId="54" priority="84"/>
  </conditionalFormatting>
  <conditionalFormatting sqref="E35:E41">
    <cfRule type="duplicateValues" dxfId="53" priority="85"/>
    <cfRule type="duplicateValues" dxfId="52" priority="86"/>
  </conditionalFormatting>
  <conditionalFormatting sqref="B77:B79">
    <cfRule type="duplicateValues" dxfId="51" priority="43"/>
  </conditionalFormatting>
  <conditionalFormatting sqref="E77:E79">
    <cfRule type="duplicateValues" dxfId="50" priority="41"/>
    <cfRule type="duplicateValues" dxfId="49" priority="42"/>
  </conditionalFormatting>
  <conditionalFormatting sqref="B80">
    <cfRule type="duplicateValues" dxfId="48" priority="40"/>
  </conditionalFormatting>
  <conditionalFormatting sqref="E80">
    <cfRule type="duplicateValues" dxfId="47" priority="38"/>
    <cfRule type="duplicateValues" dxfId="46" priority="39"/>
  </conditionalFormatting>
  <conditionalFormatting sqref="B48">
    <cfRule type="duplicateValues" dxfId="45" priority="35"/>
  </conditionalFormatting>
  <conditionalFormatting sqref="E45:E48">
    <cfRule type="duplicateValues" dxfId="44" priority="36"/>
    <cfRule type="duplicateValues" dxfId="43" priority="37"/>
  </conditionalFormatting>
  <conditionalFormatting sqref="B54:B55">
    <cfRule type="duplicateValues" dxfId="42" priority="32"/>
  </conditionalFormatting>
  <conditionalFormatting sqref="E54:E55">
    <cfRule type="duplicateValues" dxfId="41" priority="33"/>
    <cfRule type="duplicateValues" dxfId="40" priority="34"/>
  </conditionalFormatting>
  <conditionalFormatting sqref="B51:B53">
    <cfRule type="duplicateValues" dxfId="39" priority="29"/>
  </conditionalFormatting>
  <conditionalFormatting sqref="E51:E53">
    <cfRule type="duplicateValues" dxfId="38" priority="30"/>
    <cfRule type="duplicateValues" dxfId="37" priority="31"/>
  </conditionalFormatting>
  <conditionalFormatting sqref="B49:B50">
    <cfRule type="duplicateValues" dxfId="36" priority="26"/>
  </conditionalFormatting>
  <conditionalFormatting sqref="E49:E50">
    <cfRule type="duplicateValues" dxfId="35" priority="27"/>
    <cfRule type="duplicateValues" dxfId="34" priority="28"/>
  </conditionalFormatting>
  <conditionalFormatting sqref="B90:B92">
    <cfRule type="duplicateValues" dxfId="33" priority="23"/>
  </conditionalFormatting>
  <conditionalFormatting sqref="E92">
    <cfRule type="duplicateValues" dxfId="32" priority="21"/>
    <cfRule type="duplicateValues" dxfId="31" priority="22"/>
  </conditionalFormatting>
  <conditionalFormatting sqref="E90:E91">
    <cfRule type="duplicateValues" dxfId="30" priority="24"/>
    <cfRule type="duplicateValues" dxfId="29" priority="25"/>
  </conditionalFormatting>
  <conditionalFormatting sqref="B61:B62">
    <cfRule type="duplicateValues" dxfId="28" priority="16"/>
  </conditionalFormatting>
  <conditionalFormatting sqref="E62:E63">
    <cfRule type="duplicateValues" dxfId="27" priority="17"/>
    <cfRule type="duplicateValues" dxfId="26" priority="18"/>
  </conditionalFormatting>
  <conditionalFormatting sqref="E61">
    <cfRule type="duplicateValues" dxfId="25" priority="19"/>
    <cfRule type="duplicateValues" dxfId="24" priority="20"/>
  </conditionalFormatting>
  <conditionalFormatting sqref="E64:E65">
    <cfRule type="duplicateValues" dxfId="23" priority="14"/>
    <cfRule type="duplicateValues" dxfId="22" priority="15"/>
  </conditionalFormatting>
  <conditionalFormatting sqref="B95:B97">
    <cfRule type="duplicateValues" dxfId="21" priority="13"/>
  </conditionalFormatting>
  <conditionalFormatting sqref="B69">
    <cfRule type="duplicateValues" dxfId="20" priority="10"/>
  </conditionalFormatting>
  <conditionalFormatting sqref="E69">
    <cfRule type="duplicateValues" dxfId="19" priority="11"/>
    <cfRule type="duplicateValues" dxfId="18" priority="12"/>
  </conditionalFormatting>
  <conditionalFormatting sqref="B68">
    <cfRule type="duplicateValues" dxfId="17" priority="7"/>
  </conditionalFormatting>
  <conditionalFormatting sqref="E68">
    <cfRule type="duplicateValues" dxfId="16" priority="8"/>
    <cfRule type="duplicateValues" dxfId="15" priority="9"/>
  </conditionalFormatting>
  <conditionalFormatting sqref="B98:B100">
    <cfRule type="duplicateValues" dxfId="14" priority="6"/>
  </conditionalFormatting>
  <conditionalFormatting sqref="E93:E101">
    <cfRule type="duplicateValues" dxfId="13" priority="4"/>
    <cfRule type="duplicateValues" dxfId="12" priority="5"/>
  </conditionalFormatting>
  <conditionalFormatting sqref="B63">
    <cfRule type="duplicateValues" dxfId="11" priority="3"/>
  </conditionalFormatting>
  <conditionalFormatting sqref="B63">
    <cfRule type="duplicateValues" dxfId="10" priority="2"/>
  </conditionalFormatting>
  <conditionalFormatting sqref="E67">
    <cfRule type="duplicateValues" dxfId="9" priority="87"/>
    <cfRule type="duplicateValues" dxfId="8" priority="88"/>
  </conditionalFormatting>
  <conditionalFormatting sqref="B64:B69">
    <cfRule type="duplicateValues" dxfId="7" priority="89"/>
  </conditionalFormatting>
  <conditionalFormatting sqref="B19:B56">
    <cfRule type="duplicateValues" dxfId="6" priority="1"/>
  </conditionalFormatting>
  <conditionalFormatting sqref="E42:E44">
    <cfRule type="duplicateValues" dxfId="5" priority="90"/>
    <cfRule type="duplicateValues" dxfId="4" priority="91"/>
  </conditionalFormatting>
  <conditionalFormatting sqref="B56">
    <cfRule type="duplicateValues" dxfId="3" priority="92"/>
  </conditionalFormatting>
  <conditionalFormatting sqref="E56">
    <cfRule type="duplicateValues" dxfId="2" priority="93"/>
    <cfRule type="duplicateValues" dxfId="1" priority="94"/>
  </conditionalFormatting>
  <conditionalFormatting sqref="B101">
    <cfRule type="duplicateValues" dxfId="0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31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96" priority="20"/>
  </conditionalFormatting>
  <conditionalFormatting sqref="A830">
    <cfRule type="duplicateValues" dxfId="195" priority="19"/>
  </conditionalFormatting>
  <conditionalFormatting sqref="A831">
    <cfRule type="duplicateValues" dxfId="194" priority="18"/>
  </conditionalFormatting>
  <conditionalFormatting sqref="A832">
    <cfRule type="duplicateValues" dxfId="193" priority="17"/>
  </conditionalFormatting>
  <conditionalFormatting sqref="A833">
    <cfRule type="duplicateValues" dxfId="192" priority="16"/>
  </conditionalFormatting>
  <conditionalFormatting sqref="A844:A1048576 A1:A833">
    <cfRule type="duplicateValues" dxfId="191" priority="15"/>
  </conditionalFormatting>
  <conditionalFormatting sqref="A834:A840">
    <cfRule type="duplicateValues" dxfId="190" priority="14"/>
  </conditionalFormatting>
  <conditionalFormatting sqref="A834:A840">
    <cfRule type="duplicateValues" dxfId="189" priority="13"/>
  </conditionalFormatting>
  <conditionalFormatting sqref="A844:A1048576 A1:A840">
    <cfRule type="duplicateValues" dxfId="188" priority="12"/>
  </conditionalFormatting>
  <conditionalFormatting sqref="A841">
    <cfRule type="duplicateValues" dxfId="187" priority="11"/>
  </conditionalFormatting>
  <conditionalFormatting sqref="A841">
    <cfRule type="duplicateValues" dxfId="186" priority="10"/>
  </conditionalFormatting>
  <conditionalFormatting sqref="A841">
    <cfRule type="duplicateValues" dxfId="185" priority="9"/>
  </conditionalFormatting>
  <conditionalFormatting sqref="A842">
    <cfRule type="duplicateValues" dxfId="184" priority="8"/>
  </conditionalFormatting>
  <conditionalFormatting sqref="A842">
    <cfRule type="duplicateValues" dxfId="183" priority="7"/>
  </conditionalFormatting>
  <conditionalFormatting sqref="A842">
    <cfRule type="duplicateValues" dxfId="182" priority="6"/>
  </conditionalFormatting>
  <conditionalFormatting sqref="A1:A842 A844:A1048576">
    <cfRule type="duplicateValues" dxfId="181" priority="5"/>
  </conditionalFormatting>
  <conditionalFormatting sqref="A843">
    <cfRule type="duplicateValues" dxfId="180" priority="4"/>
  </conditionalFormatting>
  <conditionalFormatting sqref="A843">
    <cfRule type="duplicateValues" dxfId="179" priority="3"/>
  </conditionalFormatting>
  <conditionalFormatting sqref="A843">
    <cfRule type="duplicateValues" dxfId="178" priority="2"/>
  </conditionalFormatting>
  <conditionalFormatting sqref="A843">
    <cfRule type="duplicateValues" dxfId="1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6" priority="18"/>
  </conditionalFormatting>
  <conditionalFormatting sqref="B7:B8">
    <cfRule type="duplicateValues" dxfId="175" priority="17"/>
  </conditionalFormatting>
  <conditionalFormatting sqref="A7:A8">
    <cfRule type="duplicateValues" dxfId="174" priority="15"/>
    <cfRule type="duplicateValues" dxfId="1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2021-08-21T10:03:21Z</dcterms:modified>
</cp:coreProperties>
</file>