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ody\Downloads\"/>
    </mc:Choice>
  </mc:AlternateContent>
  <xr:revisionPtr revIDLastSave="0" documentId="13_ncr:1_{48AEC759-2A90-4573-944A-87F8FFC38A3D}" xr6:coauthVersionLast="47" xr6:coauthVersionMax="47" xr10:uidLastSave="{00000000-0000-0000-0000-000000000000}"/>
  <bookViews>
    <workbookView xWindow="40080" yWindow="2010" windowWidth="35475" windowHeight="17775" activeTab="1" xr2:uid="{4FAB978C-4C82-4310-A27C-2E1CA264F5AE}"/>
  </bookViews>
  <sheets>
    <sheet name="Sheet1" sheetId="1" r:id="rId1"/>
    <sheet name="Sheet2" sheetId="2" r:id="rId2"/>
  </sheets>
  <definedNames>
    <definedName name="_xlnm._FilterDatabase" localSheetId="0" hidden="1">Sheet1!$P$1:$Q$221</definedName>
    <definedName name="_xlnm._FilterDatabase" localSheetId="1" hidden="1">Sheet2!$H$2:$V$42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2" i="2" l="1"/>
  <c r="L52" i="2"/>
  <c r="I52" i="2"/>
  <c r="Y20" i="2"/>
  <c r="W20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3" i="2"/>
  <c r="W4" i="2"/>
  <c r="W5" i="2"/>
  <c r="AA5" i="2" s="1"/>
  <c r="W6" i="2"/>
  <c r="W7" i="2"/>
  <c r="W8" i="2"/>
  <c r="W9" i="2"/>
  <c r="W10" i="2"/>
  <c r="W11" i="2"/>
  <c r="W12" i="2"/>
  <c r="W13" i="2"/>
  <c r="W14" i="2"/>
  <c r="W15" i="2"/>
  <c r="AA15" i="2" s="1"/>
  <c r="W16" i="2"/>
  <c r="AA16" i="2" s="1"/>
  <c r="W17" i="2"/>
  <c r="W18" i="2"/>
  <c r="AA18" i="2" s="1"/>
  <c r="W19" i="2"/>
  <c r="W3" i="2"/>
  <c r="AA3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U3" i="1"/>
  <c r="V3" i="1" s="1"/>
  <c r="U4" i="1"/>
  <c r="V4" i="1"/>
  <c r="U5" i="1"/>
  <c r="V5" i="1" s="1"/>
  <c r="U6" i="1"/>
  <c r="V6" i="1" s="1"/>
  <c r="U7" i="1"/>
  <c r="V7" i="1" s="1"/>
  <c r="U8" i="1"/>
  <c r="V8" i="1"/>
  <c r="U9" i="1"/>
  <c r="V9" i="1"/>
  <c r="U10" i="1"/>
  <c r="V10" i="1" s="1"/>
  <c r="U11" i="1"/>
  <c r="V11" i="1" s="1"/>
  <c r="U12" i="1"/>
  <c r="V12" i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/>
  <c r="U21" i="1"/>
  <c r="V21" i="1" s="1"/>
  <c r="U2" i="1"/>
  <c r="V2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" i="1"/>
  <c r="Q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" i="1"/>
  <c r="L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2" i="1"/>
  <c r="G2" i="1" s="1"/>
  <c r="AA6" i="2" l="1"/>
  <c r="Y21" i="2"/>
  <c r="W21" i="2"/>
  <c r="AA17" i="2"/>
  <c r="AA14" i="2"/>
  <c r="AA20" i="2"/>
  <c r="AA13" i="2"/>
  <c r="AA12" i="2"/>
  <c r="AA11" i="2"/>
  <c r="AA10" i="2"/>
  <c r="AA9" i="2"/>
  <c r="AA8" i="2"/>
  <c r="AA7" i="2"/>
  <c r="AA4" i="2"/>
  <c r="AA19" i="2"/>
  <c r="AA21" i="2" l="1"/>
  <c r="X19" i="2"/>
  <c r="X18" i="2"/>
  <c r="X17" i="2"/>
  <c r="X11" i="2"/>
  <c r="X14" i="2"/>
  <c r="X9" i="2"/>
  <c r="X4" i="2"/>
  <c r="X7" i="2"/>
  <c r="X6" i="2"/>
  <c r="X16" i="2"/>
  <c r="X10" i="2"/>
  <c r="X20" i="2"/>
  <c r="X5" i="2"/>
  <c r="X15" i="2"/>
  <c r="X8" i="2"/>
  <c r="X13" i="2"/>
  <c r="X12" i="2"/>
  <c r="Z4" i="2"/>
  <c r="Z17" i="2"/>
  <c r="Z5" i="2"/>
  <c r="Z19" i="2"/>
  <c r="Z3" i="2"/>
  <c r="Z18" i="2"/>
  <c r="Z16" i="2"/>
  <c r="Z15" i="2"/>
  <c r="Z14" i="2"/>
  <c r="Z13" i="2"/>
  <c r="Z6" i="2"/>
  <c r="Z12" i="2"/>
  <c r="Z8" i="2"/>
  <c r="Z11" i="2"/>
  <c r="Z10" i="2"/>
  <c r="Z9" i="2"/>
  <c r="Z7" i="2"/>
  <c r="Z20" i="2"/>
  <c r="X3" i="2"/>
  <c r="X21" i="2" l="1"/>
  <c r="Z21" i="2"/>
  <c r="AB21" i="2"/>
  <c r="AB19" i="2"/>
  <c r="AB4" i="2"/>
  <c r="AB7" i="2"/>
  <c r="AB17" i="2"/>
  <c r="AB5" i="2"/>
  <c r="AB3" i="2"/>
  <c r="AB6" i="2"/>
  <c r="AB8" i="2"/>
  <c r="AB9" i="2"/>
  <c r="AB10" i="2"/>
  <c r="AB11" i="2"/>
  <c r="AB12" i="2"/>
  <c r="AB18" i="2"/>
  <c r="AB13" i="2"/>
  <c r="AB14" i="2"/>
  <c r="AB15" i="2"/>
  <c r="AB16" i="2"/>
  <c r="AB20" i="2"/>
</calcChain>
</file>

<file path=xl/sharedStrings.xml><?xml version="1.0" encoding="utf-8"?>
<sst xmlns="http://schemas.openxmlformats.org/spreadsheetml/2006/main" count="267" uniqueCount="86">
  <si>
    <t>S. Ortega</t>
  </si>
  <si>
    <t>Ederson</t>
  </si>
  <si>
    <t>S. Carson</t>
  </si>
  <si>
    <t>K. Walker</t>
  </si>
  <si>
    <t>Rúben Dias</t>
  </si>
  <si>
    <t>J. Stones</t>
  </si>
  <si>
    <t>N. Aké</t>
  </si>
  <si>
    <t>J. Gvardiol</t>
  </si>
  <si>
    <t>M. Akanji</t>
  </si>
  <si>
    <t>R. Lewis</t>
  </si>
  <si>
    <t>J. Wilson-Esbrand</t>
  </si>
  <si>
    <t>K. Braithwaite</t>
  </si>
  <si>
    <t>M. Kovačić</t>
  </si>
  <si>
    <t>J. Grealish</t>
  </si>
  <si>
    <t>Rodri</t>
  </si>
  <si>
    <t>K. De Bruyne</t>
  </si>
  <si>
    <t>İ. Gündoğan</t>
  </si>
  <si>
    <t>Bernardo Silva</t>
  </si>
  <si>
    <t>Matheus Nunes</t>
  </si>
  <si>
    <t>P. Foden</t>
  </si>
  <si>
    <t>O. Bobb</t>
  </si>
  <si>
    <t>J. Wright</t>
  </si>
  <si>
    <t>N. O'Reilly</t>
  </si>
  <si>
    <t>J. McAtee</t>
  </si>
  <si>
    <t>E. Haaland</t>
  </si>
  <si>
    <t>J. Doku</t>
  </si>
  <si>
    <t>Savinho</t>
  </si>
  <si>
    <t>Soccerway</t>
  </si>
  <si>
    <t>Player</t>
  </si>
  <si>
    <t>Manuel Akanji</t>
  </si>
  <si>
    <t>Erling Haaland</t>
  </si>
  <si>
    <t>Rico Lewis</t>
  </si>
  <si>
    <t>Joško Gvardiol</t>
  </si>
  <si>
    <t>Mateo Kovačić</t>
  </si>
  <si>
    <t>Jack Grealish</t>
  </si>
  <si>
    <t>Sávio</t>
  </si>
  <si>
    <t>Kevin De Bruyne</t>
  </si>
  <si>
    <t>Jeremy Doku</t>
  </si>
  <si>
    <t>Kyle Walker</t>
  </si>
  <si>
    <t>İlkay Gündoğan</t>
  </si>
  <si>
    <t>John Stones</t>
  </si>
  <si>
    <t>Phil Foden</t>
  </si>
  <si>
    <t>James Mcatee</t>
  </si>
  <si>
    <t>Nico O’Reilly</t>
  </si>
  <si>
    <t>Stefan Ortega</t>
  </si>
  <si>
    <t>Oscar Bobb</t>
  </si>
  <si>
    <t>Kaden Braithwaite</t>
  </si>
  <si>
    <t>Nathan Aké</t>
  </si>
  <si>
    <t>Jacob Wright</t>
  </si>
  <si>
    <t>Scott Carson</t>
  </si>
  <si>
    <t>Issa Kaboré</t>
  </si>
  <si>
    <t>Kalvin Phillips</t>
  </si>
  <si>
    <t>Check</t>
  </si>
  <si>
    <t>Use same format</t>
  </si>
  <si>
    <t>Original FBREF</t>
  </si>
  <si>
    <t>Josko Gvardiol</t>
  </si>
  <si>
    <t>Josh Wilson-Esbrand</t>
  </si>
  <si>
    <t>Mateo Kovacic</t>
  </si>
  <si>
    <t>FC Barcelona</t>
  </si>
  <si>
    <t>James McAtee</t>
  </si>
  <si>
    <t>Jérémy Doku</t>
  </si>
  <si>
    <t>ESTAC Troyes</t>
  </si>
  <si>
    <t>TRFMT</t>
  </si>
  <si>
    <t>Stefan Ortega Moreno</t>
  </si>
  <si>
    <t>Rodrigo</t>
  </si>
  <si>
    <t>Ilkay Gündogan</t>
  </si>
  <si>
    <t>Nico O'Reilly</t>
  </si>
  <si>
    <t>Sorare</t>
  </si>
  <si>
    <t>Apps</t>
  </si>
  <si>
    <t>Goals</t>
  </si>
  <si>
    <t>Assists</t>
  </si>
  <si>
    <t>SpG</t>
  </si>
  <si>
    <t>AerialsWon</t>
  </si>
  <si>
    <t>KeyP</t>
  </si>
  <si>
    <t>Drb</t>
  </si>
  <si>
    <t>Tackles</t>
  </si>
  <si>
    <t>Inter</t>
  </si>
  <si>
    <t>Fouls</t>
  </si>
  <si>
    <t>Clear</t>
  </si>
  <si>
    <t>Blocks</t>
  </si>
  <si>
    <t>xG/90</t>
  </si>
  <si>
    <t>Crosses</t>
  </si>
  <si>
    <t>Overall Impact</t>
  </si>
  <si>
    <t>Offensive Impact</t>
  </si>
  <si>
    <t>Defensive Impact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</si>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</sst>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2" fillId="2" borderId="0" xfId="2"/>
    <xf numFmtId="9" fontId="0" fillId="0" borderId="0" xfId="1" applyFont="1"/>
    <xf numFmtId="2" fontId="0" fillId="0" borderId="0" xfId="0" applyNumberFormat="1" applyAlignment="1">
      <alignment horizontal="center"/>
    </xf>
    <xf numFmtId="9" fontId="2" fillId="2" borderId="0" xfId="2" applyNumberFormat="1"/>
    <xf numFmtId="170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1" applyNumberFormat="1" applyFont="1"/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AEA7-C493-443A-93DD-B66D2AC42C35}">
  <dimension ref="A1:V220"/>
  <sheetViews>
    <sheetView topLeftCell="B1" workbookViewId="0">
      <selection activeCell="J35" sqref="J34:J35"/>
    </sheetView>
  </sheetViews>
  <sheetFormatPr defaultRowHeight="15" x14ac:dyDescent="0.25"/>
  <cols>
    <col min="1" max="2" width="22" customWidth="1"/>
    <col min="3" max="3" width="17.28515625" bestFit="1" customWidth="1"/>
    <col min="5" max="5" width="17.28515625" bestFit="1" customWidth="1"/>
    <col min="6" max="6" width="16.5703125" customWidth="1"/>
    <col min="7" max="7" width="23.140625" customWidth="1"/>
    <col min="10" max="10" width="19.85546875" bestFit="1" customWidth="1"/>
    <col min="11" max="11" width="17" bestFit="1" customWidth="1"/>
    <col min="12" max="12" width="19.85546875" customWidth="1"/>
    <col min="15" max="16" width="20.140625" bestFit="1" customWidth="1"/>
    <col min="17" max="17" width="17" bestFit="1" customWidth="1"/>
    <col min="18" max="18" width="19.85546875" bestFit="1" customWidth="1"/>
    <col min="19" max="19" width="17.28515625" bestFit="1" customWidth="1"/>
    <col min="20" max="20" width="15" bestFit="1" customWidth="1"/>
  </cols>
  <sheetData>
    <row r="1" spans="1:22" x14ac:dyDescent="0.25">
      <c r="A1" t="s">
        <v>27</v>
      </c>
      <c r="E1" t="s">
        <v>54</v>
      </c>
      <c r="F1" t="s">
        <v>53</v>
      </c>
      <c r="G1" t="s">
        <v>52</v>
      </c>
      <c r="J1" t="s">
        <v>62</v>
      </c>
      <c r="K1" t="s">
        <v>53</v>
      </c>
      <c r="L1" t="s">
        <v>52</v>
      </c>
      <c r="O1" t="s">
        <v>67</v>
      </c>
      <c r="P1" t="s">
        <v>53</v>
      </c>
      <c r="Q1" t="s">
        <v>52</v>
      </c>
    </row>
    <row r="2" spans="1:22" x14ac:dyDescent="0.25">
      <c r="A2" t="s">
        <v>0</v>
      </c>
      <c r="C2">
        <f>LEN(A2)</f>
        <v>9</v>
      </c>
      <c r="E2" t="s">
        <v>29</v>
      </c>
      <c r="F2" t="str">
        <f>IFERROR(LEFT(LEFT(E2,FIND(" ",E2)-1),1)&amp;". "&amp;MID(E2,FIND(" ",E2)+1,1000),E2)</f>
        <v>M. Akanji</v>
      </c>
      <c r="G2" t="str">
        <f>IFERROR(IFERROR(VLOOKUP(F2,$A:$A,1,0),VLOOKUP(E2,$A:$A,1,0)),INDEX($A:$A,MATCH(E2,$A:$A,1)))</f>
        <v>M. Akanji</v>
      </c>
      <c r="J2" t="s">
        <v>1</v>
      </c>
      <c r="K2" t="str">
        <f>IFERROR(LEFT(LEFT(J2,FIND(" ",J2)-1),1)&amp;". "&amp;MID(J2,FIND(" ",J2)+1,1000),J2)</f>
        <v>Ederson</v>
      </c>
      <c r="L2" t="str">
        <f>IFERROR(IFERROR(VLOOKUP(K2,$A:$A,1,0),VLOOKUP(J2,$A:$A,1,0)),INDEX($A:$A,MATCH(J2,$A:$A,1)))</f>
        <v>Ederson</v>
      </c>
      <c r="O2" t="s">
        <v>1</v>
      </c>
      <c r="P2" t="str">
        <f>IFERROR(LEFT(LEFT(O2,FIND(" ",O2)-1),1)&amp;". "&amp;MID(O2,FIND(" ",O2)+1,1000),O2)</f>
        <v>Ederson</v>
      </c>
      <c r="Q2" t="str">
        <f>IFERROR(IFERROR(VLOOKUP(P2,$A:$A,1,0),VLOOKUP(O2,$A:$A,1,0)),INDEX($A:$A,MATCH(O2,$A:$A,1)))</f>
        <v>Ederson</v>
      </c>
      <c r="T2" t="s">
        <v>30</v>
      </c>
      <c r="U2" t="str">
        <f>IFERROR(LEFT(LEFT(T2,FIND(" ",T2)-1),1)&amp;". "&amp;MID(T2,FIND(" ",T2)+1,1000),T2)</f>
        <v>E. Haaland</v>
      </c>
      <c r="V2" t="str">
        <f>IFERROR(IFERROR(VLOOKUP(U2,$A:$A,1,0),VLOOKUP(T2,$A:$A,1,0)),INDEX($A:$A,MATCH(T2,$A:$A,1)))</f>
        <v>E. Haaland</v>
      </c>
    </row>
    <row r="3" spans="1:22" x14ac:dyDescent="0.25">
      <c r="A3" t="s">
        <v>1</v>
      </c>
      <c r="C3">
        <f t="shared" ref="C3:C28" si="0">LEN(A3)</f>
        <v>7</v>
      </c>
      <c r="E3" t="s">
        <v>1</v>
      </c>
      <c r="F3" t="str">
        <f t="shared" ref="F3:F29" si="1">IFERROR(LEFT(LEFT(E3,FIND(" ",E3)-1),1)&amp;". "&amp;MID(E3,FIND(" ",E3)+1,1000),E3)</f>
        <v>Ederson</v>
      </c>
      <c r="G3" t="str">
        <f t="shared" ref="G3:G29" si="2">IFERROR(IFERROR(VLOOKUP(F3,$A:$A,1,0),VLOOKUP(E3,$A:$A,1,0)),INDEX($A:$A,MATCH(E3,$A:$A,1)))</f>
        <v>Ederson</v>
      </c>
      <c r="J3" t="s">
        <v>44</v>
      </c>
      <c r="K3" t="str">
        <f t="shared" ref="K3:K27" si="3">IFERROR(LEFT(LEFT(J3,FIND(" ",J3)-1),1)&amp;". "&amp;MID(J3,FIND(" ",J3)+1,1000),J3)</f>
        <v>S. Ortega</v>
      </c>
      <c r="L3" t="str">
        <f t="shared" ref="L3:L27" si="4">IFERROR(IFERROR(VLOOKUP(K3,$A:$A,1,0),VLOOKUP(J3,$A:$A,1,0)),INDEX($A:$A,MATCH(J3,$A:$A,1)))</f>
        <v>S. Ortega</v>
      </c>
      <c r="O3" t="s">
        <v>63</v>
      </c>
      <c r="P3" t="str">
        <f t="shared" ref="P3:P28" si="5">IFERROR(LEFT(LEFT(O3,FIND(" ",O3)-1),1)&amp;". "&amp;MID(O3,FIND(" ",O3)+1,1000),O3)</f>
        <v>S. Ortega Moreno</v>
      </c>
      <c r="Q3" t="str">
        <f t="shared" ref="Q3:Q28" si="6">IFERROR(IFERROR(VLOOKUP(P3,$A:$A,1,0),VLOOKUP(O3,$A:$A,1,0)),INDEX($A:$A,MATCH(O3,$A:$A,1)))</f>
        <v>Savinho</v>
      </c>
      <c r="T3" t="s">
        <v>36</v>
      </c>
      <c r="U3" t="str">
        <f t="shared" ref="U3:U21" si="7">IFERROR(LEFT(LEFT(T3,FIND(" ",T3)-1),1)&amp;". "&amp;MID(T3,FIND(" ",T3)+1,1000),T3)</f>
        <v>K. De Bruyne</v>
      </c>
      <c r="V3" t="str">
        <f t="shared" ref="V3:V21" si="8">IFERROR(IFERROR(VLOOKUP(U3,$A:$A,1,0),VLOOKUP(T3,$A:$A,1,0)),INDEX($A:$A,MATCH(T3,$A:$A,1)))</f>
        <v>K. De Bruyne</v>
      </c>
    </row>
    <row r="4" spans="1:22" x14ac:dyDescent="0.25">
      <c r="A4" t="s">
        <v>2</v>
      </c>
      <c r="C4">
        <f t="shared" si="0"/>
        <v>9</v>
      </c>
      <c r="E4" t="s">
        <v>30</v>
      </c>
      <c r="F4" t="str">
        <f t="shared" si="1"/>
        <v>E. Haaland</v>
      </c>
      <c r="G4" t="str">
        <f t="shared" si="2"/>
        <v>E. Haaland</v>
      </c>
      <c r="J4" t="s">
        <v>49</v>
      </c>
      <c r="K4" t="str">
        <f t="shared" si="3"/>
        <v>S. Carson</v>
      </c>
      <c r="L4" t="str">
        <f t="shared" si="4"/>
        <v>S. Carson</v>
      </c>
      <c r="O4" t="s">
        <v>49</v>
      </c>
      <c r="P4" t="str">
        <f t="shared" si="5"/>
        <v>S. Carson</v>
      </c>
      <c r="Q4" t="str">
        <f t="shared" si="6"/>
        <v>S. Carson</v>
      </c>
      <c r="T4" t="s">
        <v>55</v>
      </c>
      <c r="U4" t="str">
        <f t="shared" si="7"/>
        <v>J. Gvardiol</v>
      </c>
      <c r="V4" t="str">
        <f t="shared" si="8"/>
        <v>J. Gvardiol</v>
      </c>
    </row>
    <row r="5" spans="1:22" x14ac:dyDescent="0.25">
      <c r="A5" t="s">
        <v>3</v>
      </c>
      <c r="C5">
        <f t="shared" si="0"/>
        <v>9</v>
      </c>
      <c r="E5" t="s">
        <v>31</v>
      </c>
      <c r="F5" t="str">
        <f t="shared" si="1"/>
        <v>R. Lewis</v>
      </c>
      <c r="G5" t="str">
        <f t="shared" si="2"/>
        <v>R. Lewis</v>
      </c>
      <c r="J5" t="s">
        <v>4</v>
      </c>
      <c r="K5" t="str">
        <f t="shared" si="3"/>
        <v>R. Dias</v>
      </c>
      <c r="L5" t="str">
        <f t="shared" si="4"/>
        <v>Rúben Dias</v>
      </c>
      <c r="O5" t="s">
        <v>38</v>
      </c>
      <c r="P5" t="str">
        <f t="shared" si="5"/>
        <v>K. Walker</v>
      </c>
      <c r="Q5" t="str">
        <f t="shared" si="6"/>
        <v>K. Walker</v>
      </c>
      <c r="T5" t="s">
        <v>57</v>
      </c>
      <c r="U5" t="str">
        <f t="shared" si="7"/>
        <v>M. Kovacic</v>
      </c>
      <c r="V5" t="e">
        <f t="shared" si="8"/>
        <v>#N/A</v>
      </c>
    </row>
    <row r="6" spans="1:22" x14ac:dyDescent="0.25">
      <c r="A6" t="s">
        <v>4</v>
      </c>
      <c r="C6">
        <f t="shared" si="0"/>
        <v>10</v>
      </c>
      <c r="E6" t="s">
        <v>32</v>
      </c>
      <c r="F6" t="str">
        <f t="shared" si="1"/>
        <v>J. Gvardiol</v>
      </c>
      <c r="G6" t="str">
        <f t="shared" si="2"/>
        <v>J. Gvardiol</v>
      </c>
      <c r="J6" t="s">
        <v>29</v>
      </c>
      <c r="K6" t="str">
        <f t="shared" si="3"/>
        <v>M. Akanji</v>
      </c>
      <c r="L6" t="str">
        <f t="shared" si="4"/>
        <v>M. Akanji</v>
      </c>
      <c r="O6" t="s">
        <v>40</v>
      </c>
      <c r="P6" t="str">
        <f t="shared" si="5"/>
        <v>J. Stones</v>
      </c>
      <c r="Q6" t="str">
        <f t="shared" si="6"/>
        <v>J. Stones</v>
      </c>
      <c r="T6" t="s">
        <v>26</v>
      </c>
      <c r="U6" t="str">
        <f t="shared" si="7"/>
        <v>Savinho</v>
      </c>
      <c r="V6" t="str">
        <f t="shared" si="8"/>
        <v>Savinho</v>
      </c>
    </row>
    <row r="7" spans="1:22" x14ac:dyDescent="0.25">
      <c r="A7" t="s">
        <v>5</v>
      </c>
      <c r="C7">
        <f t="shared" si="0"/>
        <v>9</v>
      </c>
      <c r="E7" t="s">
        <v>4</v>
      </c>
      <c r="F7" t="str">
        <f t="shared" si="1"/>
        <v>R. Dias</v>
      </c>
      <c r="G7" t="str">
        <f t="shared" si="2"/>
        <v>Rúben Dias</v>
      </c>
      <c r="J7" t="s">
        <v>47</v>
      </c>
      <c r="K7" t="str">
        <f t="shared" si="3"/>
        <v>N. Aké</v>
      </c>
      <c r="L7" t="str">
        <f t="shared" si="4"/>
        <v>N. Aké</v>
      </c>
      <c r="O7" t="s">
        <v>4</v>
      </c>
      <c r="P7" t="str">
        <f t="shared" si="5"/>
        <v>R. Dias</v>
      </c>
      <c r="Q7" t="str">
        <f t="shared" si="6"/>
        <v>Rúben Dias</v>
      </c>
      <c r="T7" t="s">
        <v>31</v>
      </c>
      <c r="U7" t="str">
        <f t="shared" si="7"/>
        <v>R. Lewis</v>
      </c>
      <c r="V7" t="str">
        <f t="shared" si="8"/>
        <v>R. Lewis</v>
      </c>
    </row>
    <row r="8" spans="1:22" x14ac:dyDescent="0.25">
      <c r="A8" t="s">
        <v>6</v>
      </c>
      <c r="C8">
        <f t="shared" si="0"/>
        <v>6</v>
      </c>
      <c r="E8" t="s">
        <v>17</v>
      </c>
      <c r="F8" t="str">
        <f t="shared" si="1"/>
        <v>B. Silva</v>
      </c>
      <c r="G8" t="str">
        <f t="shared" si="2"/>
        <v>Bernardo Silva</v>
      </c>
      <c r="J8" t="s">
        <v>40</v>
      </c>
      <c r="K8" t="str">
        <f t="shared" si="3"/>
        <v>J. Stones</v>
      </c>
      <c r="L8" t="str">
        <f t="shared" si="4"/>
        <v>J. Stones</v>
      </c>
      <c r="O8" t="s">
        <v>47</v>
      </c>
      <c r="P8" t="str">
        <f t="shared" si="5"/>
        <v>N. Aké</v>
      </c>
      <c r="Q8" t="str">
        <f t="shared" si="6"/>
        <v>N. Aké</v>
      </c>
      <c r="T8" t="s">
        <v>60</v>
      </c>
      <c r="U8" t="str">
        <f t="shared" si="7"/>
        <v>J. Doku</v>
      </c>
      <c r="V8" t="str">
        <f t="shared" si="8"/>
        <v>J. Doku</v>
      </c>
    </row>
    <row r="9" spans="1:22" x14ac:dyDescent="0.25">
      <c r="A9" t="s">
        <v>7</v>
      </c>
      <c r="C9">
        <f t="shared" si="0"/>
        <v>11</v>
      </c>
      <c r="E9" t="s">
        <v>33</v>
      </c>
      <c r="F9" t="str">
        <f t="shared" si="1"/>
        <v>M. Kovačić</v>
      </c>
      <c r="G9" t="str">
        <f t="shared" si="2"/>
        <v>M. Kovačić</v>
      </c>
      <c r="J9" t="s">
        <v>55</v>
      </c>
      <c r="K9" t="str">
        <f t="shared" si="3"/>
        <v>J. Gvardiol</v>
      </c>
      <c r="L9" t="str">
        <f t="shared" si="4"/>
        <v>J. Gvardiol</v>
      </c>
      <c r="O9" t="s">
        <v>29</v>
      </c>
      <c r="P9" t="str">
        <f t="shared" si="5"/>
        <v>M. Akanji</v>
      </c>
      <c r="Q9" t="str">
        <f t="shared" si="6"/>
        <v>M. Akanji</v>
      </c>
      <c r="T9" t="s">
        <v>34</v>
      </c>
      <c r="U9" t="str">
        <f t="shared" si="7"/>
        <v>J. Grealish</v>
      </c>
      <c r="V9" t="str">
        <f t="shared" si="8"/>
        <v>J. Grealish</v>
      </c>
    </row>
    <row r="10" spans="1:22" x14ac:dyDescent="0.25">
      <c r="A10" t="s">
        <v>8</v>
      </c>
      <c r="C10">
        <f t="shared" si="0"/>
        <v>9</v>
      </c>
      <c r="E10" t="s">
        <v>34</v>
      </c>
      <c r="F10" t="str">
        <f t="shared" si="1"/>
        <v>J. Grealish</v>
      </c>
      <c r="G10" t="str">
        <f t="shared" si="2"/>
        <v>J. Grealish</v>
      </c>
      <c r="J10" t="s">
        <v>56</v>
      </c>
      <c r="K10" t="str">
        <f t="shared" si="3"/>
        <v>J. Wilson-Esbrand</v>
      </c>
      <c r="L10" t="str">
        <f t="shared" si="4"/>
        <v>J. Wilson-Esbrand</v>
      </c>
      <c r="O10" t="s">
        <v>31</v>
      </c>
      <c r="P10" t="str">
        <f t="shared" si="5"/>
        <v>R. Lewis</v>
      </c>
      <c r="Q10" t="str">
        <f t="shared" si="6"/>
        <v>R. Lewis</v>
      </c>
      <c r="T10" t="s">
        <v>17</v>
      </c>
      <c r="U10" t="str">
        <f t="shared" si="7"/>
        <v>B. Silva</v>
      </c>
      <c r="V10" t="str">
        <f t="shared" si="8"/>
        <v>Bernardo Silva</v>
      </c>
    </row>
    <row r="11" spans="1:22" x14ac:dyDescent="0.25">
      <c r="A11" t="s">
        <v>9</v>
      </c>
      <c r="C11">
        <f t="shared" si="0"/>
        <v>8</v>
      </c>
      <c r="E11" t="s">
        <v>35</v>
      </c>
      <c r="F11" t="str">
        <f t="shared" si="1"/>
        <v>Sávio</v>
      </c>
      <c r="G11" t="str">
        <f t="shared" si="2"/>
        <v>Savinho</v>
      </c>
      <c r="J11" t="s">
        <v>31</v>
      </c>
      <c r="K11" t="str">
        <f t="shared" si="3"/>
        <v>R. Lewis</v>
      </c>
      <c r="L11" t="str">
        <f t="shared" si="4"/>
        <v>R. Lewis</v>
      </c>
      <c r="O11" t="s">
        <v>32</v>
      </c>
      <c r="P11" t="str">
        <f t="shared" si="5"/>
        <v>J. Gvardiol</v>
      </c>
      <c r="Q11" t="str">
        <f t="shared" si="6"/>
        <v>J. Gvardiol</v>
      </c>
      <c r="T11" t="s">
        <v>65</v>
      </c>
      <c r="U11" t="str">
        <f t="shared" si="7"/>
        <v>I. Gündogan</v>
      </c>
      <c r="V11" t="e">
        <f t="shared" si="8"/>
        <v>#N/A</v>
      </c>
    </row>
    <row r="12" spans="1:22" x14ac:dyDescent="0.25">
      <c r="A12" t="s">
        <v>10</v>
      </c>
      <c r="C12">
        <f t="shared" si="0"/>
        <v>17</v>
      </c>
      <c r="E12" t="s">
        <v>36</v>
      </c>
      <c r="F12" t="str">
        <f t="shared" si="1"/>
        <v>K. De Bruyne</v>
      </c>
      <c r="G12" t="str">
        <f t="shared" si="2"/>
        <v>K. De Bruyne</v>
      </c>
      <c r="J12" t="s">
        <v>38</v>
      </c>
      <c r="K12" t="str">
        <f t="shared" si="3"/>
        <v>K. Walker</v>
      </c>
      <c r="L12" t="str">
        <f t="shared" si="4"/>
        <v>K. Walker</v>
      </c>
      <c r="O12" t="s">
        <v>56</v>
      </c>
      <c r="P12" t="str">
        <f t="shared" si="5"/>
        <v>J. Wilson-Esbrand</v>
      </c>
      <c r="Q12" t="str">
        <f t="shared" si="6"/>
        <v>J. Wilson-Esbrand</v>
      </c>
      <c r="T12" t="s">
        <v>29</v>
      </c>
      <c r="U12" t="str">
        <f t="shared" si="7"/>
        <v>M. Akanji</v>
      </c>
      <c r="V12" t="str">
        <f t="shared" si="8"/>
        <v>M. Akanji</v>
      </c>
    </row>
    <row r="13" spans="1:22" x14ac:dyDescent="0.25">
      <c r="A13" t="s">
        <v>11</v>
      </c>
      <c r="C13">
        <f t="shared" si="0"/>
        <v>14</v>
      </c>
      <c r="E13" t="s">
        <v>37</v>
      </c>
      <c r="F13" t="str">
        <f t="shared" si="1"/>
        <v>J. Doku</v>
      </c>
      <c r="G13" t="str">
        <f t="shared" si="2"/>
        <v>J. Doku</v>
      </c>
      <c r="J13" t="s">
        <v>14</v>
      </c>
      <c r="K13" t="str">
        <f t="shared" si="3"/>
        <v>Rodri</v>
      </c>
      <c r="L13" t="str">
        <f t="shared" si="4"/>
        <v>Rodri</v>
      </c>
      <c r="O13" t="s">
        <v>46</v>
      </c>
      <c r="P13" t="str">
        <f t="shared" si="5"/>
        <v>K. Braithwaite</v>
      </c>
      <c r="Q13" t="str">
        <f t="shared" si="6"/>
        <v>K. Braithwaite</v>
      </c>
      <c r="T13" t="s">
        <v>14</v>
      </c>
      <c r="U13" t="str">
        <f t="shared" si="7"/>
        <v>Rodri</v>
      </c>
      <c r="V13" t="str">
        <f t="shared" si="8"/>
        <v>Rodri</v>
      </c>
    </row>
    <row r="14" spans="1:22" x14ac:dyDescent="0.25">
      <c r="A14" t="s">
        <v>12</v>
      </c>
      <c r="C14">
        <f t="shared" si="0"/>
        <v>10</v>
      </c>
      <c r="E14" t="s">
        <v>38</v>
      </c>
      <c r="F14" t="str">
        <f t="shared" si="1"/>
        <v>K. Walker</v>
      </c>
      <c r="G14" t="str">
        <f t="shared" si="2"/>
        <v>K. Walker</v>
      </c>
      <c r="J14" t="s">
        <v>18</v>
      </c>
      <c r="K14" t="str">
        <f t="shared" si="3"/>
        <v>M. Nunes</v>
      </c>
      <c r="L14" t="str">
        <f t="shared" si="4"/>
        <v>Matheus Nunes</v>
      </c>
      <c r="O14" t="s">
        <v>36</v>
      </c>
      <c r="P14" t="str">
        <f t="shared" si="5"/>
        <v>K. De Bruyne</v>
      </c>
      <c r="Q14" t="str">
        <f t="shared" si="6"/>
        <v>K. De Bruyne</v>
      </c>
      <c r="T14" t="s">
        <v>41</v>
      </c>
      <c r="U14" t="str">
        <f t="shared" si="7"/>
        <v>P. Foden</v>
      </c>
      <c r="V14" t="str">
        <f t="shared" si="8"/>
        <v>P. Foden</v>
      </c>
    </row>
    <row r="15" spans="1:22" x14ac:dyDescent="0.25">
      <c r="A15" t="s">
        <v>13</v>
      </c>
      <c r="C15">
        <f t="shared" si="0"/>
        <v>11</v>
      </c>
      <c r="E15" t="s">
        <v>39</v>
      </c>
      <c r="F15" t="str">
        <f t="shared" si="1"/>
        <v>İ. Gündoğan</v>
      </c>
      <c r="G15" t="str">
        <f t="shared" si="2"/>
        <v>İ. Gündoğan</v>
      </c>
      <c r="J15" t="s">
        <v>57</v>
      </c>
      <c r="K15" t="str">
        <f t="shared" si="3"/>
        <v>M. Kovacic</v>
      </c>
      <c r="L15" t="e">
        <f>IFERROR(IFERROR(IFERROR(VLOOKUP(K15,$A:$A,1,0),VLOOKUP(J15,$A:$A,1,0)),INDEX($A:$A,MATCH(J15,$A:$A,1))),INDEX($A:$A,MATCH(K15,$A:$A,1)))</f>
        <v>#N/A</v>
      </c>
      <c r="O15" t="s">
        <v>17</v>
      </c>
      <c r="P15" t="str">
        <f t="shared" si="5"/>
        <v>B. Silva</v>
      </c>
      <c r="Q15" t="str">
        <f t="shared" si="6"/>
        <v>Bernardo Silva</v>
      </c>
      <c r="T15" t="s">
        <v>38</v>
      </c>
      <c r="U15" t="str">
        <f t="shared" si="7"/>
        <v>K. Walker</v>
      </c>
      <c r="V15" t="str">
        <f t="shared" si="8"/>
        <v>K. Walker</v>
      </c>
    </row>
    <row r="16" spans="1:22" x14ac:dyDescent="0.25">
      <c r="A16" t="s">
        <v>14</v>
      </c>
      <c r="C16">
        <f t="shared" si="0"/>
        <v>5</v>
      </c>
      <c r="E16" t="s">
        <v>40</v>
      </c>
      <c r="F16" t="str">
        <f t="shared" si="1"/>
        <v>J. Stones</v>
      </c>
      <c r="G16" t="str">
        <f t="shared" si="2"/>
        <v>J. Stones</v>
      </c>
      <c r="J16" t="s">
        <v>58</v>
      </c>
      <c r="K16" t="str">
        <f t="shared" si="3"/>
        <v>F. Barcelona</v>
      </c>
      <c r="L16" t="e">
        <f t="shared" si="4"/>
        <v>#N/A</v>
      </c>
      <c r="O16" t="s">
        <v>64</v>
      </c>
      <c r="P16" t="str">
        <f t="shared" si="5"/>
        <v>Rodrigo</v>
      </c>
      <c r="Q16" t="str">
        <f t="shared" si="6"/>
        <v>J. Doku</v>
      </c>
      <c r="T16" t="s">
        <v>4</v>
      </c>
      <c r="U16" t="str">
        <f t="shared" si="7"/>
        <v>R. Dias</v>
      </c>
      <c r="V16" t="str">
        <f t="shared" si="8"/>
        <v>Rúben Dias</v>
      </c>
    </row>
    <row r="17" spans="1:22" x14ac:dyDescent="0.25">
      <c r="A17" t="s">
        <v>15</v>
      </c>
      <c r="C17">
        <f t="shared" si="0"/>
        <v>12</v>
      </c>
      <c r="E17" t="s">
        <v>41</v>
      </c>
      <c r="F17" t="str">
        <f t="shared" si="1"/>
        <v>P. Foden</v>
      </c>
      <c r="G17" t="str">
        <f t="shared" si="2"/>
        <v>P. Foden</v>
      </c>
      <c r="J17" t="s">
        <v>39</v>
      </c>
      <c r="K17" t="str">
        <f t="shared" si="3"/>
        <v>İ. Gündoğan</v>
      </c>
      <c r="L17" t="str">
        <f t="shared" si="4"/>
        <v>İ. Gündoğan</v>
      </c>
      <c r="O17" t="s">
        <v>41</v>
      </c>
      <c r="P17" t="str">
        <f t="shared" si="5"/>
        <v>P. Foden</v>
      </c>
      <c r="Q17" t="str">
        <f t="shared" si="6"/>
        <v>P. Foden</v>
      </c>
      <c r="T17" t="s">
        <v>1</v>
      </c>
      <c r="U17" t="str">
        <f t="shared" si="7"/>
        <v>Ederson</v>
      </c>
      <c r="V17" t="str">
        <f t="shared" si="8"/>
        <v>Ederson</v>
      </c>
    </row>
    <row r="18" spans="1:22" x14ac:dyDescent="0.25">
      <c r="A18" t="s">
        <v>16</v>
      </c>
      <c r="C18">
        <f t="shared" si="0"/>
        <v>11</v>
      </c>
      <c r="E18" t="s">
        <v>42</v>
      </c>
      <c r="F18" t="str">
        <f t="shared" si="1"/>
        <v>J. Mcatee</v>
      </c>
      <c r="G18" t="str">
        <f t="shared" si="2"/>
        <v>J. McAtee</v>
      </c>
      <c r="J18" t="s">
        <v>59</v>
      </c>
      <c r="K18" t="str">
        <f t="shared" si="3"/>
        <v>J. McAtee</v>
      </c>
      <c r="L18" t="str">
        <f t="shared" si="4"/>
        <v>J. McAtee</v>
      </c>
      <c r="O18" t="s">
        <v>34</v>
      </c>
      <c r="P18" t="str">
        <f t="shared" si="5"/>
        <v>J. Grealish</v>
      </c>
      <c r="Q18" t="str">
        <f t="shared" si="6"/>
        <v>J. Grealish</v>
      </c>
      <c r="T18" t="s">
        <v>18</v>
      </c>
      <c r="U18" t="str">
        <f t="shared" si="7"/>
        <v>M. Nunes</v>
      </c>
      <c r="V18" t="str">
        <f t="shared" si="8"/>
        <v>Matheus Nunes</v>
      </c>
    </row>
    <row r="19" spans="1:22" x14ac:dyDescent="0.25">
      <c r="A19" t="s">
        <v>17</v>
      </c>
      <c r="C19">
        <f t="shared" si="0"/>
        <v>14</v>
      </c>
      <c r="E19" t="s">
        <v>18</v>
      </c>
      <c r="F19" t="str">
        <f t="shared" si="1"/>
        <v>M. Nunes</v>
      </c>
      <c r="G19" t="str">
        <f t="shared" si="2"/>
        <v>Matheus Nunes</v>
      </c>
      <c r="J19" t="s">
        <v>17</v>
      </c>
      <c r="K19" t="str">
        <f t="shared" si="3"/>
        <v>B. Silva</v>
      </c>
      <c r="L19" t="str">
        <f t="shared" si="4"/>
        <v>Bernardo Silva</v>
      </c>
      <c r="O19" t="s">
        <v>33</v>
      </c>
      <c r="P19" t="str">
        <f t="shared" si="5"/>
        <v>M. Kovačić</v>
      </c>
      <c r="Q19" t="str">
        <f t="shared" si="6"/>
        <v>M. Kovačić</v>
      </c>
      <c r="T19" t="s">
        <v>47</v>
      </c>
      <c r="U19" t="str">
        <f t="shared" si="7"/>
        <v>N. Aké</v>
      </c>
      <c r="V19" t="str">
        <f t="shared" si="8"/>
        <v>N. Aké</v>
      </c>
    </row>
    <row r="20" spans="1:22" x14ac:dyDescent="0.25">
      <c r="A20" t="s">
        <v>18</v>
      </c>
      <c r="C20">
        <f t="shared" si="0"/>
        <v>13</v>
      </c>
      <c r="E20" t="s">
        <v>14</v>
      </c>
      <c r="F20" t="str">
        <f t="shared" si="1"/>
        <v>Rodri</v>
      </c>
      <c r="G20" t="str">
        <f t="shared" si="2"/>
        <v>Rodri</v>
      </c>
      <c r="J20" t="s">
        <v>36</v>
      </c>
      <c r="K20" t="str">
        <f t="shared" si="3"/>
        <v>K. De Bruyne</v>
      </c>
      <c r="L20" t="str">
        <f t="shared" si="4"/>
        <v>K. De Bruyne</v>
      </c>
      <c r="O20" t="s">
        <v>18</v>
      </c>
      <c r="P20" t="str">
        <f t="shared" si="5"/>
        <v>M. Nunes</v>
      </c>
      <c r="Q20" t="str">
        <f t="shared" si="6"/>
        <v>Matheus Nunes</v>
      </c>
      <c r="T20" t="s">
        <v>40</v>
      </c>
      <c r="U20" t="str">
        <f t="shared" si="7"/>
        <v>J. Stones</v>
      </c>
      <c r="V20" t="str">
        <f t="shared" si="8"/>
        <v>J. Stones</v>
      </c>
    </row>
    <row r="21" spans="1:22" x14ac:dyDescent="0.25">
      <c r="A21" t="s">
        <v>19</v>
      </c>
      <c r="C21">
        <f t="shared" si="0"/>
        <v>8</v>
      </c>
      <c r="E21" t="s">
        <v>43</v>
      </c>
      <c r="F21" t="str">
        <f t="shared" si="1"/>
        <v>N. O’Reilly</v>
      </c>
      <c r="G21" t="str">
        <f t="shared" si="2"/>
        <v>J. Grealish</v>
      </c>
      <c r="J21" t="s">
        <v>60</v>
      </c>
      <c r="K21" t="str">
        <f t="shared" si="3"/>
        <v>J. Doku</v>
      </c>
      <c r="L21" t="str">
        <f t="shared" si="4"/>
        <v>J. Doku</v>
      </c>
      <c r="O21" t="s">
        <v>45</v>
      </c>
      <c r="P21" t="str">
        <f t="shared" si="5"/>
        <v>O. Bobb</v>
      </c>
      <c r="Q21" t="str">
        <f t="shared" si="6"/>
        <v>O. Bobb</v>
      </c>
      <c r="T21" t="s">
        <v>59</v>
      </c>
      <c r="U21" t="str">
        <f t="shared" si="7"/>
        <v>J. McAtee</v>
      </c>
      <c r="V21" t="str">
        <f t="shared" si="8"/>
        <v>J. McAtee</v>
      </c>
    </row>
    <row r="22" spans="1:22" x14ac:dyDescent="0.25">
      <c r="A22" t="s">
        <v>20</v>
      </c>
      <c r="C22">
        <f t="shared" si="0"/>
        <v>7</v>
      </c>
      <c r="E22" t="s">
        <v>44</v>
      </c>
      <c r="F22" t="str">
        <f t="shared" si="1"/>
        <v>S. Ortega</v>
      </c>
      <c r="G22" t="str">
        <f t="shared" si="2"/>
        <v>S. Ortega</v>
      </c>
      <c r="J22" t="s">
        <v>34</v>
      </c>
      <c r="K22" t="str">
        <f t="shared" si="3"/>
        <v>J. Grealish</v>
      </c>
      <c r="L22" t="str">
        <f t="shared" si="4"/>
        <v>J. Grealish</v>
      </c>
      <c r="O22" t="s">
        <v>65</v>
      </c>
      <c r="P22" t="str">
        <f t="shared" si="5"/>
        <v>I. Gündogan</v>
      </c>
      <c r="Q22" t="e">
        <f t="shared" si="6"/>
        <v>#N/A</v>
      </c>
    </row>
    <row r="23" spans="1:22" x14ac:dyDescent="0.25">
      <c r="A23" t="s">
        <v>21</v>
      </c>
      <c r="C23">
        <f t="shared" si="0"/>
        <v>9</v>
      </c>
      <c r="E23" t="s">
        <v>45</v>
      </c>
      <c r="F23" t="str">
        <f t="shared" si="1"/>
        <v>O. Bobb</v>
      </c>
      <c r="G23" t="str">
        <f t="shared" si="2"/>
        <v>O. Bobb</v>
      </c>
      <c r="J23" t="s">
        <v>41</v>
      </c>
      <c r="K23" t="str">
        <f t="shared" si="3"/>
        <v>P. Foden</v>
      </c>
      <c r="L23" t="str">
        <f t="shared" si="4"/>
        <v>P. Foden</v>
      </c>
      <c r="O23" t="s">
        <v>59</v>
      </c>
      <c r="P23" t="str">
        <f t="shared" si="5"/>
        <v>J. McAtee</v>
      </c>
      <c r="Q23" t="str">
        <f t="shared" si="6"/>
        <v>J. McAtee</v>
      </c>
    </row>
    <row r="24" spans="1:22" x14ac:dyDescent="0.25">
      <c r="A24" t="s">
        <v>22</v>
      </c>
      <c r="C24">
        <f t="shared" si="0"/>
        <v>11</v>
      </c>
      <c r="E24" t="s">
        <v>46</v>
      </c>
      <c r="F24" t="str">
        <f t="shared" si="1"/>
        <v>K. Braithwaite</v>
      </c>
      <c r="G24" t="str">
        <f t="shared" si="2"/>
        <v>K. Braithwaite</v>
      </c>
      <c r="J24" t="s">
        <v>61</v>
      </c>
      <c r="K24" t="str">
        <f t="shared" si="3"/>
        <v>E. Troyes</v>
      </c>
      <c r="L24" t="e">
        <f t="shared" si="4"/>
        <v>#N/A</v>
      </c>
      <c r="O24" t="s">
        <v>66</v>
      </c>
      <c r="P24" t="str">
        <f t="shared" si="5"/>
        <v>N. O'Reilly</v>
      </c>
      <c r="Q24" t="str">
        <f t="shared" si="6"/>
        <v>N. O'Reilly</v>
      </c>
    </row>
    <row r="25" spans="1:22" x14ac:dyDescent="0.25">
      <c r="A25" t="s">
        <v>23</v>
      </c>
      <c r="C25">
        <f t="shared" si="0"/>
        <v>9</v>
      </c>
      <c r="E25" t="s">
        <v>47</v>
      </c>
      <c r="F25" t="str">
        <f t="shared" si="1"/>
        <v>N. Aké</v>
      </c>
      <c r="G25" t="str">
        <f t="shared" si="2"/>
        <v>N. Aké</v>
      </c>
      <c r="J25" t="s">
        <v>26</v>
      </c>
      <c r="K25" t="str">
        <f t="shared" si="3"/>
        <v>Savinho</v>
      </c>
      <c r="L25" t="str">
        <f t="shared" si="4"/>
        <v>Savinho</v>
      </c>
      <c r="O25" t="s">
        <v>48</v>
      </c>
      <c r="P25" t="str">
        <f t="shared" si="5"/>
        <v>J. Wright</v>
      </c>
      <c r="Q25" t="str">
        <f t="shared" si="6"/>
        <v>J. Wright</v>
      </c>
    </row>
    <row r="26" spans="1:22" x14ac:dyDescent="0.25">
      <c r="A26" t="s">
        <v>24</v>
      </c>
      <c r="C26">
        <f t="shared" si="0"/>
        <v>10</v>
      </c>
      <c r="E26" t="s">
        <v>48</v>
      </c>
      <c r="F26" t="str">
        <f t="shared" si="1"/>
        <v>J. Wright</v>
      </c>
      <c r="G26" t="str">
        <f t="shared" si="2"/>
        <v>J. Wright</v>
      </c>
      <c r="J26" t="s">
        <v>45</v>
      </c>
      <c r="K26" t="str">
        <f t="shared" si="3"/>
        <v>O. Bobb</v>
      </c>
      <c r="L26" t="str">
        <f t="shared" si="4"/>
        <v>O. Bobb</v>
      </c>
      <c r="O26" t="s">
        <v>30</v>
      </c>
      <c r="P26" t="str">
        <f t="shared" si="5"/>
        <v>E. Haaland</v>
      </c>
      <c r="Q26" t="str">
        <f t="shared" si="6"/>
        <v>E. Haaland</v>
      </c>
    </row>
    <row r="27" spans="1:22" x14ac:dyDescent="0.25">
      <c r="A27" t="s">
        <v>25</v>
      </c>
      <c r="C27">
        <f t="shared" si="0"/>
        <v>7</v>
      </c>
      <c r="E27" t="s">
        <v>49</v>
      </c>
      <c r="F27" t="str">
        <f t="shared" si="1"/>
        <v>S. Carson</v>
      </c>
      <c r="G27" t="str">
        <f t="shared" si="2"/>
        <v>S. Carson</v>
      </c>
      <c r="J27" t="s">
        <v>30</v>
      </c>
      <c r="K27" t="str">
        <f t="shared" si="3"/>
        <v>E. Haaland</v>
      </c>
      <c r="L27" t="str">
        <f t="shared" si="4"/>
        <v>E. Haaland</v>
      </c>
      <c r="O27" t="s">
        <v>37</v>
      </c>
      <c r="P27" t="str">
        <f t="shared" si="5"/>
        <v>J. Doku</v>
      </c>
      <c r="Q27" t="str">
        <f t="shared" si="6"/>
        <v>J. Doku</v>
      </c>
    </row>
    <row r="28" spans="1:22" x14ac:dyDescent="0.25">
      <c r="A28" t="s">
        <v>26</v>
      </c>
      <c r="C28">
        <f t="shared" si="0"/>
        <v>7</v>
      </c>
      <c r="E28" t="s">
        <v>50</v>
      </c>
      <c r="F28" t="str">
        <f t="shared" si="1"/>
        <v>I. Kaboré</v>
      </c>
      <c r="G28" t="e">
        <f t="shared" si="2"/>
        <v>#N/A</v>
      </c>
      <c r="O28" t="s">
        <v>35</v>
      </c>
      <c r="P28" t="str">
        <f t="shared" si="5"/>
        <v>Sávio</v>
      </c>
      <c r="Q28" t="str">
        <f t="shared" si="6"/>
        <v>Savinho</v>
      </c>
    </row>
    <row r="29" spans="1:22" x14ac:dyDescent="0.25">
      <c r="E29" t="s">
        <v>51</v>
      </c>
      <c r="F29" t="str">
        <f t="shared" si="1"/>
        <v>K. Phillips</v>
      </c>
      <c r="G29" t="e">
        <f t="shared" si="2"/>
        <v>#N/A</v>
      </c>
    </row>
    <row r="32" spans="1:22" x14ac:dyDescent="0.25">
      <c r="P32" s="1"/>
    </row>
    <row r="34" spans="16:16" x14ac:dyDescent="0.25">
      <c r="P34" s="1"/>
    </row>
    <row r="40" spans="16:16" x14ac:dyDescent="0.25">
      <c r="P40" s="1"/>
    </row>
    <row r="42" spans="16:16" x14ac:dyDescent="0.25">
      <c r="P42" s="1"/>
    </row>
    <row r="48" spans="16:16" x14ac:dyDescent="0.25">
      <c r="P48" s="1"/>
    </row>
    <row r="50" spans="16:16" x14ac:dyDescent="0.25">
      <c r="P50" s="1"/>
    </row>
    <row r="56" spans="16:16" x14ac:dyDescent="0.25">
      <c r="P56" s="1"/>
    </row>
    <row r="58" spans="16:16" x14ac:dyDescent="0.25">
      <c r="P58" s="1"/>
    </row>
    <row r="64" spans="16:16" x14ac:dyDescent="0.25">
      <c r="P64" s="1"/>
    </row>
    <row r="66" spans="16:16" x14ac:dyDescent="0.25">
      <c r="P66" s="1"/>
    </row>
    <row r="72" spans="16:16" x14ac:dyDescent="0.25">
      <c r="P72" s="1"/>
    </row>
    <row r="74" spans="16:16" x14ac:dyDescent="0.25">
      <c r="P74" s="1"/>
    </row>
    <row r="80" spans="16:16" x14ac:dyDescent="0.25">
      <c r="P80" s="1"/>
    </row>
    <row r="82" spans="16:16" x14ac:dyDescent="0.25">
      <c r="P82" s="1"/>
    </row>
    <row r="88" spans="16:16" x14ac:dyDescent="0.25">
      <c r="P88" s="1"/>
    </row>
    <row r="90" spans="16:16" x14ac:dyDescent="0.25">
      <c r="P90" s="1"/>
    </row>
    <row r="96" spans="16:16" x14ac:dyDescent="0.25">
      <c r="P96" s="1"/>
    </row>
    <row r="98" spans="16:16" x14ac:dyDescent="0.25">
      <c r="P98" s="1"/>
    </row>
    <row r="105" spans="16:16" x14ac:dyDescent="0.25">
      <c r="P105" s="1"/>
    </row>
    <row r="107" spans="16:16" x14ac:dyDescent="0.25">
      <c r="P107" s="1"/>
    </row>
    <row r="113" spans="16:16" x14ac:dyDescent="0.25">
      <c r="P113" s="1"/>
    </row>
    <row r="115" spans="16:16" x14ac:dyDescent="0.25">
      <c r="P115" s="1"/>
    </row>
    <row r="121" spans="16:16" x14ac:dyDescent="0.25">
      <c r="P121" s="1"/>
    </row>
    <row r="123" spans="16:16" x14ac:dyDescent="0.25">
      <c r="P123" s="1"/>
    </row>
    <row r="129" spans="16:16" x14ac:dyDescent="0.25">
      <c r="P129" s="1"/>
    </row>
    <row r="131" spans="16:16" x14ac:dyDescent="0.25">
      <c r="P131" s="1"/>
    </row>
    <row r="137" spans="16:16" x14ac:dyDescent="0.25">
      <c r="P137" s="1"/>
    </row>
    <row r="139" spans="16:16" x14ac:dyDescent="0.25">
      <c r="P139" s="1"/>
    </row>
    <row r="145" spans="16:16" x14ac:dyDescent="0.25">
      <c r="P145" s="1"/>
    </row>
    <row r="147" spans="16:16" x14ac:dyDescent="0.25">
      <c r="P147" s="1"/>
    </row>
    <row r="153" spans="16:16" x14ac:dyDescent="0.25">
      <c r="P153" s="1"/>
    </row>
    <row r="155" spans="16:16" x14ac:dyDescent="0.25">
      <c r="P155" s="1"/>
    </row>
    <row r="161" spans="16:16" x14ac:dyDescent="0.25">
      <c r="P161" s="1"/>
    </row>
    <row r="163" spans="16:16" x14ac:dyDescent="0.25">
      <c r="P163" s="1"/>
    </row>
    <row r="169" spans="16:16" x14ac:dyDescent="0.25">
      <c r="P169" s="1"/>
    </row>
    <row r="171" spans="16:16" x14ac:dyDescent="0.25">
      <c r="P171" s="1"/>
    </row>
    <row r="177" spans="16:16" x14ac:dyDescent="0.25">
      <c r="P177" s="1"/>
    </row>
    <row r="179" spans="16:16" x14ac:dyDescent="0.25">
      <c r="P179" s="1"/>
    </row>
    <row r="185" spans="16:16" x14ac:dyDescent="0.25">
      <c r="P185" s="1"/>
    </row>
    <row r="187" spans="16:16" x14ac:dyDescent="0.25">
      <c r="P187" s="1"/>
    </row>
    <row r="193" spans="16:16" x14ac:dyDescent="0.25">
      <c r="P193" s="1"/>
    </row>
    <row r="195" spans="16:16" x14ac:dyDescent="0.25">
      <c r="P195" s="1"/>
    </row>
    <row r="202" spans="16:16" x14ac:dyDescent="0.25">
      <c r="P202" s="1"/>
    </row>
    <row r="204" spans="16:16" x14ac:dyDescent="0.25">
      <c r="P204" s="1"/>
    </row>
    <row r="210" spans="16:16" x14ac:dyDescent="0.25">
      <c r="P210" s="1"/>
    </row>
    <row r="212" spans="16:16" x14ac:dyDescent="0.25">
      <c r="P212" s="1"/>
    </row>
    <row r="218" spans="16:16" x14ac:dyDescent="0.25">
      <c r="P218" s="1"/>
    </row>
    <row r="220" spans="16:16" x14ac:dyDescent="0.25">
      <c r="P2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68CF-9F38-43C4-8DE9-5D2E38FA9452}">
  <dimension ref="D1:AB52"/>
  <sheetViews>
    <sheetView tabSelected="1" topLeftCell="B1" workbookViewId="0">
      <selection activeCell="U20" sqref="U20"/>
    </sheetView>
  </sheetViews>
  <sheetFormatPr defaultRowHeight="15" x14ac:dyDescent="0.25"/>
  <cols>
    <col min="2" max="2" width="27.85546875" bestFit="1" customWidth="1"/>
    <col min="5" max="5" width="15" bestFit="1" customWidth="1"/>
    <col min="8" max="8" width="15" bestFit="1" customWidth="1"/>
    <col min="9" max="9" width="15.85546875" style="2" bestFit="1" customWidth="1"/>
    <col min="10" max="10" width="9.140625" style="2"/>
    <col min="11" max="11" width="15" style="2" bestFit="1" customWidth="1"/>
    <col min="12" max="12" width="16.140625" style="2" bestFit="1" customWidth="1"/>
    <col min="14" max="14" width="15" bestFit="1" customWidth="1"/>
    <col min="15" max="15" width="14" bestFit="1" customWidth="1"/>
    <col min="22" max="22" width="11.140625" bestFit="1" customWidth="1"/>
    <col min="24" max="24" width="15.85546875" bestFit="1" customWidth="1"/>
    <col min="26" max="26" width="16.140625" bestFit="1" customWidth="1"/>
    <col min="27" max="27" width="7" bestFit="1" customWidth="1"/>
    <col min="28" max="28" width="14" bestFit="1" customWidth="1"/>
  </cols>
  <sheetData>
    <row r="1" spans="4:28" x14ac:dyDescent="0.25">
      <c r="J1" s="2">
        <v>3</v>
      </c>
      <c r="K1" s="2">
        <v>2</v>
      </c>
      <c r="L1" s="2">
        <v>1</v>
      </c>
      <c r="M1" s="2">
        <v>1.5</v>
      </c>
      <c r="N1" s="2">
        <v>1</v>
      </c>
      <c r="O1" s="2">
        <v>2</v>
      </c>
      <c r="P1" s="2">
        <v>1</v>
      </c>
      <c r="Q1" s="2">
        <v>2</v>
      </c>
      <c r="R1" s="2">
        <v>1.5</v>
      </c>
      <c r="S1" s="2">
        <v>1</v>
      </c>
      <c r="T1" s="2">
        <v>1</v>
      </c>
      <c r="U1" s="2">
        <v>0.5</v>
      </c>
      <c r="V1" s="2">
        <v>1</v>
      </c>
    </row>
    <row r="2" spans="4:28" x14ac:dyDescent="0.25">
      <c r="D2" t="str">
        <f>LEFT(E2,10)</f>
        <v>Erling Haa</v>
      </c>
      <c r="E2" t="s">
        <v>30</v>
      </c>
      <c r="H2" s="2" t="s">
        <v>28</v>
      </c>
      <c r="I2" s="3" t="s">
        <v>68</v>
      </c>
      <c r="J2" s="4" t="s">
        <v>69</v>
      </c>
      <c r="K2" s="4" t="s">
        <v>70</v>
      </c>
      <c r="L2" s="4" t="s">
        <v>71</v>
      </c>
      <c r="M2" s="5" t="s">
        <v>73</v>
      </c>
      <c r="N2" s="5" t="s">
        <v>74</v>
      </c>
      <c r="O2" s="5" t="s">
        <v>80</v>
      </c>
      <c r="P2" s="5" t="s">
        <v>81</v>
      </c>
      <c r="Q2" s="6" t="s">
        <v>75</v>
      </c>
      <c r="R2" s="6" t="s">
        <v>76</v>
      </c>
      <c r="S2" s="6" t="s">
        <v>78</v>
      </c>
      <c r="T2" s="6" t="s">
        <v>79</v>
      </c>
      <c r="U2" s="6" t="s">
        <v>77</v>
      </c>
      <c r="V2" s="7" t="s">
        <v>72</v>
      </c>
      <c r="X2" t="s">
        <v>83</v>
      </c>
      <c r="Z2" t="s">
        <v>84</v>
      </c>
      <c r="AB2" t="s">
        <v>82</v>
      </c>
    </row>
    <row r="3" spans="4:28" x14ac:dyDescent="0.25">
      <c r="D3" t="str">
        <f t="shared" ref="D3:D21" si="0">LEFT(E3,10)</f>
        <v>Kevin De B</v>
      </c>
      <c r="E3" t="s">
        <v>36</v>
      </c>
      <c r="H3" t="s">
        <v>30</v>
      </c>
      <c r="I3" s="2">
        <v>6</v>
      </c>
      <c r="J3" s="2">
        <v>10</v>
      </c>
      <c r="L3" s="2">
        <v>5.2</v>
      </c>
      <c r="M3">
        <v>0.3</v>
      </c>
      <c r="N3">
        <v>0.7</v>
      </c>
      <c r="O3">
        <v>0.98</v>
      </c>
      <c r="Q3">
        <v>0.3</v>
      </c>
      <c r="S3">
        <v>1</v>
      </c>
      <c r="U3">
        <v>1</v>
      </c>
      <c r="V3">
        <v>1.5</v>
      </c>
      <c r="W3">
        <f>SUMPRODUCT(J3:P3,$J$1:$P$1)</f>
        <v>38.310000000000009</v>
      </c>
      <c r="X3" s="9">
        <f>W3/$W$21</f>
        <v>0.31240316398923595</v>
      </c>
      <c r="Y3">
        <f>SUMPRODUCT(Q3:V3,$Q$1:$V$1)</f>
        <v>3.6</v>
      </c>
      <c r="Z3" s="9">
        <f>Y3/$Y$21</f>
        <v>4.968944099378883E-2</v>
      </c>
      <c r="AA3">
        <f>SUM(W3,Y3)</f>
        <v>41.910000000000011</v>
      </c>
      <c r="AB3" s="14">
        <f>AA3/$AA$21</f>
        <v>0.21483493951199512</v>
      </c>
    </row>
    <row r="4" spans="4:28" x14ac:dyDescent="0.25">
      <c r="D4" t="str">
        <f t="shared" si="0"/>
        <v>Josko Gvar</v>
      </c>
      <c r="E4" t="s">
        <v>55</v>
      </c>
      <c r="H4" t="s">
        <v>36</v>
      </c>
      <c r="I4" s="2">
        <v>4</v>
      </c>
      <c r="J4" s="2">
        <v>1</v>
      </c>
      <c r="K4" s="2">
        <v>1</v>
      </c>
      <c r="L4" s="2">
        <v>3.5</v>
      </c>
      <c r="M4">
        <v>4</v>
      </c>
      <c r="N4">
        <v>1</v>
      </c>
      <c r="O4">
        <v>0.24</v>
      </c>
      <c r="P4">
        <v>2.2999999999999998</v>
      </c>
      <c r="Q4">
        <v>0.5</v>
      </c>
      <c r="R4">
        <v>0.5</v>
      </c>
      <c r="U4">
        <v>1</v>
      </c>
      <c r="V4">
        <v>0.3</v>
      </c>
      <c r="W4">
        <f t="shared" ref="W4:W19" si="1">SUMPRODUCT(J4:P4,$J$1:$P$1)</f>
        <v>18.28</v>
      </c>
      <c r="X4" s="9">
        <f t="shared" ref="X4:X20" si="2">W4/$W$21</f>
        <v>0.14906629699094837</v>
      </c>
      <c r="Y4">
        <f t="shared" ref="Y4:Y19" si="3">SUMPRODUCT(Q4:V4,$Q$1:$V$1)</f>
        <v>2.5499999999999998</v>
      </c>
      <c r="Z4" s="9">
        <f t="shared" ref="Z4:Z20" si="4">Y4/$Y$21</f>
        <v>3.5196687370600416E-2</v>
      </c>
      <c r="AA4">
        <f t="shared" ref="AA4:AA19" si="5">SUM(W4,Y4)</f>
        <v>20.830000000000002</v>
      </c>
      <c r="AB4" s="14">
        <f t="shared" ref="AB4:AB20" si="6">AA4/$AA$21</f>
        <v>0.10677670699200328</v>
      </c>
    </row>
    <row r="5" spans="4:28" x14ac:dyDescent="0.25">
      <c r="D5" t="str">
        <f t="shared" si="0"/>
        <v>Mateo Kova</v>
      </c>
      <c r="E5" t="s">
        <v>57</v>
      </c>
      <c r="H5" t="s">
        <v>55</v>
      </c>
      <c r="I5" s="2">
        <v>5</v>
      </c>
      <c r="J5" s="2">
        <v>1</v>
      </c>
      <c r="L5" s="2">
        <v>1.2</v>
      </c>
      <c r="M5">
        <v>0.5</v>
      </c>
      <c r="N5">
        <v>0.7</v>
      </c>
      <c r="O5">
        <v>0.12</v>
      </c>
      <c r="P5">
        <v>0.2</v>
      </c>
      <c r="Q5">
        <v>2.2000000000000002</v>
      </c>
      <c r="R5">
        <v>1.7</v>
      </c>
      <c r="S5">
        <v>1.7</v>
      </c>
      <c r="U5">
        <v>0.2</v>
      </c>
      <c r="V5">
        <v>1.2</v>
      </c>
      <c r="W5">
        <f t="shared" si="1"/>
        <v>6.0900000000000007</v>
      </c>
      <c r="X5" s="9">
        <f t="shared" si="2"/>
        <v>4.966158362554024E-2</v>
      </c>
      <c r="Y5">
        <f t="shared" si="3"/>
        <v>9.9499999999999993</v>
      </c>
      <c r="Z5" s="9">
        <f t="shared" si="4"/>
        <v>0.13733609385783299</v>
      </c>
      <c r="AA5">
        <f t="shared" si="5"/>
        <v>16.04</v>
      </c>
      <c r="AB5" s="14">
        <f t="shared" si="6"/>
        <v>8.2222677875743277E-2</v>
      </c>
    </row>
    <row r="6" spans="4:28" x14ac:dyDescent="0.25">
      <c r="D6" t="str">
        <f t="shared" si="0"/>
        <v>Savinho</v>
      </c>
      <c r="E6" t="s">
        <v>26</v>
      </c>
      <c r="H6" t="s">
        <v>57</v>
      </c>
      <c r="I6" s="2">
        <v>5</v>
      </c>
      <c r="J6" s="2">
        <v>1</v>
      </c>
      <c r="L6" s="2">
        <v>1.3</v>
      </c>
      <c r="M6">
        <v>1.3</v>
      </c>
      <c r="N6">
        <v>1.2</v>
      </c>
      <c r="O6">
        <v>0.08</v>
      </c>
      <c r="Q6">
        <v>2.2999999999999998</v>
      </c>
      <c r="R6">
        <v>0.3</v>
      </c>
      <c r="S6">
        <v>0.8</v>
      </c>
      <c r="U6">
        <v>0.8</v>
      </c>
      <c r="V6">
        <v>0.3</v>
      </c>
      <c r="W6">
        <f t="shared" si="1"/>
        <v>7.61</v>
      </c>
      <c r="X6" s="9">
        <f t="shared" si="2"/>
        <v>6.2056593003343381E-2</v>
      </c>
      <c r="Y6">
        <f t="shared" si="3"/>
        <v>6.55</v>
      </c>
      <c r="Z6" s="9">
        <f t="shared" si="4"/>
        <v>9.0407177363699118E-2</v>
      </c>
      <c r="AA6">
        <f t="shared" si="5"/>
        <v>14.16</v>
      </c>
      <c r="AB6" s="14">
        <f t="shared" si="6"/>
        <v>7.2585605905269635E-2</v>
      </c>
    </row>
    <row r="7" spans="4:28" x14ac:dyDescent="0.25">
      <c r="D7" t="str">
        <f t="shared" si="0"/>
        <v>Rico Lewis</v>
      </c>
      <c r="E7" t="s">
        <v>31</v>
      </c>
      <c r="H7" t="s">
        <v>31</v>
      </c>
      <c r="I7" s="2">
        <v>5</v>
      </c>
      <c r="K7" s="2">
        <v>1</v>
      </c>
      <c r="L7" s="2">
        <v>0.4</v>
      </c>
      <c r="M7">
        <v>0.4</v>
      </c>
      <c r="N7">
        <v>0.4</v>
      </c>
      <c r="O7">
        <v>0.18</v>
      </c>
      <c r="Q7">
        <v>2</v>
      </c>
      <c r="R7">
        <v>0.6</v>
      </c>
      <c r="S7">
        <v>2</v>
      </c>
      <c r="T7">
        <v>0.4</v>
      </c>
      <c r="V7">
        <v>0.2</v>
      </c>
      <c r="W7">
        <f t="shared" si="1"/>
        <v>3.76</v>
      </c>
      <c r="X7" s="9">
        <f t="shared" si="2"/>
        <v>3.0661338987197251E-2</v>
      </c>
      <c r="Y7">
        <f t="shared" si="3"/>
        <v>7.5000000000000009</v>
      </c>
      <c r="Z7" s="9">
        <f t="shared" si="4"/>
        <v>0.10351966873706007</v>
      </c>
      <c r="AA7">
        <f t="shared" si="5"/>
        <v>11.260000000000002</v>
      </c>
      <c r="AB7" s="14">
        <f t="shared" si="6"/>
        <v>5.7719909780602832E-2</v>
      </c>
    </row>
    <row r="8" spans="4:28" x14ac:dyDescent="0.25">
      <c r="D8" t="str">
        <f t="shared" si="0"/>
        <v>Jérémy Dok</v>
      </c>
      <c r="E8" t="s">
        <v>60</v>
      </c>
      <c r="H8" t="s">
        <v>60</v>
      </c>
      <c r="I8" s="2">
        <v>4</v>
      </c>
      <c r="L8" s="2">
        <v>1</v>
      </c>
      <c r="M8">
        <v>1.2</v>
      </c>
      <c r="N8">
        <v>3</v>
      </c>
      <c r="O8">
        <v>0.08</v>
      </c>
      <c r="P8">
        <v>0.8</v>
      </c>
      <c r="Q8">
        <v>1</v>
      </c>
      <c r="S8">
        <v>0.2</v>
      </c>
      <c r="U8">
        <v>0.2</v>
      </c>
      <c r="W8">
        <f t="shared" si="1"/>
        <v>6.76</v>
      </c>
      <c r="X8" s="9">
        <f t="shared" si="2"/>
        <v>5.5125173285492934E-2</v>
      </c>
      <c r="Y8">
        <f t="shared" si="3"/>
        <v>2.3000000000000003</v>
      </c>
      <c r="Z8" s="9">
        <f t="shared" si="4"/>
        <v>3.1746031746031758E-2</v>
      </c>
      <c r="AA8">
        <f t="shared" si="5"/>
        <v>9.06</v>
      </c>
      <c r="AB8" s="14">
        <f t="shared" si="6"/>
        <v>4.6442485134303872E-2</v>
      </c>
    </row>
    <row r="9" spans="4:28" x14ac:dyDescent="0.25">
      <c r="D9" t="str">
        <f t="shared" si="0"/>
        <v>Jack Greal</v>
      </c>
      <c r="E9" t="s">
        <v>34</v>
      </c>
      <c r="H9" t="s">
        <v>34</v>
      </c>
      <c r="I9" s="2">
        <v>3</v>
      </c>
      <c r="K9" s="2">
        <v>1</v>
      </c>
      <c r="L9" s="2">
        <v>1.2</v>
      </c>
      <c r="M9">
        <v>2.2000000000000002</v>
      </c>
      <c r="N9">
        <v>1.2</v>
      </c>
      <c r="O9">
        <v>0.2</v>
      </c>
      <c r="Q9">
        <v>0.8</v>
      </c>
      <c r="S9">
        <v>0.4</v>
      </c>
      <c r="T9">
        <v>0.2</v>
      </c>
      <c r="U9">
        <v>0.2</v>
      </c>
      <c r="V9">
        <v>0.2</v>
      </c>
      <c r="W9">
        <f t="shared" si="1"/>
        <v>8.1</v>
      </c>
      <c r="X9" s="9">
        <f t="shared" si="2"/>
        <v>6.6052352605398337E-2</v>
      </c>
      <c r="Y9">
        <f t="shared" si="3"/>
        <v>2.5000000000000004</v>
      </c>
      <c r="Z9" s="9">
        <f t="shared" si="4"/>
        <v>3.4506556245686694E-2</v>
      </c>
      <c r="AA9">
        <f t="shared" si="5"/>
        <v>10.6</v>
      </c>
      <c r="AB9" s="14">
        <f t="shared" si="6"/>
        <v>5.4336682386713138E-2</v>
      </c>
    </row>
    <row r="10" spans="4:28" x14ac:dyDescent="0.25">
      <c r="D10" t="str">
        <f t="shared" si="0"/>
        <v>Bernardo S</v>
      </c>
      <c r="E10" t="s">
        <v>17</v>
      </c>
      <c r="H10" t="s">
        <v>17</v>
      </c>
      <c r="I10" s="2">
        <v>5</v>
      </c>
      <c r="K10" s="2">
        <v>2</v>
      </c>
      <c r="L10" s="2">
        <v>1.5</v>
      </c>
      <c r="M10">
        <v>2.2000000000000002</v>
      </c>
      <c r="N10">
        <v>0.5</v>
      </c>
      <c r="O10">
        <v>0.17</v>
      </c>
      <c r="Q10">
        <v>0.5</v>
      </c>
      <c r="R10">
        <v>0.3</v>
      </c>
      <c r="S10">
        <v>0.3</v>
      </c>
      <c r="T10">
        <v>0.2</v>
      </c>
      <c r="U10">
        <v>0.7</v>
      </c>
      <c r="V10">
        <v>0.2</v>
      </c>
      <c r="W10">
        <f t="shared" si="1"/>
        <v>9.64</v>
      </c>
      <c r="X10" s="9">
        <f t="shared" si="2"/>
        <v>7.8610454211856792E-2</v>
      </c>
      <c r="Y10">
        <f t="shared" si="3"/>
        <v>2.5</v>
      </c>
      <c r="Z10" s="9">
        <f t="shared" si="4"/>
        <v>3.4506556245686687E-2</v>
      </c>
      <c r="AA10">
        <f t="shared" si="5"/>
        <v>12.14</v>
      </c>
      <c r="AB10" s="14">
        <f t="shared" si="6"/>
        <v>6.2230879639122411E-2</v>
      </c>
    </row>
    <row r="11" spans="4:28" x14ac:dyDescent="0.25">
      <c r="D11" t="str">
        <f t="shared" si="0"/>
        <v>Ilkay Günd</v>
      </c>
      <c r="E11" t="s">
        <v>65</v>
      </c>
      <c r="H11" t="s">
        <v>65</v>
      </c>
      <c r="I11" s="2">
        <v>3</v>
      </c>
      <c r="L11" s="2">
        <v>1.2</v>
      </c>
      <c r="M11">
        <v>1.8</v>
      </c>
      <c r="N11">
        <v>1</v>
      </c>
      <c r="O11">
        <v>0.16</v>
      </c>
      <c r="Q11">
        <v>0.8</v>
      </c>
      <c r="R11">
        <v>0.2</v>
      </c>
      <c r="S11">
        <v>0.8</v>
      </c>
      <c r="U11">
        <v>1</v>
      </c>
      <c r="V11">
        <v>0.4</v>
      </c>
      <c r="W11">
        <f t="shared" si="1"/>
        <v>5.2200000000000006</v>
      </c>
      <c r="X11" s="9">
        <f t="shared" si="2"/>
        <v>4.2567071679034493E-2</v>
      </c>
      <c r="Y11">
        <f t="shared" si="3"/>
        <v>3.6</v>
      </c>
      <c r="Z11" s="9">
        <f t="shared" si="4"/>
        <v>4.968944099378883E-2</v>
      </c>
      <c r="AA11">
        <f t="shared" si="5"/>
        <v>8.82</v>
      </c>
      <c r="AB11" s="14">
        <f t="shared" si="6"/>
        <v>4.52122206274349E-2</v>
      </c>
    </row>
    <row r="12" spans="4:28" x14ac:dyDescent="0.25">
      <c r="D12" t="str">
        <f t="shared" si="0"/>
        <v>Manuel Aka</v>
      </c>
      <c r="E12" t="s">
        <v>29</v>
      </c>
      <c r="H12" t="s">
        <v>29</v>
      </c>
      <c r="I12" s="2">
        <v>6</v>
      </c>
      <c r="L12" s="2">
        <v>0.7</v>
      </c>
      <c r="M12">
        <v>0.8</v>
      </c>
      <c r="O12">
        <v>0.02</v>
      </c>
      <c r="P12">
        <v>0.3</v>
      </c>
      <c r="Q12">
        <v>0.7</v>
      </c>
      <c r="R12">
        <v>0.5</v>
      </c>
      <c r="S12">
        <v>2.8</v>
      </c>
      <c r="T12">
        <v>0.3</v>
      </c>
      <c r="U12">
        <v>0.5</v>
      </c>
      <c r="V12">
        <v>1.2</v>
      </c>
      <c r="W12">
        <f t="shared" si="1"/>
        <v>2.2400000000000002</v>
      </c>
      <c r="X12" s="9">
        <f t="shared" si="2"/>
        <v>1.8266329609394109E-2</v>
      </c>
      <c r="Y12">
        <f t="shared" si="3"/>
        <v>6.6999999999999993</v>
      </c>
      <c r="Z12" s="9">
        <f t="shared" si="4"/>
        <v>9.2477570738440304E-2</v>
      </c>
      <c r="AA12">
        <f t="shared" si="5"/>
        <v>8.94</v>
      </c>
      <c r="AB12" s="14">
        <f t="shared" si="6"/>
        <v>4.5827352880869379E-2</v>
      </c>
    </row>
    <row r="13" spans="4:28" x14ac:dyDescent="0.25">
      <c r="D13" t="str">
        <f t="shared" si="0"/>
        <v>Rodri</v>
      </c>
      <c r="E13" t="s">
        <v>14</v>
      </c>
      <c r="H13" t="s">
        <v>41</v>
      </c>
      <c r="I13" s="2">
        <v>0</v>
      </c>
      <c r="L13" s="2">
        <v>1</v>
      </c>
      <c r="M13">
        <v>0.7</v>
      </c>
      <c r="N13">
        <v>0.7</v>
      </c>
      <c r="O13">
        <v>0.04</v>
      </c>
      <c r="P13">
        <v>0.3</v>
      </c>
      <c r="R13">
        <v>0.7</v>
      </c>
      <c r="S13">
        <v>0.3</v>
      </c>
      <c r="T13">
        <v>0.3</v>
      </c>
      <c r="V13">
        <v>0.3</v>
      </c>
      <c r="W13">
        <f t="shared" si="1"/>
        <v>3.13</v>
      </c>
      <c r="X13" s="9">
        <f t="shared" si="2"/>
        <v>2.5523933784555159E-2</v>
      </c>
      <c r="Y13">
        <f t="shared" si="3"/>
        <v>1.95</v>
      </c>
      <c r="Z13" s="9">
        <f t="shared" si="4"/>
        <v>2.6915113871635615E-2</v>
      </c>
      <c r="AA13">
        <f t="shared" si="5"/>
        <v>5.08</v>
      </c>
      <c r="AB13" s="14">
        <f t="shared" si="6"/>
        <v>2.6040598728726674E-2</v>
      </c>
    </row>
    <row r="14" spans="4:28" x14ac:dyDescent="0.25">
      <c r="D14" t="str">
        <f t="shared" si="0"/>
        <v>Phil Foden</v>
      </c>
      <c r="E14" t="s">
        <v>41</v>
      </c>
      <c r="H14" t="s">
        <v>38</v>
      </c>
      <c r="I14" s="2">
        <v>3</v>
      </c>
      <c r="L14" s="2">
        <v>1.3</v>
      </c>
      <c r="M14">
        <v>1</v>
      </c>
      <c r="N14">
        <v>0.3</v>
      </c>
      <c r="O14">
        <v>0.12</v>
      </c>
      <c r="P14">
        <v>0.5</v>
      </c>
      <c r="Q14">
        <v>1</v>
      </c>
      <c r="R14">
        <v>0.3</v>
      </c>
      <c r="S14">
        <v>0.8</v>
      </c>
      <c r="T14">
        <v>0.5</v>
      </c>
      <c r="U14">
        <v>0.5</v>
      </c>
      <c r="V14">
        <v>0.8</v>
      </c>
      <c r="W14">
        <f t="shared" si="1"/>
        <v>3.84</v>
      </c>
      <c r="X14" s="9">
        <f t="shared" si="2"/>
        <v>3.131370790181847E-2</v>
      </c>
      <c r="Y14">
        <f t="shared" si="3"/>
        <v>4.8</v>
      </c>
      <c r="Z14" s="9">
        <f t="shared" si="4"/>
        <v>6.6252587991718431E-2</v>
      </c>
      <c r="AA14">
        <f t="shared" si="5"/>
        <v>8.64</v>
      </c>
      <c r="AB14" s="14">
        <f t="shared" si="6"/>
        <v>4.4289522247283164E-2</v>
      </c>
    </row>
    <row r="15" spans="4:28" x14ac:dyDescent="0.25">
      <c r="D15" t="str">
        <f t="shared" si="0"/>
        <v>Kyle Walke</v>
      </c>
      <c r="E15" t="s">
        <v>38</v>
      </c>
      <c r="H15" t="s">
        <v>4</v>
      </c>
      <c r="I15" s="2">
        <v>5</v>
      </c>
      <c r="L15" s="2">
        <v>1.2</v>
      </c>
      <c r="M15">
        <v>0.5</v>
      </c>
      <c r="O15">
        <v>0.25</v>
      </c>
      <c r="Q15">
        <v>0.8</v>
      </c>
      <c r="R15">
        <v>1.3</v>
      </c>
      <c r="S15">
        <v>2.2999999999999998</v>
      </c>
      <c r="T15">
        <v>0.2</v>
      </c>
      <c r="U15">
        <v>0.7</v>
      </c>
      <c r="V15">
        <v>1.5</v>
      </c>
      <c r="W15">
        <f t="shared" si="1"/>
        <v>2.4500000000000002</v>
      </c>
      <c r="X15" s="9">
        <f t="shared" si="2"/>
        <v>1.9978798010274808E-2</v>
      </c>
      <c r="Y15">
        <f t="shared" si="3"/>
        <v>7.8999999999999995</v>
      </c>
      <c r="Z15" s="9">
        <f t="shared" si="4"/>
        <v>0.10904071773636992</v>
      </c>
      <c r="AA15">
        <f t="shared" si="5"/>
        <v>10.35</v>
      </c>
      <c r="AB15" s="14">
        <f t="shared" si="6"/>
        <v>5.3055156858724618E-2</v>
      </c>
    </row>
    <row r="16" spans="4:28" x14ac:dyDescent="0.25">
      <c r="D16" t="str">
        <f t="shared" si="0"/>
        <v>Rúben Dias</v>
      </c>
      <c r="E16" t="s">
        <v>4</v>
      </c>
      <c r="H16" t="s">
        <v>18</v>
      </c>
      <c r="I16" s="2">
        <v>0</v>
      </c>
      <c r="K16" s="2">
        <v>1</v>
      </c>
      <c r="M16">
        <v>0.3</v>
      </c>
      <c r="N16">
        <v>0.7</v>
      </c>
      <c r="T16">
        <v>0.3</v>
      </c>
      <c r="W16">
        <f t="shared" si="1"/>
        <v>3.1500000000000004</v>
      </c>
      <c r="X16" s="9">
        <f t="shared" si="2"/>
        <v>2.5687026013210469E-2</v>
      </c>
      <c r="Y16">
        <f t="shared" si="3"/>
        <v>0.3</v>
      </c>
      <c r="Z16" s="9">
        <f t="shared" si="4"/>
        <v>4.140786749482402E-3</v>
      </c>
      <c r="AA16">
        <f t="shared" si="5"/>
        <v>3.45</v>
      </c>
      <c r="AB16" s="14">
        <f t="shared" si="6"/>
        <v>1.7685052286241541E-2</v>
      </c>
    </row>
    <row r="17" spans="4:28" x14ac:dyDescent="0.25">
      <c r="D17" t="str">
        <f t="shared" si="0"/>
        <v>Ederson</v>
      </c>
      <c r="E17" t="s">
        <v>1</v>
      </c>
      <c r="H17" t="s">
        <v>47</v>
      </c>
      <c r="I17" s="2">
        <v>0</v>
      </c>
      <c r="Q17">
        <v>1</v>
      </c>
      <c r="R17">
        <v>1</v>
      </c>
      <c r="W17">
        <f t="shared" si="1"/>
        <v>0</v>
      </c>
      <c r="X17" s="9">
        <f t="shared" si="2"/>
        <v>0</v>
      </c>
      <c r="Y17">
        <f t="shared" si="3"/>
        <v>3.5</v>
      </c>
      <c r="Z17" s="9">
        <f t="shared" si="4"/>
        <v>4.8309178743961359E-2</v>
      </c>
      <c r="AA17">
        <f t="shared" si="5"/>
        <v>3.5</v>
      </c>
      <c r="AB17" s="14">
        <f t="shared" si="6"/>
        <v>1.7941357391839243E-2</v>
      </c>
    </row>
    <row r="18" spans="4:28" x14ac:dyDescent="0.25">
      <c r="D18" t="str">
        <f t="shared" si="0"/>
        <v>Matheus Nu</v>
      </c>
      <c r="E18" t="s">
        <v>18</v>
      </c>
      <c r="H18" t="s">
        <v>40</v>
      </c>
      <c r="I18" s="2">
        <v>1</v>
      </c>
      <c r="J18" s="2">
        <v>1</v>
      </c>
      <c r="L18" s="2">
        <v>0.3</v>
      </c>
      <c r="Q18">
        <v>0.3</v>
      </c>
      <c r="R18">
        <v>0.3</v>
      </c>
      <c r="S18">
        <v>1.3</v>
      </c>
      <c r="U18">
        <v>0.3</v>
      </c>
      <c r="W18">
        <f t="shared" si="1"/>
        <v>3.3</v>
      </c>
      <c r="X18" s="9">
        <f t="shared" si="2"/>
        <v>2.6910217728125248E-2</v>
      </c>
      <c r="Y18">
        <f t="shared" si="3"/>
        <v>2.4999999999999996</v>
      </c>
      <c r="Z18" s="9">
        <f t="shared" si="4"/>
        <v>3.450655624568668E-2</v>
      </c>
      <c r="AA18">
        <f t="shared" si="5"/>
        <v>5.7999999999999989</v>
      </c>
      <c r="AB18" s="14">
        <f t="shared" si="6"/>
        <v>2.9731392249333598E-2</v>
      </c>
    </row>
    <row r="19" spans="4:28" x14ac:dyDescent="0.25">
      <c r="D19" t="str">
        <f t="shared" si="0"/>
        <v>Nathan Aké</v>
      </c>
      <c r="E19" t="s">
        <v>47</v>
      </c>
      <c r="H19" t="s">
        <v>59</v>
      </c>
      <c r="I19" s="2">
        <v>0</v>
      </c>
      <c r="W19">
        <f t="shared" si="1"/>
        <v>0</v>
      </c>
      <c r="X19" s="9">
        <f t="shared" si="2"/>
        <v>0</v>
      </c>
      <c r="Y19">
        <f t="shared" si="3"/>
        <v>0</v>
      </c>
      <c r="Z19" s="9">
        <f t="shared" si="4"/>
        <v>0</v>
      </c>
      <c r="AA19">
        <f t="shared" si="5"/>
        <v>0</v>
      </c>
      <c r="AB19" s="14">
        <f t="shared" si="6"/>
        <v>0</v>
      </c>
    </row>
    <row r="20" spans="4:28" x14ac:dyDescent="0.25">
      <c r="D20" t="str">
        <f t="shared" si="0"/>
        <v>John Stone</v>
      </c>
      <c r="E20" t="s">
        <v>40</v>
      </c>
      <c r="H20" t="s">
        <v>14</v>
      </c>
      <c r="I20" s="2">
        <v>1</v>
      </c>
      <c r="J20" s="2">
        <v>0</v>
      </c>
      <c r="K20" s="2">
        <v>0</v>
      </c>
      <c r="L20" s="2">
        <v>0</v>
      </c>
      <c r="M20" s="2">
        <v>0.5</v>
      </c>
      <c r="N20" s="2">
        <v>0</v>
      </c>
      <c r="O20" s="2">
        <v>0</v>
      </c>
      <c r="P20" s="2">
        <v>0</v>
      </c>
      <c r="Q20" s="2">
        <v>1</v>
      </c>
      <c r="R20" s="2">
        <v>0.5</v>
      </c>
      <c r="S20" s="2">
        <v>0</v>
      </c>
      <c r="T20" s="2">
        <v>0</v>
      </c>
      <c r="U20">
        <v>1</v>
      </c>
      <c r="V20">
        <v>0.5</v>
      </c>
      <c r="W20">
        <f t="shared" ref="W20" si="7">SUMPRODUCT(J20:P20,$J$1:$P$1)</f>
        <v>0.75</v>
      </c>
      <c r="X20" s="9">
        <f t="shared" si="2"/>
        <v>6.11595857457392E-3</v>
      </c>
      <c r="Y20">
        <f t="shared" ref="Y20" si="8">SUMPRODUCT(Q20:V20,$Q$1:$V$1)</f>
        <v>3.75</v>
      </c>
      <c r="Z20" s="9">
        <f t="shared" si="4"/>
        <v>5.1759834368530031E-2</v>
      </c>
      <c r="AA20">
        <f t="shared" ref="AA20" si="9">SUM(W20,Y20)</f>
        <v>4.5</v>
      </c>
      <c r="AB20" s="14">
        <f t="shared" si="6"/>
        <v>2.3067459503793315E-2</v>
      </c>
    </row>
    <row r="21" spans="4:28" x14ac:dyDescent="0.25">
      <c r="D21" t="str">
        <f t="shared" si="0"/>
        <v>James McAt</v>
      </c>
      <c r="E21" t="s">
        <v>59</v>
      </c>
      <c r="W21" s="8">
        <f>SUM(W3:W20)</f>
        <v>122.63000000000002</v>
      </c>
      <c r="X21" s="11">
        <f>SUM(X3:X20)</f>
        <v>1</v>
      </c>
      <c r="Y21" s="8">
        <f>SUM(Y3:Y20)</f>
        <v>72.449999999999989</v>
      </c>
      <c r="Z21" s="11">
        <f>SUM(Z3:Z20)</f>
        <v>1</v>
      </c>
      <c r="AA21">
        <f>SUM(AA3:AA20)</f>
        <v>195.08</v>
      </c>
      <c r="AB21" s="9">
        <f>AA21/$AA$21</f>
        <v>1</v>
      </c>
    </row>
    <row r="22" spans="4:28" x14ac:dyDescent="0.25">
      <c r="Y22" t="s">
        <v>85</v>
      </c>
      <c r="AB22" s="9"/>
    </row>
    <row r="23" spans="4:28" x14ac:dyDescent="0.25">
      <c r="AB23" s="9"/>
    </row>
    <row r="24" spans="4:28" x14ac:dyDescent="0.25">
      <c r="AB24" s="9"/>
    </row>
    <row r="25" spans="4:28" x14ac:dyDescent="0.25">
      <c r="H25" s="2" t="s">
        <v>28</v>
      </c>
      <c r="I25" s="10" t="s">
        <v>83</v>
      </c>
      <c r="K25" s="2" t="s">
        <v>28</v>
      </c>
      <c r="L25" s="2" t="s">
        <v>84</v>
      </c>
      <c r="N25" s="2" t="s">
        <v>28</v>
      </c>
      <c r="O25" s="2" t="s">
        <v>82</v>
      </c>
      <c r="AB25" s="9"/>
    </row>
    <row r="26" spans="4:28" x14ac:dyDescent="0.25">
      <c r="H26" t="s">
        <v>30</v>
      </c>
      <c r="I26" s="12">
        <v>0.31240316398923595</v>
      </c>
      <c r="K26" s="2" t="s">
        <v>55</v>
      </c>
      <c r="L26" s="12">
        <v>0.13733609385783299</v>
      </c>
      <c r="N26" s="2" t="s">
        <v>30</v>
      </c>
      <c r="O26" s="12">
        <v>0.21483493951199512</v>
      </c>
      <c r="AB26" s="9"/>
    </row>
    <row r="27" spans="4:28" x14ac:dyDescent="0.25">
      <c r="H27" t="s">
        <v>36</v>
      </c>
      <c r="I27" s="12">
        <v>0.14906629699094837</v>
      </c>
      <c r="K27" s="2" t="s">
        <v>4</v>
      </c>
      <c r="L27" s="12">
        <v>0.10904071773636992</v>
      </c>
      <c r="N27" s="2" t="s">
        <v>36</v>
      </c>
      <c r="O27" s="12">
        <v>0.10677670699200328</v>
      </c>
      <c r="AB27" s="9"/>
    </row>
    <row r="28" spans="4:28" x14ac:dyDescent="0.25">
      <c r="H28" t="s">
        <v>17</v>
      </c>
      <c r="I28" s="12">
        <v>7.8610454211856792E-2</v>
      </c>
      <c r="K28" s="2" t="s">
        <v>31</v>
      </c>
      <c r="L28" s="12">
        <v>0.10351966873706007</v>
      </c>
      <c r="N28" s="2" t="s">
        <v>55</v>
      </c>
      <c r="O28" s="12">
        <v>8.2222677875743277E-2</v>
      </c>
      <c r="AB28" s="9"/>
    </row>
    <row r="29" spans="4:28" x14ac:dyDescent="0.25">
      <c r="H29" t="s">
        <v>34</v>
      </c>
      <c r="I29" s="12">
        <v>6.6052352605398337E-2</v>
      </c>
      <c r="K29" s="2" t="s">
        <v>29</v>
      </c>
      <c r="L29" s="12">
        <v>9.2477570738440304E-2</v>
      </c>
      <c r="N29" s="2" t="s">
        <v>57</v>
      </c>
      <c r="O29" s="12">
        <v>7.2585605905269635E-2</v>
      </c>
      <c r="AB29" s="9"/>
    </row>
    <row r="30" spans="4:28" x14ac:dyDescent="0.25">
      <c r="H30" t="s">
        <v>57</v>
      </c>
      <c r="I30" s="12">
        <v>6.2056593003343381E-2</v>
      </c>
      <c r="K30" s="2" t="s">
        <v>57</v>
      </c>
      <c r="L30" s="12">
        <v>9.0407177363699118E-2</v>
      </c>
      <c r="N30" s="2" t="s">
        <v>17</v>
      </c>
      <c r="O30" s="12">
        <v>6.2230879639122411E-2</v>
      </c>
      <c r="AB30" s="9"/>
    </row>
    <row r="31" spans="4:28" x14ac:dyDescent="0.25">
      <c r="H31" t="s">
        <v>60</v>
      </c>
      <c r="I31" s="12">
        <v>5.5125173285492934E-2</v>
      </c>
      <c r="K31" s="2" t="s">
        <v>38</v>
      </c>
      <c r="L31" s="12">
        <v>6.6252587991718431E-2</v>
      </c>
      <c r="N31" s="2" t="s">
        <v>31</v>
      </c>
      <c r="O31" s="12">
        <v>5.7719909780602832E-2</v>
      </c>
      <c r="AB31" s="9"/>
    </row>
    <row r="32" spans="4:28" x14ac:dyDescent="0.25">
      <c r="H32" t="s">
        <v>55</v>
      </c>
      <c r="I32" s="12">
        <v>4.966158362554024E-2</v>
      </c>
      <c r="K32" s="2" t="s">
        <v>14</v>
      </c>
      <c r="L32" s="12">
        <v>5.1759834368530031E-2</v>
      </c>
      <c r="N32" s="2" t="s">
        <v>34</v>
      </c>
      <c r="O32" s="12">
        <v>5.4336682386713138E-2</v>
      </c>
      <c r="AB32" s="9"/>
    </row>
    <row r="33" spans="8:28" x14ac:dyDescent="0.25">
      <c r="H33" t="s">
        <v>65</v>
      </c>
      <c r="I33" s="12">
        <v>4.2567071679034493E-2</v>
      </c>
      <c r="K33" s="2" t="s">
        <v>30</v>
      </c>
      <c r="L33" s="12">
        <v>4.968944099378883E-2</v>
      </c>
      <c r="N33" s="2" t="s">
        <v>4</v>
      </c>
      <c r="O33" s="12">
        <v>5.3055156858724618E-2</v>
      </c>
      <c r="AB33" s="9"/>
    </row>
    <row r="34" spans="8:28" x14ac:dyDescent="0.25">
      <c r="H34" t="s">
        <v>38</v>
      </c>
      <c r="I34" s="12">
        <v>3.131370790181847E-2</v>
      </c>
      <c r="K34" s="2" t="s">
        <v>65</v>
      </c>
      <c r="L34" s="12">
        <v>4.968944099378883E-2</v>
      </c>
      <c r="N34" s="2" t="s">
        <v>60</v>
      </c>
      <c r="O34" s="12">
        <v>4.6442485134303872E-2</v>
      </c>
      <c r="AB34" s="9"/>
    </row>
    <row r="35" spans="8:28" x14ac:dyDescent="0.25">
      <c r="H35" t="s">
        <v>31</v>
      </c>
      <c r="I35" s="12">
        <v>3.0661338987197251E-2</v>
      </c>
      <c r="K35" s="2" t="s">
        <v>47</v>
      </c>
      <c r="L35" s="12">
        <v>4.8309178743961359E-2</v>
      </c>
      <c r="N35" s="2" t="s">
        <v>29</v>
      </c>
      <c r="O35" s="12">
        <v>4.5827352880869379E-2</v>
      </c>
      <c r="AB35" s="9"/>
    </row>
    <row r="36" spans="8:28" x14ac:dyDescent="0.25">
      <c r="H36" t="s">
        <v>40</v>
      </c>
      <c r="I36" s="12">
        <v>2.6910217728125248E-2</v>
      </c>
      <c r="K36" s="2" t="s">
        <v>36</v>
      </c>
      <c r="L36" s="12">
        <v>3.5196687370600416E-2</v>
      </c>
      <c r="N36" s="2" t="s">
        <v>65</v>
      </c>
      <c r="O36" s="12">
        <v>4.52122206274349E-2</v>
      </c>
      <c r="AB36" s="9"/>
    </row>
    <row r="37" spans="8:28" x14ac:dyDescent="0.25">
      <c r="H37" t="s">
        <v>18</v>
      </c>
      <c r="I37" s="12">
        <v>2.5687026013210469E-2</v>
      </c>
      <c r="K37" s="2" t="s">
        <v>34</v>
      </c>
      <c r="L37" s="12">
        <v>3.4506556245686694E-2</v>
      </c>
      <c r="N37" s="2" t="s">
        <v>38</v>
      </c>
      <c r="O37" s="12">
        <v>4.4289522247283164E-2</v>
      </c>
      <c r="AB37" s="9"/>
    </row>
    <row r="38" spans="8:28" x14ac:dyDescent="0.25">
      <c r="H38" t="s">
        <v>41</v>
      </c>
      <c r="I38" s="12">
        <v>2.5523933784555159E-2</v>
      </c>
      <c r="K38" s="2" t="s">
        <v>17</v>
      </c>
      <c r="L38" s="12">
        <v>3.4506556245686687E-2</v>
      </c>
      <c r="N38" s="2" t="s">
        <v>40</v>
      </c>
      <c r="O38" s="12">
        <v>2.9731392249333598E-2</v>
      </c>
      <c r="AB38" s="9"/>
    </row>
    <row r="39" spans="8:28" x14ac:dyDescent="0.25">
      <c r="H39" t="s">
        <v>4</v>
      </c>
      <c r="I39" s="12">
        <v>1.9978798010274808E-2</v>
      </c>
      <c r="K39" s="2" t="s">
        <v>40</v>
      </c>
      <c r="L39" s="12">
        <v>3.450655624568668E-2</v>
      </c>
      <c r="N39" s="2" t="s">
        <v>41</v>
      </c>
      <c r="O39" s="12">
        <v>2.6040598728726674E-2</v>
      </c>
      <c r="AB39" s="9"/>
    </row>
    <row r="40" spans="8:28" x14ac:dyDescent="0.25">
      <c r="H40" t="s">
        <v>29</v>
      </c>
      <c r="I40" s="12">
        <v>1.8266329609394109E-2</v>
      </c>
      <c r="K40" s="2" t="s">
        <v>60</v>
      </c>
      <c r="L40" s="12">
        <v>3.1746031746031758E-2</v>
      </c>
      <c r="N40" s="2" t="s">
        <v>14</v>
      </c>
      <c r="O40" s="12">
        <v>2.3067459503793315E-2</v>
      </c>
      <c r="AB40" s="9"/>
    </row>
    <row r="41" spans="8:28" x14ac:dyDescent="0.25">
      <c r="H41" t="s">
        <v>14</v>
      </c>
      <c r="I41" s="12">
        <v>6.11595857457392E-3</v>
      </c>
      <c r="K41" s="2" t="s">
        <v>41</v>
      </c>
      <c r="L41" s="12">
        <v>2.6915113871635615E-2</v>
      </c>
      <c r="N41" s="2" t="s">
        <v>47</v>
      </c>
      <c r="O41" s="12">
        <v>1.7941357391839243E-2</v>
      </c>
      <c r="AB41" s="9"/>
    </row>
    <row r="42" spans="8:28" x14ac:dyDescent="0.25">
      <c r="H42" t="s">
        <v>47</v>
      </c>
      <c r="I42" s="12">
        <v>0</v>
      </c>
      <c r="K42" s="2" t="s">
        <v>18</v>
      </c>
      <c r="L42" s="12">
        <v>4.140786749482402E-3</v>
      </c>
      <c r="N42" s="2" t="s">
        <v>18</v>
      </c>
      <c r="O42" s="12">
        <v>1.7685052286241541E-2</v>
      </c>
      <c r="AB42" s="9"/>
    </row>
    <row r="43" spans="8:28" x14ac:dyDescent="0.25">
      <c r="H43" t="s">
        <v>59</v>
      </c>
      <c r="I43" s="12">
        <v>0</v>
      </c>
      <c r="K43" s="2" t="s">
        <v>59</v>
      </c>
      <c r="L43" s="12">
        <v>0</v>
      </c>
      <c r="N43" s="2" t="s">
        <v>59</v>
      </c>
      <c r="O43" s="12">
        <v>0</v>
      </c>
    </row>
    <row r="48" spans="8:28" x14ac:dyDescent="0.25">
      <c r="I48" s="10" t="s">
        <v>83</v>
      </c>
      <c r="L48" s="2" t="s">
        <v>84</v>
      </c>
      <c r="O48" s="2" t="s">
        <v>82</v>
      </c>
    </row>
    <row r="49" spans="8:15" x14ac:dyDescent="0.25">
      <c r="H49" t="s">
        <v>36</v>
      </c>
      <c r="I49" s="12">
        <v>0.14906629699094837</v>
      </c>
      <c r="K49" s="2" t="s">
        <v>14</v>
      </c>
      <c r="L49" s="12">
        <v>5.1759834368530031E-2</v>
      </c>
      <c r="N49" s="2" t="s">
        <v>36</v>
      </c>
      <c r="O49" s="12">
        <v>0.10677670699200328</v>
      </c>
    </row>
    <row r="50" spans="8:15" x14ac:dyDescent="0.25">
      <c r="H50" t="s">
        <v>14</v>
      </c>
      <c r="I50" s="12">
        <v>6.11595857457392E-3</v>
      </c>
      <c r="K50" s="2" t="s">
        <v>36</v>
      </c>
      <c r="L50" s="12">
        <v>3.5196687370600416E-2</v>
      </c>
      <c r="N50" s="2" t="s">
        <v>14</v>
      </c>
      <c r="O50" s="12">
        <v>2.3067459503793315E-2</v>
      </c>
    </row>
    <row r="51" spans="8:15" x14ac:dyDescent="0.25">
      <c r="H51" t="s">
        <v>47</v>
      </c>
      <c r="I51" s="12">
        <v>0</v>
      </c>
      <c r="K51" s="2" t="s">
        <v>47</v>
      </c>
      <c r="L51" s="12">
        <v>4.8309178743961359E-2</v>
      </c>
      <c r="N51" s="2" t="s">
        <v>47</v>
      </c>
      <c r="O51" s="12">
        <v>1.7941357391839243E-2</v>
      </c>
    </row>
    <row r="52" spans="8:15" x14ac:dyDescent="0.25">
      <c r="I52" s="13">
        <f>SUM(I49:I51)</f>
        <v>0.15518225556552229</v>
      </c>
      <c r="L52" s="13">
        <f>SUM(L49:L51)</f>
        <v>0.13526570048309181</v>
      </c>
      <c r="O52" s="13">
        <f>SUM(O49:O51)</f>
        <v>0.14778552388763586</v>
      </c>
    </row>
  </sheetData>
  <autoFilter ref="H2:V42" xr:uid="{122368CF-9F38-43C4-8DE9-5D2E38FA9452}"/>
  <sortState xmlns:xlrd2="http://schemas.microsoft.com/office/spreadsheetml/2017/richdata2" ref="N26:O43">
    <sortCondition descending="1" ref="O26:O43"/>
  </sortState>
  <conditionalFormatting sqref="AB3:AB20">
    <cfRule type="colorScale" priority="3">
      <colorScale>
        <cfvo type="min"/>
        <cfvo type="max"/>
        <color rgb="FFFCFCFF"/>
        <color rgb="FFF8696B"/>
      </colorScale>
    </cfRule>
  </conditionalFormatting>
  <conditionalFormatting sqref="Z3:Z20">
    <cfRule type="colorScale" priority="2">
      <colorScale>
        <cfvo type="min"/>
        <cfvo type="max"/>
        <color rgb="FFFCFCFF"/>
        <color rgb="FFF8696B"/>
      </colorScale>
    </cfRule>
  </conditionalFormatting>
  <conditionalFormatting sqref="X3:X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woody</cp:lastModifiedBy>
  <dcterms:created xsi:type="dcterms:W3CDTF">2024-09-29T03:24:06Z</dcterms:created>
  <dcterms:modified xsi:type="dcterms:W3CDTF">2024-09-29T08:37:45Z</dcterms:modified>
</cp:coreProperties>
</file>