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V_CASE\Project. Mobile Operator. Personal User Account\"/>
    </mc:Choice>
  </mc:AlternateContent>
  <bookViews>
    <workbookView xWindow="0" yWindow="0" windowWidth="23040" windowHeight="9192"/>
  </bookViews>
  <sheets>
    <sheet name="TEST SCENARIOS" sheetId="1" r:id="rId1"/>
    <sheet name=" LOE ESTIMATION" sheetId="2" r:id="rId2"/>
    <sheet name="DOCS TESTING"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1" l="1"/>
  <c r="J3" i="2" s="1"/>
  <c r="I5" i="2" l="1"/>
  <c r="I4" i="2"/>
  <c r="J4" i="2"/>
  <c r="I3" i="2"/>
  <c r="E23" i="1" l="1"/>
  <c r="K3" i="2" l="1"/>
  <c r="B17" i="2" s="1"/>
  <c r="C17" i="2" l="1"/>
  <c r="A26" i="2" s="1"/>
  <c r="B20" i="2"/>
  <c r="B21" i="2" s="1"/>
  <c r="B26" i="2" s="1"/>
  <c r="C26" i="2" s="1"/>
  <c r="C27" i="2" l="1"/>
</calcChain>
</file>

<file path=xl/sharedStrings.xml><?xml version="1.0" encoding="utf-8"?>
<sst xmlns="http://schemas.openxmlformats.org/spreadsheetml/2006/main" count="191" uniqueCount="144">
  <si>
    <t>SMOKE</t>
  </si>
  <si>
    <t>TEST SCENARIOS</t>
  </si>
  <si>
    <t>TEST CASES</t>
  </si>
  <si>
    <t>LOE</t>
  </si>
  <si>
    <t>AUTHORIZATION</t>
  </si>
  <si>
    <t>TC_ID</t>
  </si>
  <si>
    <t>TS_ID</t>
  </si>
  <si>
    <t>TS_1</t>
  </si>
  <si>
    <t>TS_2</t>
  </si>
  <si>
    <t>TS_3</t>
  </si>
  <si>
    <t>TS_4</t>
  </si>
  <si>
    <t>TS_5</t>
  </si>
  <si>
    <t>TS_6</t>
  </si>
  <si>
    <t>TS_7</t>
  </si>
  <si>
    <t>TC_1.1</t>
  </si>
  <si>
    <t>TC_1.2</t>
  </si>
  <si>
    <t>TC_1.3</t>
  </si>
  <si>
    <t>TC_2.1</t>
  </si>
  <si>
    <t>TC_2.2</t>
  </si>
  <si>
    <t>TC_3.1</t>
  </si>
  <si>
    <t>TC_4.1</t>
  </si>
  <si>
    <t>TC_5.1</t>
  </si>
  <si>
    <t>PERSONAL DATA MANAGEMENT</t>
  </si>
  <si>
    <t>TC_6.1</t>
  </si>
  <si>
    <t>MOBILE AND TABLET COMPATIBILITY</t>
  </si>
  <si>
    <t>TC_7.1</t>
  </si>
  <si>
    <t>MOBILE UI/UX matching</t>
  </si>
  <si>
    <t>BALANCE MANAGEMENT</t>
  </si>
  <si>
    <t>TARIFF PLAN MANAGEMENT</t>
  </si>
  <si>
    <t>SERVICE USAGE MANAGEMENT</t>
  </si>
  <si>
    <t>PAID SERVICES BALANCE VIEWING validation</t>
  </si>
  <si>
    <t>YES</t>
  </si>
  <si>
    <t>NO</t>
  </si>
  <si>
    <t>Test Cases:</t>
  </si>
  <si>
    <t>Smoke test cases:</t>
  </si>
  <si>
    <t>blocker</t>
  </si>
  <si>
    <t>Test Design</t>
  </si>
  <si>
    <t>Bug Reports</t>
  </si>
  <si>
    <t>Risks</t>
  </si>
  <si>
    <t>Communications</t>
  </si>
  <si>
    <t>Total LOE:</t>
  </si>
  <si>
    <t>Testing</t>
  </si>
  <si>
    <t>Risks 30%</t>
  </si>
  <si>
    <t>optimistic</t>
  </si>
  <si>
    <t>middle</t>
  </si>
  <si>
    <t>pessimistic</t>
  </si>
  <si>
    <t>Testing environment preparation</t>
  </si>
  <si>
    <t>Changing specification</t>
  </si>
  <si>
    <t>Updating test cases</t>
  </si>
  <si>
    <t>Environment for testing is not specified: OS, Browsers</t>
  </si>
  <si>
    <t>Tooltip or placeholder for login form are not in requirements</t>
  </si>
  <si>
    <t>Tooltip or placeholder for login form should be to help users with correct authorization</t>
  </si>
  <si>
    <t>Low balance notification is out of requirements</t>
  </si>
  <si>
    <t>Current tariff plan bonuces cancelation notification before changing tariff plan is out of requirements</t>
  </si>
  <si>
    <t>Multilanguage is out of specification</t>
  </si>
  <si>
    <t>User must be warned about all bonuses onulation changing tariff plan.</t>
  </si>
  <si>
    <t>Localization is out of specification</t>
  </si>
  <si>
    <t>Localization should be specified in specification</t>
  </si>
  <si>
    <t>#</t>
  </si>
  <si>
    <t>1. After adding support section, test cases should be updated and tested in addition.
2. Will increase testing time and cost</t>
  </si>
  <si>
    <t>1. After specifying notification, test cases should be updated and tested in addition.
2. Will increase testing time and cost</t>
  </si>
  <si>
    <t>1. Localization is out of scope
2. After specifying localization, test cases should be updated and tested in addition.
3. Will increase testing time and cost</t>
  </si>
  <si>
    <t>1. After adding low balance notification, test cases should be updated and tested in addition.
2. Will increase testing time and cost</t>
  </si>
  <si>
    <t>1. After adding elements, test cases should be updated and tested in addition.
2. Will increase testing time and cost</t>
  </si>
  <si>
    <t>Online support section for cabinet is out of specification</t>
  </si>
  <si>
    <t>Online support section is better to be added to the cabinet</t>
  </si>
  <si>
    <t>"3 days / 3 dollars" left notification should be added to specification</t>
  </si>
  <si>
    <t>DOC OMISSIONS</t>
  </si>
  <si>
    <t>DOC ASSUMPTIONS</t>
  </si>
  <si>
    <t>BUSINESS EFFECT</t>
  </si>
  <si>
    <t>TESTING EFFECT</t>
  </si>
  <si>
    <t>Docs Testing</t>
  </si>
  <si>
    <t>Clarification of requirements</t>
  </si>
  <si>
    <t>Analysis</t>
  </si>
  <si>
    <t>THREE POINTS ESTIMATION</t>
  </si>
  <si>
    <t>DECOMPOSITION ESTIMATION</t>
  </si>
  <si>
    <t>Iteration</t>
  </si>
  <si>
    <t>Issues</t>
  </si>
  <si>
    <t>Blockers</t>
  </si>
  <si>
    <t>Blocked Cases</t>
  </si>
  <si>
    <t>Retest Cases</t>
  </si>
  <si>
    <t>Total Cases</t>
  </si>
  <si>
    <t>Smoke</t>
  </si>
  <si>
    <t>TOTAL LOE:</t>
  </si>
  <si>
    <t>Regression Cases</t>
  </si>
  <si>
    <t>Functional</t>
  </si>
  <si>
    <t>Left Cases</t>
  </si>
  <si>
    <t>--&gt;</t>
  </si>
  <si>
    <t>AUTHORIZATION FORM validation</t>
  </si>
  <si>
    <t>PERSONAL DATA VIEWING AND EDITING validation</t>
  </si>
  <si>
    <t>Positive. Changing to another existing (real) e-mail and personal data viewing</t>
  </si>
  <si>
    <t>Negative. Authorization with wrong password, empty, SQL query, HTML tag and specified phone number</t>
  </si>
  <si>
    <t>Negative. Authorization with specified phone number without '+', wrong number, empty, of letters, spec symbols, SQL query, HTML tag and specified password</t>
  </si>
  <si>
    <t>Positive. Authorization with specified phone number in '+...' format and specified password using Mask/Unmask and LogOut</t>
  </si>
  <si>
    <t>Negative. Changing to empty e-mail, e-mail without "@", ".", local-part, top-level domen, second-level domen, SQL query, HTML tag AND checking ability to edit other personal data</t>
  </si>
  <si>
    <t>Positive. Making payment of $15, $16, $14999, $15000</t>
  </si>
  <si>
    <t>Negative. Making payment of $14, 15001</t>
  </si>
  <si>
    <t>HISTORY PAYMENT validation</t>
  </si>
  <si>
    <t>Payment history matching to the layout, Repeating history payment and Payment notification receiving</t>
  </si>
  <si>
    <t>VIEWING and CHANGING TARIFF PLAN validation</t>
  </si>
  <si>
    <t>Positive. Viewing current and other tariff plans. Changing tariff plan with enough summ on account</t>
  </si>
  <si>
    <t>Negative. Changing tariff plan without needed summ on account</t>
  </si>
  <si>
    <t>FREE SERVICES BALANCE VIEWING, AUTO-SWITCHING TO PAID SERVICES and SERVICE USAGE NOTIFICATION validation</t>
  </si>
  <si>
    <t>Negative. Checking auto-switching to paid services with balance =0</t>
  </si>
  <si>
    <t>Positive. Checking free services numerical, Pie Chart balance. Checking auto-switching to paid services with balance &gt;0. Checking servise usage notification for CALLS, SMS, INTERNET</t>
  </si>
  <si>
    <t>Checking paid services balance in WEB FORM, in *.PDF with aggregated data, in *.PDF with brief data</t>
  </si>
  <si>
    <t>Mobile UI/UX matching to the layout</t>
  </si>
  <si>
    <t>TC_3.2</t>
  </si>
  <si>
    <t>TC_3.3</t>
  </si>
  <si>
    <t>TC_4.2</t>
  </si>
  <si>
    <t>TC_5.2</t>
  </si>
  <si>
    <t>TC_4.1, TC_5.1</t>
  </si>
  <si>
    <t>TC_4.1, TC_5.1, TC_5.2, TC_6.1</t>
  </si>
  <si>
    <t>Confirmation message text of changing tariff plan is not specified</t>
  </si>
  <si>
    <t>Error authorization message text is not specified</t>
  </si>
  <si>
    <t>Confirmation message text of making payment is not specified</t>
  </si>
  <si>
    <t>Info message text of using payed services is not specified</t>
  </si>
  <si>
    <t>Error message text of 0 balance is not specified</t>
  </si>
  <si>
    <t>1. After multilanguage implementation, test cases should be updated and tested in addition.
2. Will increase testing time and cost</t>
  </si>
  <si>
    <t>Message text should be specified (e.g. "Your tariff plan has seccessfully changed")</t>
  </si>
  <si>
    <t>Message text should be specified (e.g. "Incorrect login or password")</t>
  </si>
  <si>
    <t>Message text should be specified (e.g. "Your payment of $15 is seccessfully done")</t>
  </si>
  <si>
    <t>Message text should be specified (e.g. "15 of 60 free minutes are used")</t>
  </si>
  <si>
    <t>Message text should be specified (e.g. "Your balance is 0. Top up the balance please to use servises")</t>
  </si>
  <si>
    <t>NEW PAYMENT validation</t>
  </si>
  <si>
    <t>Whether payment in dollars with cents accepted is not specified</t>
  </si>
  <si>
    <t>The minimum payment step is taken for 1 dollar</t>
  </si>
  <si>
    <t>1. Can increase the load on the support team
2. Will entail test cases updating and regression testing
3. Will effect terms and cost of building ant testing</t>
  </si>
  <si>
    <t>Tested under:
Windows 10 20H2 (19042.928) -
Google Chrome 90.0.4430.212 64x,
Android 8.0 - Samsung Internet 13.2.3.2</t>
  </si>
  <si>
    <t>1. Will affect the performance of the product in an untested environment
2. Will effect customer's loyalty
3. Will effect company income
4. Will entail test cases updating and regression testing
5. Will effect terms and cost of building ant testing</t>
  </si>
  <si>
    <t>1. After product environment requirements changing or clarifying, test cases should be updated and tested in addition.
2. Will increase testing time and cost</t>
  </si>
  <si>
    <t>1. Will increase the load on the support team
2. Will effect customer's loyalty
3. Will entail test cases updating and regression testing
4. Will effect terms and cost of building ant testing</t>
  </si>
  <si>
    <t>1. Can increase usability and customer's loyalty
2. Can entail test cases updating and regression testing
3. Can effect terms and cost of building ant testing</t>
  </si>
  <si>
    <t>1. Will increase the load on phone support equipment and team
2. Will effect customer's loyalty
3. Will entail test cases updating and regression testing
4. Will effect terms and cost of building ant testing</t>
  </si>
  <si>
    <t>1. Will increase the load on the support team
2. Will effect customer's loyalty
3. Will effect company income
4. Will entail test cases updating and regression testing
5. Will effect terms and cost of building ant testing</t>
  </si>
  <si>
    <t>1. Can effect customer's loyalty
2. Can fail UAT
3. Can entail test cases updating and regression testing
4. Can effect terms and cost of building ant testing</t>
  </si>
  <si>
    <t>Changing cabinet's language (depends of localization) should present for higher usability and loyalty</t>
  </si>
  <si>
    <t>critical</t>
  </si>
  <si>
    <t>major</t>
  </si>
  <si>
    <t>normal</t>
  </si>
  <si>
    <t>balance</t>
  </si>
  <si>
    <t>login</t>
  </si>
  <si>
    <t>tariff</t>
  </si>
  <si>
    <t>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</si>
</sst>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s>
  <fills count="10">
    <fill>
      <patternFill patternType="none"/>
    </fill>
    <fill>
      <patternFill patternType="gray125"/>
    </fill>
    <fill>
      <patternFill patternType="solid">
        <fgColor theme="5"/>
        <bgColor indexed="64"/>
      </patternFill>
    </fill>
    <fill>
      <patternFill patternType="solid">
        <fgColor theme="4" tint="0.59999389629810485"/>
        <bgColor indexed="64"/>
      </patternFill>
    </fill>
    <fill>
      <patternFill patternType="solid">
        <fgColor theme="8"/>
        <bgColor indexed="64"/>
      </patternFill>
    </fill>
    <fill>
      <patternFill patternType="solid">
        <fgColor theme="2"/>
        <bgColor indexed="64"/>
      </patternFill>
    </fill>
    <fill>
      <patternFill patternType="solid">
        <fgColor theme="7"/>
        <bgColor indexed="64"/>
      </patternFill>
    </fill>
    <fill>
      <patternFill patternType="solid">
        <fgColor rgb="FF7030A0"/>
        <bgColor indexed="64"/>
      </patternFill>
    </fill>
    <fill>
      <patternFill patternType="solid">
        <fgColor theme="0"/>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0" fillId="0" borderId="1" xfId="0" applyBorder="1"/>
    <xf numFmtId="0" fontId="0" fillId="0" borderId="0" xfId="0" applyAlignment="1">
      <alignment horizontal="right"/>
    </xf>
    <xf numFmtId="0" fontId="0" fillId="0" borderId="0" xfId="0" applyBorder="1"/>
    <xf numFmtId="0" fontId="0" fillId="0" borderId="0" xfId="0" applyAlignment="1">
      <alignment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1" fontId="0" fillId="0" borderId="1" xfId="0" applyNumberFormat="1" applyBorder="1"/>
    <xf numFmtId="0" fontId="0" fillId="5" borderId="1" xfId="0" applyFill="1" applyBorder="1" applyAlignment="1">
      <alignment horizontal="center" vertical="top" wrapText="1"/>
    </xf>
    <xf numFmtId="0" fontId="0" fillId="5" borderId="1" xfId="0" applyFill="1" applyBorder="1" applyAlignment="1">
      <alignment vertical="top" wrapText="1"/>
    </xf>
    <xf numFmtId="1" fontId="0" fillId="0" borderId="5" xfId="0" applyNumberFormat="1" applyBorder="1"/>
    <xf numFmtId="0" fontId="0" fillId="0" borderId="0" xfId="0" applyAlignment="1">
      <alignment horizontal="left"/>
    </xf>
    <xf numFmtId="1" fontId="0" fillId="0" borderId="0" xfId="0" applyNumberFormat="1" applyAlignment="1">
      <alignment horizontal="left"/>
    </xf>
    <xf numFmtId="0" fontId="0" fillId="0" borderId="0" xfId="0" applyBorder="1" applyAlignment="1">
      <alignment horizontal="left"/>
    </xf>
    <xf numFmtId="0" fontId="0" fillId="0" borderId="0" xfId="0" applyBorder="1" applyAlignment="1">
      <alignment horizontal="center" vertical="center"/>
    </xf>
    <xf numFmtId="0" fontId="2" fillId="0" borderId="0" xfId="0" applyFont="1" applyBorder="1"/>
    <xf numFmtId="1" fontId="1" fillId="7" borderId="1" xfId="0" applyNumberFormat="1" applyFont="1" applyFill="1" applyBorder="1" applyAlignment="1">
      <alignment horizontal="left"/>
    </xf>
    <xf numFmtId="0" fontId="2" fillId="0" borderId="1" xfId="0" applyFont="1" applyBorder="1" applyAlignment="1">
      <alignment horizontal="right"/>
    </xf>
    <xf numFmtId="0" fontId="0" fillId="8" borderId="1" xfId="0" applyFill="1" applyBorder="1" applyAlignment="1">
      <alignment vertical="top" wrapText="1"/>
    </xf>
    <xf numFmtId="0" fontId="1" fillId="4" borderId="1" xfId="0" applyFont="1" applyFill="1" applyBorder="1" applyAlignment="1">
      <alignment vertical="top" wrapText="1"/>
    </xf>
    <xf numFmtId="0" fontId="0" fillId="3" borderId="1" xfId="0" applyFill="1" applyBorder="1" applyAlignment="1">
      <alignment vertical="top" wrapText="1"/>
    </xf>
    <xf numFmtId="0" fontId="2" fillId="3" borderId="4" xfId="0" applyFont="1" applyFill="1" applyBorder="1" applyAlignment="1">
      <alignment vertical="top" wrapText="1"/>
    </xf>
    <xf numFmtId="0" fontId="0" fillId="0" borderId="1" xfId="0" applyBorder="1"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5" borderId="1" xfId="0" applyFill="1" applyBorder="1" applyAlignment="1">
      <alignment vertical="top" wrapText="1"/>
    </xf>
    <xf numFmtId="0" fontId="2" fillId="9" borderId="1" xfId="0" applyFont="1" applyFill="1" applyBorder="1"/>
    <xf numFmtId="0" fontId="2" fillId="9" borderId="1" xfId="0" applyFont="1" applyFill="1" applyBorder="1" applyAlignment="1">
      <alignment horizontal="center"/>
    </xf>
    <xf numFmtId="0" fontId="0" fillId="0" borderId="1" xfId="0" quotePrefix="1" applyBorder="1" applyAlignment="1">
      <alignment horizontal="right"/>
    </xf>
    <xf numFmtId="0" fontId="0" fillId="8" borderId="0" xfId="0" applyFill="1" applyAlignment="1">
      <alignment vertical="top" wrapText="1"/>
    </xf>
    <xf numFmtId="0" fontId="0" fillId="8" borderId="6" xfId="0" applyFill="1" applyBorder="1" applyAlignment="1">
      <alignment vertical="top" wrapText="1"/>
    </xf>
    <xf numFmtId="0" fontId="0" fillId="8" borderId="8" xfId="0" applyFill="1" applyBorder="1" applyAlignment="1">
      <alignment vertical="top" wrapText="1"/>
    </xf>
    <xf numFmtId="0" fontId="0" fillId="5" borderId="1" xfId="0" applyFill="1" applyBorder="1" applyAlignment="1">
      <alignment vertical="top" wrapText="1"/>
    </xf>
    <xf numFmtId="0" fontId="0" fillId="8" borderId="1" xfId="0" applyFill="1" applyBorder="1" applyAlignment="1">
      <alignment vertical="top" wrapText="1"/>
    </xf>
    <xf numFmtId="0" fontId="0" fillId="8" borderId="7" xfId="0" applyFill="1" applyBorder="1" applyAlignment="1">
      <alignment vertical="top" wrapText="1"/>
    </xf>
    <xf numFmtId="0" fontId="0" fillId="5" borderId="6" xfId="0" applyFill="1" applyBorder="1" applyAlignment="1">
      <alignment vertical="top" wrapText="1"/>
    </xf>
    <xf numFmtId="0" fontId="0" fillId="5" borderId="8" xfId="0" applyFill="1" applyBorder="1" applyAlignment="1">
      <alignment vertical="top"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2" borderId="1" xfId="0" applyFont="1" applyFill="1" applyBorder="1" applyAlignment="1">
      <alignment horizontal="center"/>
    </xf>
    <xf numFmtId="9"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4" xfId="0" applyBorder="1" applyAlignment="1">
      <alignment horizontal="left"/>
    </xf>
    <xf numFmtId="0" fontId="2" fillId="3" borderId="2" xfId="0" applyFont="1" applyFill="1" applyBorder="1" applyAlignment="1">
      <alignment vertical="top" wrapText="1"/>
    </xf>
    <xf numFmtId="0" fontId="2" fillId="3" borderId="3" xfId="0" applyFont="1" applyFill="1" applyBorder="1" applyAlignment="1">
      <alignment vertical="top" wrapText="1"/>
    </xf>
  </cellXfs>
  <cellStyles count="1">
    <cellStyle name="Обычный"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7620</xdr:colOff>
      <xdr:row>5</xdr:row>
      <xdr:rowOff>33639</xdr:rowOff>
    </xdr:from>
    <xdr:to>
      <xdr:col>9</xdr:col>
      <xdr:colOff>548640</xdr:colOff>
      <xdr:row>28</xdr:row>
      <xdr:rowOff>54767</xdr:rowOff>
    </xdr:to>
    <xdr:pic>
      <xdr:nvPicPr>
        <xdr:cNvPr id="3" name="Рисунок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10940" y="948039"/>
          <a:ext cx="6286500" cy="422736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23"/>
  <sheetViews>
    <sheetView tabSelected="1" workbookViewId="0">
      <selection activeCell="I4" sqref="I4"/>
    </sheetView>
  </sheetViews>
  <sheetFormatPr defaultRowHeight="14.4" x14ac:dyDescent="0.3"/>
  <cols>
    <col min="1" max="1" width="5.77734375" style="4" bestFit="1" customWidth="1"/>
    <col min="2" max="2" width="39.33203125" style="4" customWidth="1"/>
    <col min="3" max="3" width="10.21875" style="4" bestFit="1" customWidth="1"/>
    <col min="4" max="4" width="55.44140625" style="4" customWidth="1"/>
    <col min="5" max="5" width="13.5546875" style="4" customWidth="1"/>
    <col min="6" max="16384" width="8.88671875" style="4"/>
  </cols>
  <sheetData>
    <row r="1" spans="1:6" x14ac:dyDescent="0.3">
      <c r="A1" s="22" t="s">
        <v>6</v>
      </c>
      <c r="B1" s="22" t="s">
        <v>1</v>
      </c>
      <c r="C1" s="22" t="s">
        <v>5</v>
      </c>
      <c r="D1" s="22" t="s">
        <v>2</v>
      </c>
      <c r="E1" s="22" t="s">
        <v>0</v>
      </c>
    </row>
    <row r="2" spans="1:6" ht="14.4" customHeight="1" x14ac:dyDescent="0.3">
      <c r="A2" s="23"/>
      <c r="B2" s="54" t="s">
        <v>4</v>
      </c>
      <c r="C2" s="55"/>
      <c r="D2" s="55"/>
      <c r="E2" s="24"/>
    </row>
    <row r="3" spans="1:6" ht="28.8" x14ac:dyDescent="0.3">
      <c r="A3" s="33" t="s">
        <v>7</v>
      </c>
      <c r="B3" s="33" t="s">
        <v>88</v>
      </c>
      <c r="C3" s="21" t="s">
        <v>14</v>
      </c>
      <c r="D3" s="21" t="s">
        <v>93</v>
      </c>
      <c r="E3" s="25" t="s">
        <v>31</v>
      </c>
    </row>
    <row r="4" spans="1:6" ht="43.2" x14ac:dyDescent="0.3">
      <c r="A4" s="37"/>
      <c r="B4" s="37"/>
      <c r="C4" s="21" t="s">
        <v>15</v>
      </c>
      <c r="D4" s="21" t="s">
        <v>92</v>
      </c>
      <c r="E4" s="25" t="s">
        <v>32</v>
      </c>
    </row>
    <row r="5" spans="1:6" ht="28.8" x14ac:dyDescent="0.3">
      <c r="A5" s="34"/>
      <c r="B5" s="34"/>
      <c r="C5" s="25" t="s">
        <v>16</v>
      </c>
      <c r="D5" s="25" t="s">
        <v>91</v>
      </c>
      <c r="E5" s="25" t="s">
        <v>32</v>
      </c>
    </row>
    <row r="6" spans="1:6" ht="14.4" customHeight="1" x14ac:dyDescent="0.3">
      <c r="A6" s="23"/>
      <c r="B6" s="54" t="s">
        <v>22</v>
      </c>
      <c r="C6" s="55"/>
      <c r="D6" s="55"/>
      <c r="E6" s="24"/>
    </row>
    <row r="7" spans="1:6" ht="28.8" x14ac:dyDescent="0.3">
      <c r="A7" s="38" t="s">
        <v>8</v>
      </c>
      <c r="B7" s="35" t="s">
        <v>89</v>
      </c>
      <c r="C7" s="28" t="s">
        <v>17</v>
      </c>
      <c r="D7" s="28" t="s">
        <v>90</v>
      </c>
      <c r="E7" s="25" t="s">
        <v>32</v>
      </c>
    </row>
    <row r="8" spans="1:6" ht="43.2" x14ac:dyDescent="0.3">
      <c r="A8" s="39"/>
      <c r="B8" s="35"/>
      <c r="C8" s="28" t="s">
        <v>18</v>
      </c>
      <c r="D8" s="28" t="s">
        <v>94</v>
      </c>
      <c r="E8" s="25" t="s">
        <v>32</v>
      </c>
    </row>
    <row r="9" spans="1:6" ht="14.4" customHeight="1" x14ac:dyDescent="0.3">
      <c r="A9" s="23"/>
      <c r="B9" s="54" t="s">
        <v>27</v>
      </c>
      <c r="C9" s="55"/>
      <c r="D9" s="55"/>
      <c r="E9" s="24"/>
    </row>
    <row r="10" spans="1:6" x14ac:dyDescent="0.3">
      <c r="A10" s="33" t="s">
        <v>9</v>
      </c>
      <c r="B10" s="36" t="s">
        <v>124</v>
      </c>
      <c r="C10" s="21" t="s">
        <v>19</v>
      </c>
      <c r="D10" s="21" t="s">
        <v>95</v>
      </c>
      <c r="E10" s="25" t="s">
        <v>31</v>
      </c>
    </row>
    <row r="11" spans="1:6" x14ac:dyDescent="0.3">
      <c r="A11" s="37"/>
      <c r="B11" s="36"/>
      <c r="C11" s="21" t="s">
        <v>107</v>
      </c>
      <c r="D11" s="21" t="s">
        <v>96</v>
      </c>
      <c r="E11" s="25" t="s">
        <v>32</v>
      </c>
    </row>
    <row r="12" spans="1:6" ht="28.8" x14ac:dyDescent="0.3">
      <c r="A12" s="34"/>
      <c r="B12" s="21" t="s">
        <v>97</v>
      </c>
      <c r="C12" s="25" t="s">
        <v>108</v>
      </c>
      <c r="D12" s="25" t="s">
        <v>98</v>
      </c>
      <c r="E12" s="25" t="s">
        <v>32</v>
      </c>
    </row>
    <row r="13" spans="1:6" ht="14.4" customHeight="1" x14ac:dyDescent="0.3">
      <c r="A13" s="23"/>
      <c r="B13" s="54" t="s">
        <v>28</v>
      </c>
      <c r="C13" s="55"/>
      <c r="D13" s="55"/>
      <c r="E13" s="24"/>
    </row>
    <row r="14" spans="1:6" ht="28.8" customHeight="1" x14ac:dyDescent="0.3">
      <c r="A14" s="38" t="s">
        <v>10</v>
      </c>
      <c r="B14" s="35" t="s">
        <v>99</v>
      </c>
      <c r="C14" s="28" t="s">
        <v>20</v>
      </c>
      <c r="D14" s="28" t="s">
        <v>100</v>
      </c>
      <c r="E14" s="25" t="s">
        <v>32</v>
      </c>
      <c r="F14" s="4" t="s">
        <v>35</v>
      </c>
    </row>
    <row r="15" spans="1:6" x14ac:dyDescent="0.3">
      <c r="A15" s="39"/>
      <c r="B15" s="35"/>
      <c r="C15" s="28" t="s">
        <v>109</v>
      </c>
      <c r="D15" s="28" t="s">
        <v>101</v>
      </c>
      <c r="E15" s="25" t="s">
        <v>32</v>
      </c>
    </row>
    <row r="16" spans="1:6" ht="14.4" customHeight="1" x14ac:dyDescent="0.3">
      <c r="A16" s="23"/>
      <c r="B16" s="54" t="s">
        <v>29</v>
      </c>
      <c r="C16" s="55"/>
      <c r="D16" s="55"/>
      <c r="E16" s="24"/>
    </row>
    <row r="17" spans="1:6" ht="43.2" x14ac:dyDescent="0.3">
      <c r="A17" s="33" t="s">
        <v>11</v>
      </c>
      <c r="B17" s="21" t="s">
        <v>102</v>
      </c>
      <c r="C17" s="21" t="s">
        <v>21</v>
      </c>
      <c r="D17" s="21" t="s">
        <v>104</v>
      </c>
      <c r="E17" s="25" t="s">
        <v>32</v>
      </c>
      <c r="F17" s="4" t="s">
        <v>35</v>
      </c>
    </row>
    <row r="18" spans="1:6" ht="28.8" x14ac:dyDescent="0.3">
      <c r="A18" s="34"/>
      <c r="B18" s="21"/>
      <c r="C18" s="21" t="s">
        <v>110</v>
      </c>
      <c r="D18" s="21" t="s">
        <v>103</v>
      </c>
      <c r="E18" s="25" t="s">
        <v>32</v>
      </c>
    </row>
    <row r="19" spans="1:6" ht="28.8" x14ac:dyDescent="0.3">
      <c r="A19" s="28" t="s">
        <v>12</v>
      </c>
      <c r="B19" s="28" t="s">
        <v>30</v>
      </c>
      <c r="C19" s="28" t="s">
        <v>23</v>
      </c>
      <c r="D19" s="28" t="s">
        <v>105</v>
      </c>
      <c r="E19" s="25" t="s">
        <v>32</v>
      </c>
    </row>
    <row r="20" spans="1:6" ht="14.4" customHeight="1" x14ac:dyDescent="0.3">
      <c r="A20" s="23"/>
      <c r="B20" s="54" t="s">
        <v>24</v>
      </c>
      <c r="C20" s="55"/>
      <c r="D20" s="55"/>
      <c r="E20" s="24"/>
    </row>
    <row r="21" spans="1:6" s="32" customFormat="1" x14ac:dyDescent="0.3">
      <c r="A21" s="21" t="s">
        <v>13</v>
      </c>
      <c r="B21" s="21" t="s">
        <v>26</v>
      </c>
      <c r="C21" s="21" t="s">
        <v>25</v>
      </c>
      <c r="D21" s="21" t="s">
        <v>106</v>
      </c>
      <c r="E21" s="21" t="s">
        <v>32</v>
      </c>
    </row>
    <row r="23" spans="1:6" x14ac:dyDescent="0.3">
      <c r="B23" s="26" t="s">
        <v>33</v>
      </c>
      <c r="C23" s="27">
        <f>COUNTIF(C3:C21,"TC*")</f>
        <v>14</v>
      </c>
      <c r="D23" s="26" t="s">
        <v>34</v>
      </c>
      <c r="E23" s="27">
        <f>COUNTIF(E1:E19,E3)</f>
        <v>2</v>
      </c>
    </row>
  </sheetData>
  <mergeCells count="9">
    <mergeCell ref="B14:B15"/>
    <mergeCell ref="A17:A18"/>
    <mergeCell ref="B7:B8"/>
    <mergeCell ref="B10:B11"/>
    <mergeCell ref="A3:A5"/>
    <mergeCell ref="B3:B5"/>
    <mergeCell ref="A7:A8"/>
    <mergeCell ref="A10:A12"/>
    <mergeCell ref="A14:A15"/>
  </mergeCells>
  <conditionalFormatting sqref="E16 E9 E20 E6 E2 B7:E8 B3:E4 C5:E5 B14:E14 B17:E19 C15:E15 B2 B6 B9 B13 B16 B20 B1:E1 B21:E1048576 B10:E12">
    <cfRule type="cellIs" dxfId="1" priority="1" operator="equal">
      <formula>"NO"</formula>
    </cfRule>
    <cfRule type="cellIs" dxfId="0" priority="2" operator="equal">
      <formula>"YES"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27"/>
  <sheetViews>
    <sheetView workbookViewId="0">
      <selection activeCell="N18" sqref="N18"/>
    </sheetView>
  </sheetViews>
  <sheetFormatPr defaultRowHeight="14.4" x14ac:dyDescent="0.3"/>
  <cols>
    <col min="1" max="1" width="13.88671875" customWidth="1"/>
    <col min="2" max="2" width="13.5546875" customWidth="1"/>
    <col min="3" max="3" width="11.33203125" bestFit="1" customWidth="1"/>
    <col min="4" max="4" width="15.21875" bestFit="1" customWidth="1"/>
    <col min="5" max="5" width="9.77734375" bestFit="1" customWidth="1"/>
    <col min="6" max="6" width="36.5546875" bestFit="1" customWidth="1"/>
    <col min="7" max="7" width="14.33203125" bestFit="1" customWidth="1"/>
    <col min="8" max="8" width="12.77734375" bestFit="1" customWidth="1"/>
    <col min="9" max="9" width="10.33203125" bestFit="1" customWidth="1"/>
    <col min="10" max="10" width="9.33203125" bestFit="1" customWidth="1"/>
    <col min="11" max="11" width="10.33203125" bestFit="1" customWidth="1"/>
    <col min="13" max="13" width="9" bestFit="1" customWidth="1"/>
    <col min="14" max="14" width="6.44140625" bestFit="1" customWidth="1"/>
    <col min="15" max="15" width="9.77734375" bestFit="1" customWidth="1"/>
  </cols>
  <sheetData>
    <row r="1" spans="1:11" x14ac:dyDescent="0.3">
      <c r="A1" s="18" t="s">
        <v>41</v>
      </c>
    </row>
    <row r="2" spans="1:11" x14ac:dyDescent="0.3">
      <c r="A2" s="29" t="s">
        <v>76</v>
      </c>
      <c r="B2" s="29" t="s">
        <v>82</v>
      </c>
      <c r="C2" s="29" t="s">
        <v>80</v>
      </c>
      <c r="D2" s="29" t="s">
        <v>84</v>
      </c>
      <c r="E2" s="29" t="s">
        <v>85</v>
      </c>
      <c r="F2" s="29" t="s">
        <v>77</v>
      </c>
      <c r="G2" s="29" t="s">
        <v>78</v>
      </c>
      <c r="H2" s="29" t="s">
        <v>79</v>
      </c>
      <c r="I2" s="29" t="s">
        <v>81</v>
      </c>
      <c r="J2" s="29" t="s">
        <v>86</v>
      </c>
      <c r="K2" s="30" t="s">
        <v>3</v>
      </c>
    </row>
    <row r="3" spans="1:11" x14ac:dyDescent="0.3">
      <c r="A3" s="1">
        <v>1</v>
      </c>
      <c r="B3" s="1">
        <v>2</v>
      </c>
      <c r="C3" s="1">
        <v>0</v>
      </c>
      <c r="D3" s="1">
        <v>0</v>
      </c>
      <c r="E3" s="1">
        <v>7</v>
      </c>
      <c r="F3" s="31" t="s">
        <v>87</v>
      </c>
      <c r="G3" s="1" t="s">
        <v>111</v>
      </c>
      <c r="H3" s="1">
        <v>4</v>
      </c>
      <c r="I3" s="1">
        <f>B3+E3+C3+D3</f>
        <v>9</v>
      </c>
      <c r="J3" s="1">
        <f>'TEST SCENARIOS'!C23-E3-B3</f>
        <v>5</v>
      </c>
      <c r="K3" s="40">
        <f>SUM(I3:I5)</f>
        <v>33</v>
      </c>
    </row>
    <row r="4" spans="1:11" x14ac:dyDescent="0.3">
      <c r="A4" s="1">
        <v>2</v>
      </c>
      <c r="B4" s="1">
        <v>2</v>
      </c>
      <c r="C4" s="1">
        <v>2</v>
      </c>
      <c r="D4" s="1">
        <v>4</v>
      </c>
      <c r="E4" s="1">
        <v>5</v>
      </c>
      <c r="F4" s="1" t="s">
        <v>112</v>
      </c>
      <c r="G4" s="1">
        <v>0</v>
      </c>
      <c r="H4" s="1">
        <v>0</v>
      </c>
      <c r="I4" s="1">
        <f>B4+E4+C4+D4</f>
        <v>13</v>
      </c>
      <c r="J4" s="1">
        <f>J3-E4</f>
        <v>0</v>
      </c>
      <c r="K4" s="41"/>
    </row>
    <row r="5" spans="1:11" x14ac:dyDescent="0.3">
      <c r="A5" s="1">
        <v>3</v>
      </c>
      <c r="B5" s="1">
        <v>2</v>
      </c>
      <c r="C5" s="1">
        <v>4</v>
      </c>
      <c r="D5" s="1">
        <v>5</v>
      </c>
      <c r="E5" s="1">
        <v>0</v>
      </c>
      <c r="F5" s="1">
        <v>0</v>
      </c>
      <c r="G5" s="1">
        <v>0</v>
      </c>
      <c r="H5" s="1">
        <v>0</v>
      </c>
      <c r="I5" s="1">
        <f>B5+E5+C5+D5</f>
        <v>11</v>
      </c>
      <c r="J5" s="1">
        <v>0</v>
      </c>
      <c r="K5" s="42"/>
    </row>
    <row r="6" spans="1:11" x14ac:dyDescent="0.3">
      <c r="A6" s="3"/>
      <c r="B6" s="3"/>
      <c r="C6" s="3"/>
      <c r="D6" s="3"/>
      <c r="E6" s="3"/>
      <c r="F6" s="3"/>
      <c r="G6" s="3"/>
      <c r="H6" s="3"/>
      <c r="I6" s="3"/>
      <c r="J6" s="3"/>
      <c r="K6" s="3"/>
    </row>
    <row r="7" spans="1:11" x14ac:dyDescent="0.3">
      <c r="A7" s="50" t="s">
        <v>38</v>
      </c>
      <c r="B7" s="50"/>
      <c r="C7" s="48">
        <v>0.3</v>
      </c>
      <c r="D7" s="3"/>
      <c r="E7" s="3"/>
      <c r="F7" s="3"/>
      <c r="G7" s="3"/>
      <c r="H7" s="3"/>
      <c r="I7" s="3"/>
      <c r="J7" s="3"/>
      <c r="K7" s="3"/>
    </row>
    <row r="8" spans="1:11" x14ac:dyDescent="0.3">
      <c r="A8" s="51" t="s">
        <v>39</v>
      </c>
      <c r="B8" s="51"/>
      <c r="C8" s="49"/>
      <c r="D8" s="3"/>
      <c r="E8" s="3"/>
      <c r="F8" s="3"/>
      <c r="G8" s="3"/>
      <c r="H8" s="3"/>
      <c r="I8" s="3"/>
      <c r="J8" s="3"/>
      <c r="K8" s="3"/>
    </row>
    <row r="9" spans="1:11" x14ac:dyDescent="0.3">
      <c r="A9" s="52" t="s">
        <v>46</v>
      </c>
      <c r="B9" s="53"/>
      <c r="C9" s="49"/>
      <c r="D9" s="3"/>
      <c r="E9" s="3"/>
      <c r="F9" s="3"/>
      <c r="G9" s="3"/>
      <c r="H9" s="3"/>
      <c r="I9" s="3"/>
      <c r="J9" s="3"/>
      <c r="K9" s="3"/>
    </row>
    <row r="10" spans="1:11" x14ac:dyDescent="0.3">
      <c r="A10" s="52" t="s">
        <v>72</v>
      </c>
      <c r="B10" s="53"/>
      <c r="C10" s="49"/>
      <c r="D10" s="3"/>
      <c r="E10" s="3"/>
      <c r="F10" s="3"/>
      <c r="G10" s="3"/>
      <c r="H10" s="3"/>
      <c r="I10" s="3"/>
      <c r="J10" s="3"/>
      <c r="K10" s="3"/>
    </row>
    <row r="11" spans="1:11" x14ac:dyDescent="0.3">
      <c r="A11" s="52" t="s">
        <v>47</v>
      </c>
      <c r="B11" s="53"/>
      <c r="C11" s="49"/>
      <c r="D11" s="3"/>
      <c r="E11" s="3"/>
      <c r="F11" s="3"/>
      <c r="G11" s="3"/>
      <c r="H11" s="3"/>
      <c r="I11" s="3"/>
      <c r="J11" s="3"/>
      <c r="K11" s="3"/>
    </row>
    <row r="12" spans="1:11" x14ac:dyDescent="0.3">
      <c r="A12" s="51" t="s">
        <v>48</v>
      </c>
      <c r="B12" s="51"/>
      <c r="C12" s="49"/>
      <c r="D12" s="3"/>
      <c r="E12" s="3"/>
      <c r="F12" s="3"/>
      <c r="G12" s="3"/>
      <c r="H12" s="3"/>
      <c r="I12" s="3"/>
      <c r="J12" s="3"/>
      <c r="K12" s="3"/>
    </row>
    <row r="13" spans="1:11" x14ac:dyDescent="0.3">
      <c r="A13" s="16"/>
      <c r="B13" s="16"/>
      <c r="C13" s="17"/>
      <c r="D13" s="3"/>
      <c r="E13" s="3"/>
      <c r="F13" s="3"/>
      <c r="G13" s="3"/>
      <c r="H13" s="3"/>
      <c r="I13" s="3"/>
      <c r="J13" s="3"/>
      <c r="K13" s="3"/>
    </row>
    <row r="14" spans="1:11" x14ac:dyDescent="0.3">
      <c r="A14" s="47" t="s">
        <v>75</v>
      </c>
      <c r="B14" s="47"/>
      <c r="I14" s="2"/>
      <c r="J14" s="2"/>
    </row>
    <row r="15" spans="1:11" x14ac:dyDescent="0.3">
      <c r="A15" s="1" t="s">
        <v>73</v>
      </c>
      <c r="B15" s="13">
        <v>5</v>
      </c>
    </row>
    <row r="16" spans="1:11" x14ac:dyDescent="0.3">
      <c r="A16" s="1" t="s">
        <v>36</v>
      </c>
      <c r="B16" s="13">
        <v>14</v>
      </c>
      <c r="C16" s="14" t="s">
        <v>43</v>
      </c>
    </row>
    <row r="17" spans="1:3" x14ac:dyDescent="0.3">
      <c r="A17" s="1" t="s">
        <v>41</v>
      </c>
      <c r="B17" s="13">
        <f>K3</f>
        <v>33</v>
      </c>
      <c r="C17" s="15">
        <f>SUM(B15:B19)</f>
        <v>70</v>
      </c>
    </row>
    <row r="18" spans="1:3" x14ac:dyDescent="0.3">
      <c r="A18" s="1" t="s">
        <v>37</v>
      </c>
      <c r="B18" s="13">
        <v>6</v>
      </c>
    </row>
    <row r="19" spans="1:3" x14ac:dyDescent="0.3">
      <c r="A19" s="1" t="s">
        <v>71</v>
      </c>
      <c r="B19" s="13">
        <v>12</v>
      </c>
    </row>
    <row r="20" spans="1:3" x14ac:dyDescent="0.3">
      <c r="A20" s="1" t="s">
        <v>42</v>
      </c>
      <c r="B20" s="10">
        <f>(B15+B16+B17+B18+B19)*0.3</f>
        <v>21</v>
      </c>
    </row>
    <row r="21" spans="1:3" x14ac:dyDescent="0.3">
      <c r="A21" s="20" t="s">
        <v>83</v>
      </c>
      <c r="B21" s="19">
        <f>SUM(B15:B20)</f>
        <v>91</v>
      </c>
      <c r="C21" t="s">
        <v>44</v>
      </c>
    </row>
    <row r="22" spans="1:3" x14ac:dyDescent="0.3">
      <c r="A22" s="3"/>
      <c r="B22" s="3"/>
    </row>
    <row r="24" spans="1:3" x14ac:dyDescent="0.3">
      <c r="A24" s="44" t="s">
        <v>74</v>
      </c>
      <c r="B24" s="45"/>
      <c r="C24" s="46"/>
    </row>
    <row r="25" spans="1:3" x14ac:dyDescent="0.3">
      <c r="A25" s="1" t="s">
        <v>43</v>
      </c>
      <c r="B25" s="1" t="s">
        <v>44</v>
      </c>
      <c r="C25" s="1" t="s">
        <v>45</v>
      </c>
    </row>
    <row r="26" spans="1:3" x14ac:dyDescent="0.3">
      <c r="A26" s="10">
        <f>C17</f>
        <v>70</v>
      </c>
      <c r="B26" s="10">
        <f>B21</f>
        <v>91</v>
      </c>
      <c r="C26" s="10">
        <f>B26*1.3</f>
        <v>118.3</v>
      </c>
    </row>
    <row r="27" spans="1:3" x14ac:dyDescent="0.3">
      <c r="A27" s="43" t="s">
        <v>40</v>
      </c>
      <c r="B27" s="43"/>
      <c r="C27" s="19">
        <f>(A26+4*B26+C26)/6</f>
        <v>92.05</v>
      </c>
    </row>
  </sheetData>
  <mergeCells count="11">
    <mergeCell ref="K3:K5"/>
    <mergeCell ref="A27:B27"/>
    <mergeCell ref="A24:C24"/>
    <mergeCell ref="A14:B14"/>
    <mergeCell ref="C7:C12"/>
    <mergeCell ref="A7:B7"/>
    <mergeCell ref="A8:B8"/>
    <mergeCell ref="A12:B12"/>
    <mergeCell ref="A9:B9"/>
    <mergeCell ref="A10:B10"/>
    <mergeCell ref="A11:B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14"/>
  <sheetViews>
    <sheetView workbookViewId="0">
      <selection activeCell="B14" sqref="B14"/>
    </sheetView>
  </sheetViews>
  <sheetFormatPr defaultRowHeight="14.4" x14ac:dyDescent="0.3"/>
  <cols>
    <col min="1" max="1" width="4.44140625" style="5" customWidth="1"/>
    <col min="2" max="3" width="34.109375" style="4" customWidth="1"/>
    <col min="4" max="4" width="45.77734375" style="4" customWidth="1"/>
    <col min="5" max="5" width="46" style="4" customWidth="1"/>
    <col min="6" max="16384" width="8.88671875" style="4"/>
  </cols>
  <sheetData>
    <row r="1" spans="1:7" x14ac:dyDescent="0.3">
      <c r="A1" s="9" t="s">
        <v>58</v>
      </c>
      <c r="B1" s="8" t="s">
        <v>67</v>
      </c>
      <c r="C1" s="8" t="s">
        <v>68</v>
      </c>
      <c r="D1" s="8" t="s">
        <v>69</v>
      </c>
      <c r="E1" s="8" t="s">
        <v>70</v>
      </c>
    </row>
    <row r="2" spans="1:7" ht="100.8" x14ac:dyDescent="0.3">
      <c r="A2" s="6">
        <v>1</v>
      </c>
      <c r="B2" s="7" t="s">
        <v>49</v>
      </c>
      <c r="C2" s="7" t="s">
        <v>128</v>
      </c>
      <c r="D2" s="7" t="s">
        <v>129</v>
      </c>
      <c r="E2" s="7" t="s">
        <v>130</v>
      </c>
      <c r="F2" s="4" t="s">
        <v>137</v>
      </c>
      <c r="G2" s="4" t="s">
        <v>143</v>
      </c>
    </row>
    <row r="3" spans="1:7" ht="72" x14ac:dyDescent="0.3">
      <c r="A3" s="11">
        <v>2</v>
      </c>
      <c r="B3" s="12" t="s">
        <v>50</v>
      </c>
      <c r="C3" s="12" t="s">
        <v>51</v>
      </c>
      <c r="D3" s="12" t="s">
        <v>131</v>
      </c>
      <c r="E3" s="12" t="s">
        <v>63</v>
      </c>
      <c r="F3" s="4" t="s">
        <v>139</v>
      </c>
      <c r="G3" s="4" t="s">
        <v>141</v>
      </c>
    </row>
    <row r="4" spans="1:7" ht="57.6" x14ac:dyDescent="0.3">
      <c r="A4" s="6">
        <v>3</v>
      </c>
      <c r="B4" s="7" t="s">
        <v>52</v>
      </c>
      <c r="C4" s="7" t="s">
        <v>66</v>
      </c>
      <c r="D4" s="7" t="s">
        <v>132</v>
      </c>
      <c r="E4" s="7" t="s">
        <v>62</v>
      </c>
      <c r="F4" s="4" t="s">
        <v>138</v>
      </c>
      <c r="G4" s="4" t="s">
        <v>140</v>
      </c>
    </row>
    <row r="5" spans="1:7" ht="86.4" x14ac:dyDescent="0.3">
      <c r="A5" s="11">
        <v>4</v>
      </c>
      <c r="B5" s="12" t="s">
        <v>64</v>
      </c>
      <c r="C5" s="12" t="s">
        <v>65</v>
      </c>
      <c r="D5" s="12" t="s">
        <v>133</v>
      </c>
      <c r="E5" s="12" t="s">
        <v>59</v>
      </c>
      <c r="F5" s="4" t="s">
        <v>139</v>
      </c>
      <c r="G5" s="4" t="s">
        <v>143</v>
      </c>
    </row>
    <row r="6" spans="1:7" ht="86.4" x14ac:dyDescent="0.3">
      <c r="A6" s="6">
        <v>5</v>
      </c>
      <c r="B6" s="7" t="s">
        <v>53</v>
      </c>
      <c r="C6" s="7" t="s">
        <v>55</v>
      </c>
      <c r="D6" s="7" t="s">
        <v>134</v>
      </c>
      <c r="E6" s="7" t="s">
        <v>60</v>
      </c>
      <c r="F6" s="4" t="s">
        <v>137</v>
      </c>
      <c r="G6" s="4" t="s">
        <v>142</v>
      </c>
    </row>
    <row r="7" spans="1:7" ht="72" x14ac:dyDescent="0.3">
      <c r="A7" s="11">
        <v>6</v>
      </c>
      <c r="B7" s="12" t="s">
        <v>56</v>
      </c>
      <c r="C7" s="12" t="s">
        <v>57</v>
      </c>
      <c r="D7" s="12" t="s">
        <v>135</v>
      </c>
      <c r="E7" s="12" t="s">
        <v>61</v>
      </c>
      <c r="F7" s="4" t="s">
        <v>138</v>
      </c>
      <c r="G7" s="4" t="s">
        <v>143</v>
      </c>
    </row>
    <row r="8" spans="1:7" ht="57.6" x14ac:dyDescent="0.3">
      <c r="A8" s="6">
        <v>7</v>
      </c>
      <c r="B8" s="7" t="s">
        <v>54</v>
      </c>
      <c r="C8" s="7" t="s">
        <v>136</v>
      </c>
      <c r="D8" s="7" t="s">
        <v>132</v>
      </c>
      <c r="E8" s="7" t="s">
        <v>118</v>
      </c>
      <c r="F8" s="4" t="s">
        <v>138</v>
      </c>
      <c r="G8" s="4" t="s">
        <v>143</v>
      </c>
    </row>
    <row r="9" spans="1:7" ht="57.6" x14ac:dyDescent="0.3">
      <c r="A9" s="11">
        <v>8</v>
      </c>
      <c r="B9" s="28" t="s">
        <v>113</v>
      </c>
      <c r="C9" s="28" t="s">
        <v>119</v>
      </c>
      <c r="D9" s="28" t="s">
        <v>132</v>
      </c>
      <c r="E9" s="28" t="s">
        <v>60</v>
      </c>
      <c r="F9" s="4" t="s">
        <v>139</v>
      </c>
      <c r="G9" s="4" t="s">
        <v>142</v>
      </c>
    </row>
    <row r="10" spans="1:7" ht="57.6" x14ac:dyDescent="0.3">
      <c r="A10" s="6">
        <v>9</v>
      </c>
      <c r="B10" s="25" t="s">
        <v>114</v>
      </c>
      <c r="C10" s="25" t="s">
        <v>120</v>
      </c>
      <c r="D10" s="25" t="s">
        <v>132</v>
      </c>
      <c r="E10" s="25" t="s">
        <v>60</v>
      </c>
      <c r="F10" s="4" t="s">
        <v>139</v>
      </c>
      <c r="G10" s="4" t="s">
        <v>141</v>
      </c>
    </row>
    <row r="11" spans="1:7" ht="57.6" x14ac:dyDescent="0.3">
      <c r="A11" s="11">
        <v>10</v>
      </c>
      <c r="B11" s="28" t="s">
        <v>115</v>
      </c>
      <c r="C11" s="28" t="s">
        <v>121</v>
      </c>
      <c r="D11" s="28" t="s">
        <v>132</v>
      </c>
      <c r="E11" s="28" t="s">
        <v>60</v>
      </c>
      <c r="F11" s="4" t="s">
        <v>139</v>
      </c>
      <c r="G11" s="4" t="s">
        <v>140</v>
      </c>
    </row>
    <row r="12" spans="1:7" ht="57.6" x14ac:dyDescent="0.3">
      <c r="A12" s="6">
        <v>11</v>
      </c>
      <c r="B12" s="25" t="s">
        <v>116</v>
      </c>
      <c r="C12" s="25" t="s">
        <v>122</v>
      </c>
      <c r="D12" s="25" t="s">
        <v>132</v>
      </c>
      <c r="E12" s="25" t="s">
        <v>60</v>
      </c>
      <c r="F12" s="4" t="s">
        <v>139</v>
      </c>
      <c r="G12" s="4" t="s">
        <v>140</v>
      </c>
    </row>
    <row r="13" spans="1:7" ht="57.6" x14ac:dyDescent="0.3">
      <c r="A13" s="11">
        <v>12</v>
      </c>
      <c r="B13" s="28" t="s">
        <v>117</v>
      </c>
      <c r="C13" s="28" t="s">
        <v>123</v>
      </c>
      <c r="D13" s="28" t="s">
        <v>132</v>
      </c>
      <c r="E13" s="28" t="s">
        <v>60</v>
      </c>
      <c r="F13" s="4" t="s">
        <v>139</v>
      </c>
      <c r="G13" s="4" t="s">
        <v>140</v>
      </c>
    </row>
    <row r="14" spans="1:7" ht="57.6" x14ac:dyDescent="0.3">
      <c r="A14" s="6">
        <v>13</v>
      </c>
      <c r="B14" s="25" t="s">
        <v>125</v>
      </c>
      <c r="C14" s="25" t="s">
        <v>126</v>
      </c>
      <c r="D14" s="25" t="s">
        <v>127</v>
      </c>
      <c r="E14" s="25" t="s">
        <v>60</v>
      </c>
      <c r="F14" s="4" t="s">
        <v>138</v>
      </c>
      <c r="G14" s="4" t="s">
        <v>140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TEST SCENARIOS</vt:lpstr>
      <vt:lpstr> LOE ESTIMATION</vt:lpstr>
      <vt:lpstr>DOCS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Bear</dc:creator>
  <cp:lastModifiedBy>Bear</cp:lastModifiedBy>
  <dcterms:created xsi:type="dcterms:W3CDTF">2021-05-07T17:15:41Z</dcterms:created>
  <dcterms:modified xsi:type="dcterms:W3CDTF">2021-06-18T11:09:12Z</dcterms:modified>
</cp:coreProperties>
</file>