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673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" i="1" l="1"/>
  <c r="B13" i="1"/>
  <c r="D13" i="1"/>
  <c r="D5" i="1"/>
  <c r="D6" i="1" s="1"/>
  <c r="D10" i="1" s="1"/>
  <c r="B6" i="1"/>
  <c r="B10" i="1" s="1"/>
  <c r="X10" i="1"/>
  <c r="X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X8" i="1"/>
  <c r="U7" i="1"/>
  <c r="V4" i="1"/>
  <c r="U4" i="1"/>
  <c r="X3" i="1"/>
  <c r="X2" i="1"/>
  <c r="X1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J6" i="1"/>
  <c r="J10" i="1" s="1"/>
  <c r="N6" i="1"/>
  <c r="N10" i="1" s="1"/>
  <c r="C5" i="1"/>
  <c r="C6" i="1" s="1"/>
  <c r="C10" i="1" s="1"/>
  <c r="E5" i="1"/>
  <c r="E6" i="1" s="1"/>
  <c r="E10" i="1" s="1"/>
  <c r="F5" i="1"/>
  <c r="F6" i="1" s="1"/>
  <c r="F10" i="1" s="1"/>
  <c r="G5" i="1"/>
  <c r="G6" i="1" s="1"/>
  <c r="G10" i="1" s="1"/>
  <c r="H5" i="1"/>
  <c r="H6" i="1" s="1"/>
  <c r="H10" i="1" s="1"/>
  <c r="I5" i="1"/>
  <c r="I6" i="1" s="1"/>
  <c r="I10" i="1" s="1"/>
  <c r="J5" i="1"/>
  <c r="K5" i="1"/>
  <c r="K6" i="1" s="1"/>
  <c r="K10" i="1" s="1"/>
  <c r="L5" i="1"/>
  <c r="L6" i="1" s="1"/>
  <c r="L10" i="1" s="1"/>
  <c r="M5" i="1"/>
  <c r="M6" i="1" s="1"/>
  <c r="M10" i="1" s="1"/>
  <c r="N5" i="1"/>
  <c r="O5" i="1"/>
  <c r="O6" i="1" s="1"/>
  <c r="O10" i="1" s="1"/>
  <c r="P5" i="1"/>
  <c r="P6" i="1" s="1"/>
  <c r="P10" i="1" s="1"/>
  <c r="Q5" i="1"/>
  <c r="Q6" i="1" s="1"/>
  <c r="Q10" i="1" s="1"/>
  <c r="R5" i="1"/>
  <c r="R6" i="1" s="1"/>
  <c r="R10" i="1" s="1"/>
  <c r="S5" i="1"/>
  <c r="S6" i="1" s="1"/>
  <c r="S10" i="1" s="1"/>
  <c r="T5" i="1"/>
  <c r="T6" i="1" s="1"/>
  <c r="T10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V3" i="1"/>
  <c r="V2" i="1"/>
  <c r="U2" i="1"/>
  <c r="U3" i="1"/>
  <c r="X7" i="1" l="1"/>
  <c r="U6" i="1"/>
  <c r="D14" i="1" l="1"/>
  <c r="B14" i="1"/>
  <c r="M8" i="1" l="1"/>
  <c r="Q8" i="1"/>
  <c r="E8" i="1"/>
  <c r="B8" i="1"/>
  <c r="I8" i="1"/>
  <c r="H8" i="1"/>
  <c r="K8" i="1"/>
  <c r="N8" i="1"/>
  <c r="L8" i="1"/>
  <c r="R8" i="1"/>
  <c r="T8" i="1"/>
  <c r="D8" i="1"/>
  <c r="G8" i="1"/>
  <c r="J8" i="1"/>
  <c r="O8" i="1"/>
  <c r="P8" i="1"/>
  <c r="S8" i="1"/>
  <c r="C8" i="1"/>
  <c r="C9" i="1"/>
  <c r="H9" i="1"/>
  <c r="L9" i="1"/>
  <c r="P9" i="1"/>
  <c r="T9" i="1"/>
  <c r="D9" i="1"/>
  <c r="I9" i="1"/>
  <c r="M9" i="1"/>
  <c r="Q9" i="1"/>
  <c r="B9" i="1"/>
  <c r="E9" i="1"/>
  <c r="J9" i="1"/>
  <c r="N9" i="1"/>
  <c r="R9" i="1"/>
  <c r="G9" i="1"/>
  <c r="K9" i="1"/>
  <c r="O9" i="1"/>
  <c r="S9" i="1"/>
  <c r="F9" i="1"/>
  <c r="F8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36876640419945"/>
                  <c:y val="-2.712230971128609E-2"/>
                </c:manualLayout>
              </c:layout>
              <c:numFmt formatCode="General" sourceLinked="0"/>
            </c:trendlineLbl>
          </c:trendline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Лист1!$B$2:$T$2</c:f>
              <c:numCache>
                <c:formatCode>General</c:formatCode>
                <c:ptCount val="19"/>
                <c:pt idx="0">
                  <c:v>45</c:v>
                </c:pt>
                <c:pt idx="1">
                  <c:v>25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  <c:pt idx="6">
                  <c:v>59</c:v>
                </c:pt>
                <c:pt idx="7">
                  <c:v>60</c:v>
                </c:pt>
                <c:pt idx="8">
                  <c:v>62</c:v>
                </c:pt>
                <c:pt idx="9">
                  <c:v>69</c:v>
                </c:pt>
                <c:pt idx="10">
                  <c:v>72</c:v>
                </c:pt>
                <c:pt idx="11">
                  <c:v>78</c:v>
                </c:pt>
                <c:pt idx="12">
                  <c:v>76</c:v>
                </c:pt>
                <c:pt idx="13">
                  <c:v>80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90</c:v>
                </c:pt>
                <c:pt idx="18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55136"/>
        <c:axId val="232047744"/>
      </c:scatterChart>
      <c:valAx>
        <c:axId val="2317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47744"/>
        <c:crosses val="autoZero"/>
        <c:crossBetween val="midCat"/>
      </c:valAx>
      <c:valAx>
        <c:axId val="2320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Лист1!$B$2:$T$2</c:f>
              <c:numCache>
                <c:formatCode>General</c:formatCode>
                <c:ptCount val="19"/>
                <c:pt idx="0">
                  <c:v>45</c:v>
                </c:pt>
                <c:pt idx="1">
                  <c:v>25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  <c:pt idx="6">
                  <c:v>59</c:v>
                </c:pt>
                <c:pt idx="7">
                  <c:v>60</c:v>
                </c:pt>
                <c:pt idx="8">
                  <c:v>62</c:v>
                </c:pt>
                <c:pt idx="9">
                  <c:v>69</c:v>
                </c:pt>
                <c:pt idx="10">
                  <c:v>72</c:v>
                </c:pt>
                <c:pt idx="11">
                  <c:v>78</c:v>
                </c:pt>
                <c:pt idx="12">
                  <c:v>76</c:v>
                </c:pt>
                <c:pt idx="13">
                  <c:v>80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90</c:v>
                </c:pt>
                <c:pt idx="18">
                  <c:v>93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</c:spPr>
          </c:marker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Лист1!$B$8:$T$8</c:f>
              <c:numCache>
                <c:formatCode>General</c:formatCode>
                <c:ptCount val="19"/>
                <c:pt idx="0">
                  <c:v>15.70204829222758</c:v>
                </c:pt>
                <c:pt idx="1">
                  <c:v>19.201061790483294</c:v>
                </c:pt>
                <c:pt idx="2">
                  <c:v>16.401850991878721</c:v>
                </c:pt>
                <c:pt idx="3">
                  <c:v>21.300469889436723</c:v>
                </c:pt>
                <c:pt idx="4">
                  <c:v>23.399877988390152</c:v>
                </c:pt>
                <c:pt idx="5">
                  <c:v>28.29849688594815</c:v>
                </c:pt>
                <c:pt idx="6">
                  <c:v>29.698102285250439</c:v>
                </c:pt>
                <c:pt idx="7">
                  <c:v>33.197115783506149</c:v>
                </c:pt>
                <c:pt idx="8">
                  <c:v>30.397904984901576</c:v>
                </c:pt>
                <c:pt idx="9">
                  <c:v>35.296523882459582</c:v>
                </c:pt>
                <c:pt idx="10">
                  <c:v>36.69612928176187</c:v>
                </c:pt>
                <c:pt idx="11">
                  <c:v>35.996326582110726</c:v>
                </c:pt>
                <c:pt idx="12">
                  <c:v>40.195142780017576</c:v>
                </c:pt>
                <c:pt idx="13">
                  <c:v>45.793564377226716</c:v>
                </c:pt>
                <c:pt idx="14">
                  <c:v>49.292577875482436</c:v>
                </c:pt>
                <c:pt idx="15">
                  <c:v>44.393958977924441</c:v>
                </c:pt>
                <c:pt idx="16">
                  <c:v>49.992380575133581</c:v>
                </c:pt>
                <c:pt idx="17">
                  <c:v>50.692183274784725</c:v>
                </c:pt>
                <c:pt idx="18">
                  <c:v>51.391985974435869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</c:spPr>
          </c:marker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Лист1!$B$9:$T$9</c:f>
              <c:numCache>
                <c:formatCode>General</c:formatCode>
                <c:ptCount val="19"/>
                <c:pt idx="0">
                  <c:v>64.585951707772423</c:v>
                </c:pt>
                <c:pt idx="1">
                  <c:v>70.819938209516707</c:v>
                </c:pt>
                <c:pt idx="2">
                  <c:v>65.832749008121283</c:v>
                </c:pt>
                <c:pt idx="3">
                  <c:v>74.560330110563285</c:v>
                </c:pt>
                <c:pt idx="4">
                  <c:v>78.300722011609849</c:v>
                </c:pt>
                <c:pt idx="5">
                  <c:v>87.028303114051852</c:v>
                </c:pt>
                <c:pt idx="6">
                  <c:v>89.521897714749571</c:v>
                </c:pt>
                <c:pt idx="7">
                  <c:v>95.755884216493854</c:v>
                </c:pt>
                <c:pt idx="8">
                  <c:v>90.76869501509843</c:v>
                </c:pt>
                <c:pt idx="9">
                  <c:v>99.496276117540432</c:v>
                </c:pt>
                <c:pt idx="10">
                  <c:v>101.98987071823815</c:v>
                </c:pt>
                <c:pt idx="11">
                  <c:v>100.74307341788929</c:v>
                </c:pt>
                <c:pt idx="12">
                  <c:v>108.22385721998243</c:v>
                </c:pt>
                <c:pt idx="13">
                  <c:v>118.1982356227733</c:v>
                </c:pt>
                <c:pt idx="14">
                  <c:v>124.43222212451758</c:v>
                </c:pt>
                <c:pt idx="15">
                  <c:v>115.70464102207558</c:v>
                </c:pt>
                <c:pt idx="16">
                  <c:v>125.67901942486644</c:v>
                </c:pt>
                <c:pt idx="17">
                  <c:v>126.9258167252153</c:v>
                </c:pt>
                <c:pt idx="18">
                  <c:v>128.17261402556414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67360"/>
        <c:axId val="235577344"/>
      </c:scatterChart>
      <c:valAx>
        <c:axId val="2355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77344"/>
        <c:crosses val="autoZero"/>
        <c:crossBetween val="midCat"/>
      </c:valAx>
      <c:valAx>
        <c:axId val="2355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6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Лист1!$B$6:$T$6</c:f>
              <c:numCache>
                <c:formatCode>General</c:formatCode>
                <c:ptCount val="19"/>
                <c:pt idx="0">
                  <c:v>4.8559999999999945</c:v>
                </c:pt>
                <c:pt idx="1">
                  <c:v>-20.0105</c:v>
                </c:pt>
                <c:pt idx="2">
                  <c:v>6.8826999999999998</c:v>
                </c:pt>
                <c:pt idx="3">
                  <c:v>4.0696000000000012</c:v>
                </c:pt>
                <c:pt idx="4">
                  <c:v>3.1496999999999957</c:v>
                </c:pt>
                <c:pt idx="5">
                  <c:v>-6.6634000000000029</c:v>
                </c:pt>
                <c:pt idx="6">
                  <c:v>-0.61000000000000654</c:v>
                </c:pt>
                <c:pt idx="7">
                  <c:v>-4.4765000000000015</c:v>
                </c:pt>
                <c:pt idx="8">
                  <c:v>1.4166999999999987</c:v>
                </c:pt>
                <c:pt idx="9">
                  <c:v>1.6036000000000001</c:v>
                </c:pt>
                <c:pt idx="10">
                  <c:v>2.6569999999999965</c:v>
                </c:pt>
                <c:pt idx="11">
                  <c:v>9.6303000000000054</c:v>
                </c:pt>
                <c:pt idx="12">
                  <c:v>1.7904999999999944</c:v>
                </c:pt>
                <c:pt idx="13">
                  <c:v>-1.995900000000006</c:v>
                </c:pt>
                <c:pt idx="14">
                  <c:v>-4.862400000000008</c:v>
                </c:pt>
                <c:pt idx="15">
                  <c:v>4.9506999999999834</c:v>
                </c:pt>
                <c:pt idx="16">
                  <c:v>-6.8357000000000028</c:v>
                </c:pt>
                <c:pt idx="17">
                  <c:v>1.1910000000000025</c:v>
                </c:pt>
                <c:pt idx="18">
                  <c:v>3.2177000000000078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64064"/>
        <c:axId val="203619712"/>
      </c:barChart>
      <c:catAx>
        <c:axId val="203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19712"/>
        <c:crosses val="autoZero"/>
        <c:auto val="1"/>
        <c:lblAlgn val="ctr"/>
        <c:lblOffset val="100"/>
        <c:noMultiLvlLbl val="0"/>
      </c:catAx>
      <c:valAx>
        <c:axId val="2036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0</xdr:row>
          <xdr:rowOff>47625</xdr:rowOff>
        </xdr:from>
        <xdr:to>
          <xdr:col>20</xdr:col>
          <xdr:colOff>361950</xdr:colOff>
          <xdr:row>0</xdr:row>
          <xdr:rowOff>190500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209550</xdr:colOff>
          <xdr:row>0</xdr:row>
          <xdr:rowOff>47625</xdr:rowOff>
        </xdr:from>
        <xdr:to>
          <xdr:col>21</xdr:col>
          <xdr:colOff>361950</xdr:colOff>
          <xdr:row>0</xdr:row>
          <xdr:rowOff>190500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0</xdr:row>
          <xdr:rowOff>85725</xdr:rowOff>
        </xdr:from>
        <xdr:to>
          <xdr:col>0</xdr:col>
          <xdr:colOff>352425</xdr:colOff>
          <xdr:row>0</xdr:row>
          <xdr:rowOff>247650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</xdr:row>
          <xdr:rowOff>76200</xdr:rowOff>
        </xdr:from>
        <xdr:to>
          <xdr:col>0</xdr:col>
          <xdr:colOff>390525</xdr:colOff>
          <xdr:row>1</xdr:row>
          <xdr:rowOff>238125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</xdr:row>
          <xdr:rowOff>66675</xdr:rowOff>
        </xdr:from>
        <xdr:to>
          <xdr:col>0</xdr:col>
          <xdr:colOff>409575</xdr:colOff>
          <xdr:row>2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3</xdr:row>
          <xdr:rowOff>85725</xdr:rowOff>
        </xdr:from>
        <xdr:to>
          <xdr:col>0</xdr:col>
          <xdr:colOff>419100</xdr:colOff>
          <xdr:row>3</xdr:row>
          <xdr:rowOff>247650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4</xdr:row>
          <xdr:rowOff>57150</xdr:rowOff>
        </xdr:from>
        <xdr:to>
          <xdr:col>0</xdr:col>
          <xdr:colOff>390525</xdr:colOff>
          <xdr:row>4</xdr:row>
          <xdr:rowOff>257175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6</xdr:row>
          <xdr:rowOff>38100</xdr:rowOff>
        </xdr:from>
        <xdr:to>
          <xdr:col>0</xdr:col>
          <xdr:colOff>409575</xdr:colOff>
          <xdr:row>6</xdr:row>
          <xdr:rowOff>276225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38100</xdr:rowOff>
        </xdr:from>
        <xdr:to>
          <xdr:col>0</xdr:col>
          <xdr:colOff>457200</xdr:colOff>
          <xdr:row>7</xdr:row>
          <xdr:rowOff>266700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8</xdr:row>
          <xdr:rowOff>47625</xdr:rowOff>
        </xdr:from>
        <xdr:to>
          <xdr:col>0</xdr:col>
          <xdr:colOff>466725</xdr:colOff>
          <xdr:row>8</xdr:row>
          <xdr:rowOff>276225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5</xdr:row>
          <xdr:rowOff>57150</xdr:rowOff>
        </xdr:from>
        <xdr:to>
          <xdr:col>0</xdr:col>
          <xdr:colOff>409575</xdr:colOff>
          <xdr:row>5</xdr:row>
          <xdr:rowOff>238125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0</xdr:row>
          <xdr:rowOff>19050</xdr:rowOff>
        </xdr:from>
        <xdr:to>
          <xdr:col>22</xdr:col>
          <xdr:colOff>400050</xdr:colOff>
          <xdr:row>0</xdr:row>
          <xdr:rowOff>257175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1</xdr:row>
          <xdr:rowOff>38100</xdr:rowOff>
        </xdr:from>
        <xdr:to>
          <xdr:col>22</xdr:col>
          <xdr:colOff>361950</xdr:colOff>
          <xdr:row>1</xdr:row>
          <xdr:rowOff>276225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2</xdr:row>
          <xdr:rowOff>76200</xdr:rowOff>
        </xdr:from>
        <xdr:to>
          <xdr:col>22</xdr:col>
          <xdr:colOff>285750</xdr:colOff>
          <xdr:row>2</xdr:row>
          <xdr:rowOff>257175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3</xdr:row>
          <xdr:rowOff>38100</xdr:rowOff>
        </xdr:from>
        <xdr:to>
          <xdr:col>22</xdr:col>
          <xdr:colOff>314325</xdr:colOff>
          <xdr:row>3</xdr:row>
          <xdr:rowOff>276225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4</xdr:row>
          <xdr:rowOff>38100</xdr:rowOff>
        </xdr:from>
        <xdr:to>
          <xdr:col>22</xdr:col>
          <xdr:colOff>381000</xdr:colOff>
          <xdr:row>4</xdr:row>
          <xdr:rowOff>276225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5</xdr:row>
          <xdr:rowOff>38100</xdr:rowOff>
        </xdr:from>
        <xdr:to>
          <xdr:col>22</xdr:col>
          <xdr:colOff>381000</xdr:colOff>
          <xdr:row>5</xdr:row>
          <xdr:rowOff>266700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6</xdr:row>
          <xdr:rowOff>47625</xdr:rowOff>
        </xdr:from>
        <xdr:to>
          <xdr:col>22</xdr:col>
          <xdr:colOff>361950</xdr:colOff>
          <xdr:row>6</xdr:row>
          <xdr:rowOff>276225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19050</xdr:rowOff>
        </xdr:from>
        <xdr:to>
          <xdr:col>22</xdr:col>
          <xdr:colOff>552450</xdr:colOff>
          <xdr:row>7</xdr:row>
          <xdr:rowOff>295275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9</xdr:row>
          <xdr:rowOff>47625</xdr:rowOff>
        </xdr:from>
        <xdr:to>
          <xdr:col>0</xdr:col>
          <xdr:colOff>409575</xdr:colOff>
          <xdr:row>9</xdr:row>
          <xdr:rowOff>247650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12</xdr:row>
          <xdr:rowOff>47625</xdr:rowOff>
        </xdr:from>
        <xdr:to>
          <xdr:col>2</xdr:col>
          <xdr:colOff>523875</xdr:colOff>
          <xdr:row>12</xdr:row>
          <xdr:rowOff>285750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13</xdr:row>
          <xdr:rowOff>38100</xdr:rowOff>
        </xdr:from>
        <xdr:to>
          <xdr:col>2</xdr:col>
          <xdr:colOff>523875</xdr:colOff>
          <xdr:row>13</xdr:row>
          <xdr:rowOff>276225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</xdr:row>
          <xdr:rowOff>28575</xdr:rowOff>
        </xdr:from>
        <xdr:to>
          <xdr:col>22</xdr:col>
          <xdr:colOff>990600</xdr:colOff>
          <xdr:row>8</xdr:row>
          <xdr:rowOff>304800</xdr:rowOff>
        </xdr:to>
        <xdr:sp macro="" textlink="">
          <xdr:nvSpPr>
            <xdr:cNvPr id="2071" name="AutoShape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10</xdr:row>
          <xdr:rowOff>19050</xdr:rowOff>
        </xdr:from>
        <xdr:to>
          <xdr:col>0</xdr:col>
          <xdr:colOff>676275</xdr:colOff>
          <xdr:row>10</xdr:row>
          <xdr:rowOff>257175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</xdr:row>
          <xdr:rowOff>47625</xdr:rowOff>
        </xdr:from>
        <xdr:to>
          <xdr:col>22</xdr:col>
          <xdr:colOff>1190625</xdr:colOff>
          <xdr:row>10</xdr:row>
          <xdr:rowOff>266700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14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0</xdr:rowOff>
    </xdr:from>
    <xdr:to>
      <xdr:col>14</xdr:col>
      <xdr:colOff>1</xdr:colOff>
      <xdr:row>14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1</xdr:row>
      <xdr:rowOff>0</xdr:rowOff>
    </xdr:from>
    <xdr:to>
      <xdr:col>21</xdr:col>
      <xdr:colOff>0</xdr:colOff>
      <xdr:row>14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9" Type="http://schemas.openxmlformats.org/officeDocument/2006/relationships/oleObject" Target="../embeddings/oleObject19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6.emf"/><Relationship Id="rId42" Type="http://schemas.openxmlformats.org/officeDocument/2006/relationships/image" Target="../media/image20.emf"/><Relationship Id="rId47" Type="http://schemas.openxmlformats.org/officeDocument/2006/relationships/oleObject" Target="../embeddings/oleObject23.bin"/><Relationship Id="rId50" Type="http://schemas.openxmlformats.org/officeDocument/2006/relationships/image" Target="../media/image24.e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8.emf"/><Relationship Id="rId46" Type="http://schemas.openxmlformats.org/officeDocument/2006/relationships/image" Target="../media/image22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oleObject" Target="../embeddings/oleObject14.bin"/><Relationship Id="rId41" Type="http://schemas.openxmlformats.org/officeDocument/2006/relationships/oleObject" Target="../embeddings/oleObject20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32" Type="http://schemas.openxmlformats.org/officeDocument/2006/relationships/image" Target="../media/image15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9.emf"/><Relationship Id="rId45" Type="http://schemas.openxmlformats.org/officeDocument/2006/relationships/oleObject" Target="../embeddings/oleObject22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7.emf"/><Relationship Id="rId49" Type="http://schemas.openxmlformats.org/officeDocument/2006/relationships/oleObject" Target="../embeddings/oleObject24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1.emf"/><Relationship Id="rId52" Type="http://schemas.openxmlformats.org/officeDocument/2006/relationships/image" Target="../media/image25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3.emf"/><Relationship Id="rId8" Type="http://schemas.openxmlformats.org/officeDocument/2006/relationships/image" Target="../media/image3.emf"/><Relationship Id="rId51" Type="http://schemas.openxmlformats.org/officeDocument/2006/relationships/oleObject" Target="../embeddings/oleObject2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"/>
  <sheetViews>
    <sheetView zoomScale="80" zoomScaleNormal="80" workbookViewId="0">
      <selection activeCell="B6" sqref="B6:T6"/>
    </sheetView>
  </sheetViews>
  <sheetFormatPr defaultRowHeight="15" x14ac:dyDescent="0.25"/>
  <cols>
    <col min="1" max="1" width="11.140625" customWidth="1"/>
    <col min="23" max="23" width="20.28515625" customWidth="1"/>
  </cols>
  <sheetData>
    <row r="1" spans="1:27" ht="24.95" customHeight="1" x14ac:dyDescent="0.25">
      <c r="A1" s="1"/>
      <c r="B1" s="1">
        <v>1</v>
      </c>
      <c r="C1" s="1">
        <f>SUM(B1,1)</f>
        <v>2</v>
      </c>
      <c r="D1" s="1">
        <f t="shared" ref="D1:T1" si="0">SUM(C1,1)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/>
      <c r="V1" s="1"/>
      <c r="W1" s="1"/>
      <c r="X1" s="1">
        <f>_xlfn.COVARIANCE.S(B2:T2,B3:T3)</f>
        <v>283.11111111111109</v>
      </c>
      <c r="Y1" s="1"/>
      <c r="Z1" s="1"/>
      <c r="AA1" s="1"/>
    </row>
    <row r="2" spans="1:27" ht="24.95" customHeight="1" x14ac:dyDescent="0.25">
      <c r="A2" s="1"/>
      <c r="B2" s="1">
        <v>45</v>
      </c>
      <c r="C2" s="1">
        <v>25</v>
      </c>
      <c r="D2" s="1">
        <v>48</v>
      </c>
      <c r="E2" s="1">
        <v>52</v>
      </c>
      <c r="F2" s="1">
        <v>54</v>
      </c>
      <c r="G2" s="1">
        <v>51</v>
      </c>
      <c r="H2" s="1">
        <v>59</v>
      </c>
      <c r="I2" s="1">
        <v>60</v>
      </c>
      <c r="J2" s="1">
        <v>62</v>
      </c>
      <c r="K2" s="1">
        <v>69</v>
      </c>
      <c r="L2" s="1">
        <v>72</v>
      </c>
      <c r="M2" s="1">
        <v>78</v>
      </c>
      <c r="N2" s="1">
        <v>76</v>
      </c>
      <c r="O2" s="1">
        <v>80</v>
      </c>
      <c r="P2" s="1">
        <v>82</v>
      </c>
      <c r="Q2" s="1">
        <v>85</v>
      </c>
      <c r="R2" s="1">
        <v>81</v>
      </c>
      <c r="S2" s="1">
        <v>90</v>
      </c>
      <c r="T2" s="1">
        <v>93</v>
      </c>
      <c r="U2" s="1">
        <f>AVERAGE(B2:T2)</f>
        <v>66.421052631578945</v>
      </c>
      <c r="V2" s="1">
        <f>_xlfn.STDEV.S(B2:T2)</f>
        <v>17.858442726290203</v>
      </c>
      <c r="W2" s="1"/>
      <c r="X2" s="1">
        <f>PRODUCT(X1,1/(V2*V3))</f>
        <v>0.92950078853206564</v>
      </c>
      <c r="Y2" s="1"/>
      <c r="Z2" s="1"/>
      <c r="AA2" s="1"/>
    </row>
    <row r="3" spans="1:27" ht="24.95" customHeight="1" x14ac:dyDescent="0.25">
      <c r="A3" s="1"/>
      <c r="B3" s="1">
        <v>30</v>
      </c>
      <c r="C3" s="1">
        <v>35</v>
      </c>
      <c r="D3" s="1">
        <v>31</v>
      </c>
      <c r="E3" s="1">
        <v>38</v>
      </c>
      <c r="F3" s="1">
        <v>41</v>
      </c>
      <c r="G3" s="1">
        <v>48</v>
      </c>
      <c r="H3" s="1">
        <v>50</v>
      </c>
      <c r="I3" s="1">
        <v>55</v>
      </c>
      <c r="J3" s="1">
        <v>51</v>
      </c>
      <c r="K3" s="1">
        <v>58</v>
      </c>
      <c r="L3" s="1">
        <v>60</v>
      </c>
      <c r="M3" s="1">
        <v>59</v>
      </c>
      <c r="N3" s="1">
        <v>65</v>
      </c>
      <c r="O3" s="1">
        <v>73</v>
      </c>
      <c r="P3" s="1">
        <v>78</v>
      </c>
      <c r="Q3" s="1">
        <v>71</v>
      </c>
      <c r="R3" s="1">
        <v>79</v>
      </c>
      <c r="S3" s="1">
        <v>80</v>
      </c>
      <c r="T3" s="1">
        <v>81</v>
      </c>
      <c r="U3" s="1">
        <f>AVERAGE(B3:T3)</f>
        <v>57</v>
      </c>
      <c r="V3" s="1">
        <f>_xlfn.STDEV.S(B3:T3)</f>
        <v>17.055465073954711</v>
      </c>
      <c r="W3" s="1"/>
      <c r="X3" s="1">
        <f>T1-2</f>
        <v>17</v>
      </c>
      <c r="Y3" s="1"/>
      <c r="Z3" s="1"/>
      <c r="AA3" s="1"/>
    </row>
    <row r="4" spans="1:27" ht="24.95" customHeight="1" x14ac:dyDescent="0.25">
      <c r="A4" s="1"/>
      <c r="B4" s="1">
        <f>PRODUCT(B2:B3)</f>
        <v>1350</v>
      </c>
      <c r="C4" s="1">
        <f t="shared" ref="C4:T4" si="1">PRODUCT(C2:C3)</f>
        <v>875</v>
      </c>
      <c r="D4" s="1">
        <f t="shared" si="1"/>
        <v>1488</v>
      </c>
      <c r="E4" s="1">
        <f t="shared" si="1"/>
        <v>1976</v>
      </c>
      <c r="F4" s="1">
        <f t="shared" si="1"/>
        <v>2214</v>
      </c>
      <c r="G4" s="1">
        <f t="shared" si="1"/>
        <v>2448</v>
      </c>
      <c r="H4" s="1">
        <f t="shared" si="1"/>
        <v>2950</v>
      </c>
      <c r="I4" s="1">
        <f t="shared" si="1"/>
        <v>3300</v>
      </c>
      <c r="J4" s="1">
        <f t="shared" si="1"/>
        <v>3162</v>
      </c>
      <c r="K4" s="1">
        <f t="shared" si="1"/>
        <v>4002</v>
      </c>
      <c r="L4" s="1">
        <f t="shared" si="1"/>
        <v>4320</v>
      </c>
      <c r="M4" s="1">
        <f t="shared" si="1"/>
        <v>4602</v>
      </c>
      <c r="N4" s="1">
        <f t="shared" si="1"/>
        <v>4940</v>
      </c>
      <c r="O4" s="1">
        <f t="shared" si="1"/>
        <v>5840</v>
      </c>
      <c r="P4" s="1">
        <f t="shared" si="1"/>
        <v>6396</v>
      </c>
      <c r="Q4" s="1">
        <f t="shared" si="1"/>
        <v>6035</v>
      </c>
      <c r="R4" s="1">
        <f t="shared" si="1"/>
        <v>6399</v>
      </c>
      <c r="S4" s="1">
        <f t="shared" si="1"/>
        <v>7200</v>
      </c>
      <c r="T4" s="1">
        <f t="shared" si="1"/>
        <v>7533</v>
      </c>
      <c r="U4" s="1">
        <f>AVERAGE(B4:T4)</f>
        <v>4054.2105263157896</v>
      </c>
      <c r="V4" s="1">
        <f>_xlfn.STDEV.S(B4:T4)</f>
        <v>2083.3412154236858</v>
      </c>
      <c r="W4" s="1"/>
      <c r="X4" s="1">
        <v>2.92</v>
      </c>
      <c r="Y4" s="1"/>
      <c r="Z4" s="1"/>
      <c r="AA4" s="1"/>
    </row>
    <row r="5" spans="1:27" ht="24.95" customHeight="1" x14ac:dyDescent="0.25">
      <c r="A5" s="1"/>
      <c r="B5" s="1">
        <f>SUM($X5,$X6*B3)</f>
        <v>40.144000000000005</v>
      </c>
      <c r="C5" s="1">
        <f t="shared" ref="C5:T5" si="2">SUM($X5,$X6*C3)</f>
        <v>45.0105</v>
      </c>
      <c r="D5" s="1">
        <f>SUM($X5,$X6*D3)</f>
        <v>41.1173</v>
      </c>
      <c r="E5" s="1">
        <f t="shared" si="2"/>
        <v>47.930399999999999</v>
      </c>
      <c r="F5" s="1">
        <f t="shared" si="2"/>
        <v>50.850300000000004</v>
      </c>
      <c r="G5" s="1">
        <f t="shared" si="2"/>
        <v>57.663400000000003</v>
      </c>
      <c r="H5" s="1">
        <f t="shared" si="2"/>
        <v>59.610000000000007</v>
      </c>
      <c r="I5" s="1">
        <f t="shared" si="2"/>
        <v>64.476500000000001</v>
      </c>
      <c r="J5" s="1">
        <f t="shared" si="2"/>
        <v>60.583300000000001</v>
      </c>
      <c r="K5" s="1">
        <f t="shared" si="2"/>
        <v>67.3964</v>
      </c>
      <c r="L5" s="1">
        <f t="shared" si="2"/>
        <v>69.343000000000004</v>
      </c>
      <c r="M5" s="1">
        <f t="shared" si="2"/>
        <v>68.369699999999995</v>
      </c>
      <c r="N5" s="1">
        <f t="shared" si="2"/>
        <v>74.209500000000006</v>
      </c>
      <c r="O5" s="1">
        <f t="shared" si="2"/>
        <v>81.995900000000006</v>
      </c>
      <c r="P5" s="1">
        <f t="shared" si="2"/>
        <v>86.862400000000008</v>
      </c>
      <c r="Q5" s="1">
        <f t="shared" si="2"/>
        <v>80.049300000000017</v>
      </c>
      <c r="R5" s="1">
        <f t="shared" si="2"/>
        <v>87.835700000000003</v>
      </c>
      <c r="S5" s="1">
        <f t="shared" si="2"/>
        <v>88.808999999999997</v>
      </c>
      <c r="T5" s="1">
        <f t="shared" si="2"/>
        <v>89.782299999999992</v>
      </c>
      <c r="U5" s="1"/>
      <c r="V5" s="1"/>
      <c r="W5" s="1"/>
      <c r="X5" s="1">
        <v>10.945</v>
      </c>
      <c r="Y5" s="1"/>
      <c r="Z5" s="1"/>
      <c r="AA5" s="1"/>
    </row>
    <row r="6" spans="1:27" ht="24.95" customHeight="1" x14ac:dyDescent="0.25">
      <c r="A6" s="1"/>
      <c r="B6" s="1">
        <f>SUM(B2,-B5)</f>
        <v>4.8559999999999945</v>
      </c>
      <c r="C6" s="1">
        <f t="shared" ref="C6:T6" si="3">SUM(C2,-C5)</f>
        <v>-20.0105</v>
      </c>
      <c r="D6" s="1">
        <f t="shared" si="3"/>
        <v>6.8826999999999998</v>
      </c>
      <c r="E6" s="1">
        <f t="shared" si="3"/>
        <v>4.0696000000000012</v>
      </c>
      <c r="F6" s="1">
        <f t="shared" si="3"/>
        <v>3.1496999999999957</v>
      </c>
      <c r="G6" s="1">
        <f t="shared" si="3"/>
        <v>-6.6634000000000029</v>
      </c>
      <c r="H6" s="1">
        <f t="shared" si="3"/>
        <v>-0.61000000000000654</v>
      </c>
      <c r="I6" s="1">
        <f t="shared" si="3"/>
        <v>-4.4765000000000015</v>
      </c>
      <c r="J6" s="1">
        <f t="shared" si="3"/>
        <v>1.4166999999999987</v>
      </c>
      <c r="K6" s="1">
        <f t="shared" si="3"/>
        <v>1.6036000000000001</v>
      </c>
      <c r="L6" s="1">
        <f t="shared" si="3"/>
        <v>2.6569999999999965</v>
      </c>
      <c r="M6" s="1">
        <f t="shared" si="3"/>
        <v>9.6303000000000054</v>
      </c>
      <c r="N6" s="1">
        <f t="shared" si="3"/>
        <v>1.7904999999999944</v>
      </c>
      <c r="O6" s="1">
        <f t="shared" si="3"/>
        <v>-1.995900000000006</v>
      </c>
      <c r="P6" s="1">
        <f t="shared" si="3"/>
        <v>-4.862400000000008</v>
      </c>
      <c r="Q6" s="1">
        <f t="shared" si="3"/>
        <v>4.9506999999999834</v>
      </c>
      <c r="R6" s="1">
        <f t="shared" si="3"/>
        <v>-6.8357000000000028</v>
      </c>
      <c r="S6" s="1">
        <f t="shared" si="3"/>
        <v>1.1910000000000025</v>
      </c>
      <c r="T6" s="1">
        <f t="shared" si="3"/>
        <v>3.2177000000000078</v>
      </c>
      <c r="U6" s="1">
        <f t="shared" ref="U6:U7" si="4">AVERAGE(B6:T6)</f>
        <v>-2.0473684210551525E-3</v>
      </c>
      <c r="V6" s="1"/>
      <c r="W6" s="1"/>
      <c r="X6" s="1">
        <v>0.97330000000000005</v>
      </c>
      <c r="Y6" s="1"/>
      <c r="Z6" s="1"/>
      <c r="AA6" s="1"/>
    </row>
    <row r="7" spans="1:27" ht="24.95" customHeight="1" x14ac:dyDescent="0.25">
      <c r="A7" s="1"/>
      <c r="B7" s="1">
        <f>POWER(B3,2)</f>
        <v>900</v>
      </c>
      <c r="C7" s="1">
        <f t="shared" ref="C7:T7" si="5">POWER(C3,2)</f>
        <v>1225</v>
      </c>
      <c r="D7" s="1">
        <f t="shared" si="5"/>
        <v>961</v>
      </c>
      <c r="E7" s="1">
        <f t="shared" si="5"/>
        <v>1444</v>
      </c>
      <c r="F7" s="1">
        <f t="shared" si="5"/>
        <v>1681</v>
      </c>
      <c r="G7" s="1">
        <f t="shared" si="5"/>
        <v>2304</v>
      </c>
      <c r="H7" s="1">
        <f t="shared" si="5"/>
        <v>2500</v>
      </c>
      <c r="I7" s="1">
        <f t="shared" si="5"/>
        <v>3025</v>
      </c>
      <c r="J7" s="1">
        <f t="shared" si="5"/>
        <v>2601</v>
      </c>
      <c r="K7" s="1">
        <f t="shared" si="5"/>
        <v>3364</v>
      </c>
      <c r="L7" s="1">
        <f t="shared" si="5"/>
        <v>3600</v>
      </c>
      <c r="M7" s="1">
        <f t="shared" si="5"/>
        <v>3481</v>
      </c>
      <c r="N7" s="1">
        <f t="shared" si="5"/>
        <v>4225</v>
      </c>
      <c r="O7" s="1">
        <f t="shared" si="5"/>
        <v>5329</v>
      </c>
      <c r="P7" s="1">
        <f t="shared" si="5"/>
        <v>6084</v>
      </c>
      <c r="Q7" s="1">
        <f t="shared" si="5"/>
        <v>5041</v>
      </c>
      <c r="R7" s="1">
        <f t="shared" si="5"/>
        <v>6241</v>
      </c>
      <c r="S7" s="1">
        <f t="shared" si="5"/>
        <v>6400</v>
      </c>
      <c r="T7" s="1">
        <f t="shared" si="5"/>
        <v>6561</v>
      </c>
      <c r="U7" s="1">
        <f t="shared" si="4"/>
        <v>3524.5789473684213</v>
      </c>
      <c r="V7" s="1"/>
      <c r="W7" s="1"/>
      <c r="X7" s="1">
        <f>SQRT((1/X3)*SUM(B10:T10))</f>
        <v>6.7775075699395764</v>
      </c>
      <c r="Y7" s="1"/>
      <c r="Z7" s="1"/>
      <c r="AA7" s="1"/>
    </row>
    <row r="8" spans="1:27" ht="24.95" customHeight="1" x14ac:dyDescent="0.25">
      <c r="A8" s="1"/>
      <c r="B8" s="1">
        <f>SUM($B13,$B14*B3)</f>
        <v>15.70204829222758</v>
      </c>
      <c r="C8" s="1">
        <f t="shared" ref="C8:T8" si="6">SUM($B13,$B14*C3)</f>
        <v>19.201061790483294</v>
      </c>
      <c r="D8" s="1">
        <f t="shared" si="6"/>
        <v>16.401850991878721</v>
      </c>
      <c r="E8" s="1">
        <f t="shared" si="6"/>
        <v>21.300469889436723</v>
      </c>
      <c r="F8" s="1">
        <f t="shared" si="6"/>
        <v>23.399877988390152</v>
      </c>
      <c r="G8" s="1">
        <f t="shared" si="6"/>
        <v>28.29849688594815</v>
      </c>
      <c r="H8" s="1">
        <f t="shared" si="6"/>
        <v>29.698102285250439</v>
      </c>
      <c r="I8" s="1">
        <f t="shared" si="6"/>
        <v>33.197115783506149</v>
      </c>
      <c r="J8" s="1">
        <f t="shared" si="6"/>
        <v>30.397904984901576</v>
      </c>
      <c r="K8" s="1">
        <f t="shared" si="6"/>
        <v>35.296523882459582</v>
      </c>
      <c r="L8" s="1">
        <f t="shared" si="6"/>
        <v>36.69612928176187</v>
      </c>
      <c r="M8" s="1">
        <f t="shared" si="6"/>
        <v>35.996326582110726</v>
      </c>
      <c r="N8" s="1">
        <f t="shared" si="6"/>
        <v>40.195142780017576</v>
      </c>
      <c r="O8" s="1">
        <f t="shared" si="6"/>
        <v>45.793564377226716</v>
      </c>
      <c r="P8" s="1">
        <f t="shared" si="6"/>
        <v>49.292577875482436</v>
      </c>
      <c r="Q8" s="1">
        <f t="shared" si="6"/>
        <v>44.393958977924441</v>
      </c>
      <c r="R8" s="1">
        <f t="shared" si="6"/>
        <v>49.992380575133581</v>
      </c>
      <c r="S8" s="1">
        <f t="shared" si="6"/>
        <v>50.692183274784725</v>
      </c>
      <c r="T8" s="1">
        <f t="shared" si="6"/>
        <v>51.391985974435869</v>
      </c>
      <c r="U8" s="1"/>
      <c r="V8" s="1"/>
      <c r="W8" s="1"/>
      <c r="X8" s="1">
        <f>SQRT(U7)</f>
        <v>59.368164426470365</v>
      </c>
      <c r="Y8" s="1"/>
      <c r="Z8" s="1"/>
      <c r="AA8" s="1"/>
    </row>
    <row r="9" spans="1:27" ht="24.95" customHeight="1" x14ac:dyDescent="0.25">
      <c r="A9" s="1"/>
      <c r="B9" s="1">
        <f>SUM($D13,$D14*B3)</f>
        <v>64.585951707772423</v>
      </c>
      <c r="C9" s="1">
        <f t="shared" ref="C9:T9" si="7">SUM($D13,$D14*C3)</f>
        <v>70.819938209516707</v>
      </c>
      <c r="D9" s="1">
        <f t="shared" si="7"/>
        <v>65.832749008121283</v>
      </c>
      <c r="E9" s="1">
        <f t="shared" si="7"/>
        <v>74.560330110563285</v>
      </c>
      <c r="F9" s="1">
        <f t="shared" si="7"/>
        <v>78.300722011609849</v>
      </c>
      <c r="G9" s="1">
        <f t="shared" si="7"/>
        <v>87.028303114051852</v>
      </c>
      <c r="H9" s="1">
        <f t="shared" si="7"/>
        <v>89.521897714749571</v>
      </c>
      <c r="I9" s="1">
        <f t="shared" si="7"/>
        <v>95.755884216493854</v>
      </c>
      <c r="J9" s="1">
        <f t="shared" si="7"/>
        <v>90.76869501509843</v>
      </c>
      <c r="K9" s="1">
        <f t="shared" si="7"/>
        <v>99.496276117540432</v>
      </c>
      <c r="L9" s="1">
        <f t="shared" si="7"/>
        <v>101.98987071823815</v>
      </c>
      <c r="M9" s="1">
        <f t="shared" si="7"/>
        <v>100.74307341788929</v>
      </c>
      <c r="N9" s="1">
        <f t="shared" si="7"/>
        <v>108.22385721998243</v>
      </c>
      <c r="O9" s="1">
        <f t="shared" si="7"/>
        <v>118.1982356227733</v>
      </c>
      <c r="P9" s="1">
        <f t="shared" si="7"/>
        <v>124.43222212451758</v>
      </c>
      <c r="Q9" s="1">
        <f t="shared" si="7"/>
        <v>115.70464102207558</v>
      </c>
      <c r="R9" s="1">
        <f t="shared" si="7"/>
        <v>125.67901942486644</v>
      </c>
      <c r="S9" s="1">
        <f t="shared" si="7"/>
        <v>126.9258167252153</v>
      </c>
      <c r="T9" s="1">
        <f t="shared" si="7"/>
        <v>128.17261402556414</v>
      </c>
      <c r="U9" s="1"/>
      <c r="V9" s="1"/>
      <c r="W9" s="1"/>
      <c r="X9" s="1">
        <f>SUM(B11:T11)</f>
        <v>5236</v>
      </c>
      <c r="Y9" s="1"/>
      <c r="Z9" s="1"/>
      <c r="AA9" s="1"/>
    </row>
    <row r="10" spans="1:27" ht="24.95" customHeight="1" x14ac:dyDescent="0.25">
      <c r="A10" s="1"/>
      <c r="B10" s="1">
        <f>POWER(B6,2)</f>
        <v>23.580735999999948</v>
      </c>
      <c r="C10" s="1">
        <f t="shared" ref="C10:T10" si="8">POWER(C6,2)</f>
        <v>400.42011024999999</v>
      </c>
      <c r="D10" s="1">
        <f t="shared" si="8"/>
        <v>47.37155929</v>
      </c>
      <c r="E10" s="1">
        <f t="shared" si="8"/>
        <v>16.561644160000011</v>
      </c>
      <c r="F10" s="1">
        <f t="shared" si="8"/>
        <v>9.9206100899999736</v>
      </c>
      <c r="G10" s="1">
        <f t="shared" si="8"/>
        <v>44.400899560000042</v>
      </c>
      <c r="H10" s="1">
        <f t="shared" si="8"/>
        <v>0.37210000000000798</v>
      </c>
      <c r="I10" s="1">
        <f t="shared" si="8"/>
        <v>20.039052250000012</v>
      </c>
      <c r="J10" s="1">
        <f t="shared" si="8"/>
        <v>2.0070388899999965</v>
      </c>
      <c r="K10" s="1">
        <f t="shared" si="8"/>
        <v>2.5715329600000003</v>
      </c>
      <c r="L10" s="1">
        <f t="shared" si="8"/>
        <v>7.0596489999999816</v>
      </c>
      <c r="M10" s="1">
        <f t="shared" si="8"/>
        <v>92.742678090000098</v>
      </c>
      <c r="N10" s="1">
        <f t="shared" si="8"/>
        <v>3.20589024999998</v>
      </c>
      <c r="O10" s="1">
        <f t="shared" si="8"/>
        <v>3.983616810000024</v>
      </c>
      <c r="P10" s="1">
        <f t="shared" si="8"/>
        <v>23.64293376000008</v>
      </c>
      <c r="Q10" s="1">
        <f t="shared" si="8"/>
        <v>24.509430489999836</v>
      </c>
      <c r="R10" s="1">
        <f t="shared" si="8"/>
        <v>46.726794490000039</v>
      </c>
      <c r="S10" s="1">
        <f t="shared" si="8"/>
        <v>1.4184810000000059</v>
      </c>
      <c r="T10" s="1">
        <f t="shared" si="8"/>
        <v>10.353593290000051</v>
      </c>
      <c r="U10" s="1"/>
      <c r="V10" s="1"/>
      <c r="W10" s="2"/>
      <c r="X10" s="2">
        <f>SQRT(SUM(B7:T7)/(T1*X9))</f>
        <v>0.82045317968025744</v>
      </c>
      <c r="Y10" s="1"/>
      <c r="Z10" s="1"/>
      <c r="AA10" s="1"/>
    </row>
    <row r="11" spans="1:27" ht="24.95" customHeight="1" x14ac:dyDescent="0.25">
      <c r="A11" s="1"/>
      <c r="B11" s="1">
        <f>POWER(B3-$U3,2)</f>
        <v>729</v>
      </c>
      <c r="C11" s="1">
        <f t="shared" ref="C11:T11" si="9">POWER(C3-$U3,2)</f>
        <v>484</v>
      </c>
      <c r="D11" s="1">
        <f t="shared" si="9"/>
        <v>676</v>
      </c>
      <c r="E11" s="1">
        <f t="shared" si="9"/>
        <v>361</v>
      </c>
      <c r="F11" s="1">
        <f t="shared" si="9"/>
        <v>256</v>
      </c>
      <c r="G11" s="1">
        <f t="shared" si="9"/>
        <v>81</v>
      </c>
      <c r="H11" s="1">
        <f t="shared" si="9"/>
        <v>49</v>
      </c>
      <c r="I11" s="1">
        <f t="shared" si="9"/>
        <v>4</v>
      </c>
      <c r="J11" s="1">
        <f t="shared" si="9"/>
        <v>36</v>
      </c>
      <c r="K11" s="1">
        <f t="shared" si="9"/>
        <v>1</v>
      </c>
      <c r="L11" s="1">
        <f t="shared" si="9"/>
        <v>9</v>
      </c>
      <c r="M11" s="1">
        <f t="shared" si="9"/>
        <v>4</v>
      </c>
      <c r="N11" s="1">
        <f t="shared" si="9"/>
        <v>64</v>
      </c>
      <c r="O11" s="1">
        <f t="shared" si="9"/>
        <v>256</v>
      </c>
      <c r="P11" s="1">
        <f t="shared" si="9"/>
        <v>441</v>
      </c>
      <c r="Q11" s="1">
        <f t="shared" si="9"/>
        <v>196</v>
      </c>
      <c r="R11" s="1">
        <f t="shared" si="9"/>
        <v>484</v>
      </c>
      <c r="S11" s="1">
        <f t="shared" si="9"/>
        <v>529</v>
      </c>
      <c r="T11" s="1">
        <f t="shared" si="9"/>
        <v>576</v>
      </c>
      <c r="U11" s="1"/>
      <c r="V11" s="1"/>
      <c r="W11" s="2"/>
      <c r="X11" s="2"/>
      <c r="Y11" s="1"/>
      <c r="Z11" s="1"/>
      <c r="AA11" s="1"/>
    </row>
    <row r="12" spans="1:27" ht="24.9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4.95" customHeight="1" x14ac:dyDescent="0.25">
      <c r="A13" s="1"/>
      <c r="B13" s="1">
        <f>SUM($X5,-($X4*$X7*$X10))</f>
        <v>-5.2920326973067056</v>
      </c>
      <c r="C13" s="1"/>
      <c r="D13" s="1">
        <f>SUM($X5,($X4*$X7*$X10))</f>
        <v>27.182032697306706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4.95" customHeight="1" x14ac:dyDescent="0.25">
      <c r="A14" s="1"/>
      <c r="B14" s="1">
        <f>SUM(X6,-(($X4*$X7)/SQRT($X9)))</f>
        <v>0.69980269965114283</v>
      </c>
      <c r="C14" s="1"/>
      <c r="D14" s="1">
        <f>SUM(X6,(($X4*$X7)/SQRT($X9)))</f>
        <v>1.2467973003488573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4.9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4.9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4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4.9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4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4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4.9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4.9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0.10000000000000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0.10000000000000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0.10000000000000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0.10000000000000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0.10000000000000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0.10000000000000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0.10000000000000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</sheetData>
  <mergeCells count="2">
    <mergeCell ref="W10:W11"/>
    <mergeCell ref="X10:X11"/>
  </mergeCells>
  <pageMargins left="0.7" right="0.7" top="0.75" bottom="0.75" header="0.3" footer="0.3"/>
  <ignoredErrors>
    <ignoredError sqref="B4:T4" formulaRange="1"/>
  </ignoredErrors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20</xdr:col>
                <xdr:colOff>200025</xdr:colOff>
                <xdr:row>0</xdr:row>
                <xdr:rowOff>47625</xdr:rowOff>
              </from>
              <to>
                <xdr:col>20</xdr:col>
                <xdr:colOff>361950</xdr:colOff>
                <xdr:row>0</xdr:row>
                <xdr:rowOff>190500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r:id="rId6">
            <anchor moveWithCells="1">
              <from>
                <xdr:col>21</xdr:col>
                <xdr:colOff>209550</xdr:colOff>
                <xdr:row>0</xdr:row>
                <xdr:rowOff>47625</xdr:rowOff>
              </from>
              <to>
                <xdr:col>21</xdr:col>
                <xdr:colOff>361950</xdr:colOff>
                <xdr:row>0</xdr:row>
                <xdr:rowOff>190500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r:id="rId8">
            <anchor moveWithCells="1">
              <from>
                <xdr:col>0</xdr:col>
                <xdr:colOff>266700</xdr:colOff>
                <xdr:row>0</xdr:row>
                <xdr:rowOff>85725</xdr:rowOff>
              </from>
              <to>
                <xdr:col>0</xdr:col>
                <xdr:colOff>352425</xdr:colOff>
                <xdr:row>0</xdr:row>
                <xdr:rowOff>247650</xdr:rowOff>
              </to>
            </anchor>
          </objectPr>
        </oleObject>
      </mc:Choice>
      <mc:Fallback>
        <oleObject progId="Equation.DSMT4" shapeId="2051" r:id="rId7"/>
      </mc:Fallback>
    </mc:AlternateContent>
    <mc:AlternateContent xmlns:mc="http://schemas.openxmlformats.org/markup-compatibility/2006">
      <mc:Choice Requires="x14">
        <oleObject progId="Equation.DSMT4" shapeId="2052" r:id="rId9">
          <objectPr defaultSize="0" r:id="rId10">
            <anchor moveWithCells="1">
              <from>
                <xdr:col>0</xdr:col>
                <xdr:colOff>247650</xdr:colOff>
                <xdr:row>1</xdr:row>
                <xdr:rowOff>76200</xdr:rowOff>
              </from>
              <to>
                <xdr:col>0</xdr:col>
                <xdr:colOff>390525</xdr:colOff>
                <xdr:row>1</xdr:row>
                <xdr:rowOff>238125</xdr:rowOff>
              </to>
            </anchor>
          </objectPr>
        </oleObject>
      </mc:Choice>
      <mc:Fallback>
        <oleObject progId="Equation.DSMT4" shapeId="2052" r:id="rId9"/>
      </mc:Fallback>
    </mc:AlternateContent>
    <mc:AlternateContent xmlns:mc="http://schemas.openxmlformats.org/markup-compatibility/2006">
      <mc:Choice Requires="x14">
        <oleObject progId="Equation.DSMT4" shapeId="2053" r:id="rId11">
          <objectPr defaultSize="0" r:id="rId12">
            <anchor moveWithCells="1">
              <from>
                <xdr:col>0</xdr:col>
                <xdr:colOff>228600</xdr:colOff>
                <xdr:row>2</xdr:row>
                <xdr:rowOff>66675</xdr:rowOff>
              </from>
              <to>
                <xdr:col>0</xdr:col>
                <xdr:colOff>409575</xdr:colOff>
                <xdr:row>2</xdr:row>
                <xdr:rowOff>228600</xdr:rowOff>
              </to>
            </anchor>
          </objectPr>
        </oleObject>
      </mc:Choice>
      <mc:Fallback>
        <oleObject progId="Equation.DSMT4" shapeId="2053" r:id="rId11"/>
      </mc:Fallback>
    </mc:AlternateContent>
    <mc:AlternateContent xmlns:mc="http://schemas.openxmlformats.org/markup-compatibility/2006">
      <mc:Choice Requires="x14">
        <oleObject progId="Equation.DSMT4" shapeId="2054" r:id="rId13">
          <objectPr defaultSize="0" r:id="rId14">
            <anchor moveWithCells="1">
              <from>
                <xdr:col>0</xdr:col>
                <xdr:colOff>228600</xdr:colOff>
                <xdr:row>3</xdr:row>
                <xdr:rowOff>85725</xdr:rowOff>
              </from>
              <to>
                <xdr:col>0</xdr:col>
                <xdr:colOff>419100</xdr:colOff>
                <xdr:row>3</xdr:row>
                <xdr:rowOff>247650</xdr:rowOff>
              </to>
            </anchor>
          </objectPr>
        </oleObject>
      </mc:Choice>
      <mc:Fallback>
        <oleObject progId="Equation.DSMT4" shapeId="2054" r:id="rId13"/>
      </mc:Fallback>
    </mc:AlternateContent>
    <mc:AlternateContent xmlns:mc="http://schemas.openxmlformats.org/markup-compatibility/2006">
      <mc:Choice Requires="x14">
        <oleObject progId="Equation.DSMT4" shapeId="2055" r:id="rId15">
          <objectPr defaultSize="0" r:id="rId16">
            <anchor moveWithCells="1">
              <from>
                <xdr:col>0</xdr:col>
                <xdr:colOff>247650</xdr:colOff>
                <xdr:row>4</xdr:row>
                <xdr:rowOff>57150</xdr:rowOff>
              </from>
              <to>
                <xdr:col>0</xdr:col>
                <xdr:colOff>390525</xdr:colOff>
                <xdr:row>4</xdr:row>
                <xdr:rowOff>257175</xdr:rowOff>
              </to>
            </anchor>
          </objectPr>
        </oleObject>
      </mc:Choice>
      <mc:Fallback>
        <oleObject progId="Equation.DSMT4" shapeId="2055" r:id="rId15"/>
      </mc:Fallback>
    </mc:AlternateContent>
    <mc:AlternateContent xmlns:mc="http://schemas.openxmlformats.org/markup-compatibility/2006">
      <mc:Choice Requires="x14">
        <oleObject progId="Equation.DSMT4" shapeId="2056" r:id="rId17">
          <objectPr defaultSize="0" r:id="rId18">
            <anchor moveWithCells="1">
              <from>
                <xdr:col>0</xdr:col>
                <xdr:colOff>228600</xdr:colOff>
                <xdr:row>6</xdr:row>
                <xdr:rowOff>38100</xdr:rowOff>
              </from>
              <to>
                <xdr:col>0</xdr:col>
                <xdr:colOff>409575</xdr:colOff>
                <xdr:row>6</xdr:row>
                <xdr:rowOff>276225</xdr:rowOff>
              </to>
            </anchor>
          </objectPr>
        </oleObject>
      </mc:Choice>
      <mc:Fallback>
        <oleObject progId="Equation.DSMT4" shapeId="2056" r:id="rId17"/>
      </mc:Fallback>
    </mc:AlternateContent>
    <mc:AlternateContent xmlns:mc="http://schemas.openxmlformats.org/markup-compatibility/2006">
      <mc:Choice Requires="x14">
        <oleObject progId="Equation.DSMT4" shapeId="2057" r:id="rId19">
          <objectPr defaultSize="0" r:id="rId20">
            <anchor moveWithCells="1">
              <from>
                <xdr:col>0</xdr:col>
                <xdr:colOff>180975</xdr:colOff>
                <xdr:row>7</xdr:row>
                <xdr:rowOff>38100</xdr:rowOff>
              </from>
              <to>
                <xdr:col>0</xdr:col>
                <xdr:colOff>457200</xdr:colOff>
                <xdr:row>7</xdr:row>
                <xdr:rowOff>266700</xdr:rowOff>
              </to>
            </anchor>
          </objectPr>
        </oleObject>
      </mc:Choice>
      <mc:Fallback>
        <oleObject progId="Equation.DSMT4" shapeId="2057" r:id="rId19"/>
      </mc:Fallback>
    </mc:AlternateContent>
    <mc:AlternateContent xmlns:mc="http://schemas.openxmlformats.org/markup-compatibility/2006">
      <mc:Choice Requires="x14">
        <oleObject progId="Equation.DSMT4" shapeId="2058" r:id="rId21">
          <objectPr defaultSize="0" r:id="rId22">
            <anchor moveWithCells="1">
              <from>
                <xdr:col>0</xdr:col>
                <xdr:colOff>171450</xdr:colOff>
                <xdr:row>8</xdr:row>
                <xdr:rowOff>47625</xdr:rowOff>
              </from>
              <to>
                <xdr:col>0</xdr:col>
                <xdr:colOff>466725</xdr:colOff>
                <xdr:row>8</xdr:row>
                <xdr:rowOff>276225</xdr:rowOff>
              </to>
            </anchor>
          </objectPr>
        </oleObject>
      </mc:Choice>
      <mc:Fallback>
        <oleObject progId="Equation.DSMT4" shapeId="2058" r:id="rId21"/>
      </mc:Fallback>
    </mc:AlternateContent>
    <mc:AlternateContent xmlns:mc="http://schemas.openxmlformats.org/markup-compatibility/2006">
      <mc:Choice Requires="x14">
        <oleObject progId="Equation.DSMT4" shapeId="2059" r:id="rId23">
          <objectPr defaultSize="0" autoPict="0" r:id="rId24">
            <anchor moveWithCells="1">
              <from>
                <xdr:col>0</xdr:col>
                <xdr:colOff>257175</xdr:colOff>
                <xdr:row>5</xdr:row>
                <xdr:rowOff>57150</xdr:rowOff>
              </from>
              <to>
                <xdr:col>0</xdr:col>
                <xdr:colOff>409575</xdr:colOff>
                <xdr:row>5</xdr:row>
                <xdr:rowOff>238125</xdr:rowOff>
              </to>
            </anchor>
          </objectPr>
        </oleObject>
      </mc:Choice>
      <mc:Fallback>
        <oleObject progId="Equation.DSMT4" shapeId="2059" r:id="rId23"/>
      </mc:Fallback>
    </mc:AlternateContent>
    <mc:AlternateContent xmlns:mc="http://schemas.openxmlformats.org/markup-compatibility/2006">
      <mc:Choice Requires="x14">
        <oleObject progId="Equation.DSMT4" shapeId="2060" r:id="rId25">
          <objectPr defaultSize="0" r:id="rId26">
            <anchor moveWithCells="1">
              <from>
                <xdr:col>22</xdr:col>
                <xdr:colOff>28575</xdr:colOff>
                <xdr:row>0</xdr:row>
                <xdr:rowOff>19050</xdr:rowOff>
              </from>
              <to>
                <xdr:col>22</xdr:col>
                <xdr:colOff>400050</xdr:colOff>
                <xdr:row>0</xdr:row>
                <xdr:rowOff>257175</xdr:rowOff>
              </to>
            </anchor>
          </objectPr>
        </oleObject>
      </mc:Choice>
      <mc:Fallback>
        <oleObject progId="Equation.DSMT4" shapeId="2060" r:id="rId25"/>
      </mc:Fallback>
    </mc:AlternateContent>
    <mc:AlternateContent xmlns:mc="http://schemas.openxmlformats.org/markup-compatibility/2006">
      <mc:Choice Requires="x14">
        <oleObject progId="Equation.DSMT4" shapeId="2061" r:id="rId27">
          <objectPr defaultSize="0" r:id="rId28">
            <anchor moveWithCells="1">
              <from>
                <xdr:col>22</xdr:col>
                <xdr:colOff>47625</xdr:colOff>
                <xdr:row>1</xdr:row>
                <xdr:rowOff>38100</xdr:rowOff>
              </from>
              <to>
                <xdr:col>22</xdr:col>
                <xdr:colOff>361950</xdr:colOff>
                <xdr:row>1</xdr:row>
                <xdr:rowOff>276225</xdr:rowOff>
              </to>
            </anchor>
          </objectPr>
        </oleObject>
      </mc:Choice>
      <mc:Fallback>
        <oleObject progId="Equation.DSMT4" shapeId="2061" r:id="rId27"/>
      </mc:Fallback>
    </mc:AlternateContent>
    <mc:AlternateContent xmlns:mc="http://schemas.openxmlformats.org/markup-compatibility/2006">
      <mc:Choice Requires="x14">
        <oleObject progId="Equation.DSMT4" shapeId="2062" r:id="rId29">
          <objectPr defaultSize="0" r:id="rId30">
            <anchor moveWithCells="1">
              <from>
                <xdr:col>22</xdr:col>
                <xdr:colOff>47625</xdr:colOff>
                <xdr:row>2</xdr:row>
                <xdr:rowOff>76200</xdr:rowOff>
              </from>
              <to>
                <xdr:col>22</xdr:col>
                <xdr:colOff>285750</xdr:colOff>
                <xdr:row>2</xdr:row>
                <xdr:rowOff>257175</xdr:rowOff>
              </to>
            </anchor>
          </objectPr>
        </oleObject>
      </mc:Choice>
      <mc:Fallback>
        <oleObject progId="Equation.DSMT4" shapeId="2062" r:id="rId29"/>
      </mc:Fallback>
    </mc:AlternateContent>
    <mc:AlternateContent xmlns:mc="http://schemas.openxmlformats.org/markup-compatibility/2006">
      <mc:Choice Requires="x14">
        <oleObject progId="Equation.DSMT4" shapeId="2063" r:id="rId31">
          <objectPr defaultSize="0" r:id="rId32">
            <anchor moveWithCells="1">
              <from>
                <xdr:col>22</xdr:col>
                <xdr:colOff>47625</xdr:colOff>
                <xdr:row>3</xdr:row>
                <xdr:rowOff>38100</xdr:rowOff>
              </from>
              <to>
                <xdr:col>22</xdr:col>
                <xdr:colOff>314325</xdr:colOff>
                <xdr:row>3</xdr:row>
                <xdr:rowOff>276225</xdr:rowOff>
              </to>
            </anchor>
          </objectPr>
        </oleObject>
      </mc:Choice>
      <mc:Fallback>
        <oleObject progId="Equation.DSMT4" shapeId="2063" r:id="rId31"/>
      </mc:Fallback>
    </mc:AlternateContent>
    <mc:AlternateContent xmlns:mc="http://schemas.openxmlformats.org/markup-compatibility/2006">
      <mc:Choice Requires="x14">
        <oleObject progId="Equation.DSMT4" shapeId="2064" r:id="rId33">
          <objectPr defaultSize="0" r:id="rId34">
            <anchor moveWithCells="1">
              <from>
                <xdr:col>22</xdr:col>
                <xdr:colOff>47625</xdr:colOff>
                <xdr:row>4</xdr:row>
                <xdr:rowOff>38100</xdr:rowOff>
              </from>
              <to>
                <xdr:col>22</xdr:col>
                <xdr:colOff>381000</xdr:colOff>
                <xdr:row>4</xdr:row>
                <xdr:rowOff>276225</xdr:rowOff>
              </to>
            </anchor>
          </objectPr>
        </oleObject>
      </mc:Choice>
      <mc:Fallback>
        <oleObject progId="Equation.DSMT4" shapeId="2064" r:id="rId33"/>
      </mc:Fallback>
    </mc:AlternateContent>
    <mc:AlternateContent xmlns:mc="http://schemas.openxmlformats.org/markup-compatibility/2006">
      <mc:Choice Requires="x14">
        <oleObject progId="Equation.DSMT4" shapeId="2065" r:id="rId35">
          <objectPr defaultSize="0" r:id="rId36">
            <anchor moveWithCells="1">
              <from>
                <xdr:col>22</xdr:col>
                <xdr:colOff>47625</xdr:colOff>
                <xdr:row>5</xdr:row>
                <xdr:rowOff>38100</xdr:rowOff>
              </from>
              <to>
                <xdr:col>22</xdr:col>
                <xdr:colOff>381000</xdr:colOff>
                <xdr:row>5</xdr:row>
                <xdr:rowOff>266700</xdr:rowOff>
              </to>
            </anchor>
          </objectPr>
        </oleObject>
      </mc:Choice>
      <mc:Fallback>
        <oleObject progId="Equation.DSMT4" shapeId="2065" r:id="rId35"/>
      </mc:Fallback>
    </mc:AlternateContent>
    <mc:AlternateContent xmlns:mc="http://schemas.openxmlformats.org/markup-compatibility/2006">
      <mc:Choice Requires="x14">
        <oleObject progId="Equation.DSMT4" shapeId="2066" r:id="rId37">
          <objectPr defaultSize="0" r:id="rId38">
            <anchor moveWithCells="1">
              <from>
                <xdr:col>22</xdr:col>
                <xdr:colOff>47625</xdr:colOff>
                <xdr:row>6</xdr:row>
                <xdr:rowOff>47625</xdr:rowOff>
              </from>
              <to>
                <xdr:col>22</xdr:col>
                <xdr:colOff>361950</xdr:colOff>
                <xdr:row>6</xdr:row>
                <xdr:rowOff>276225</xdr:rowOff>
              </to>
            </anchor>
          </objectPr>
        </oleObject>
      </mc:Choice>
      <mc:Fallback>
        <oleObject progId="Equation.DSMT4" shapeId="2066" r:id="rId37"/>
      </mc:Fallback>
    </mc:AlternateContent>
    <mc:AlternateContent xmlns:mc="http://schemas.openxmlformats.org/markup-compatibility/2006">
      <mc:Choice Requires="x14">
        <oleObject progId="Equation.DSMT4" shapeId="2067" r:id="rId39">
          <objectPr defaultSize="0" r:id="rId40">
            <anchor moveWithCells="1">
              <from>
                <xdr:col>22</xdr:col>
                <xdr:colOff>57150</xdr:colOff>
                <xdr:row>7</xdr:row>
                <xdr:rowOff>19050</xdr:rowOff>
              </from>
              <to>
                <xdr:col>22</xdr:col>
                <xdr:colOff>552450</xdr:colOff>
                <xdr:row>7</xdr:row>
                <xdr:rowOff>295275</xdr:rowOff>
              </to>
            </anchor>
          </objectPr>
        </oleObject>
      </mc:Choice>
      <mc:Fallback>
        <oleObject progId="Equation.DSMT4" shapeId="2067" r:id="rId39"/>
      </mc:Fallback>
    </mc:AlternateContent>
    <mc:AlternateContent xmlns:mc="http://schemas.openxmlformats.org/markup-compatibility/2006">
      <mc:Choice Requires="x14">
        <oleObject progId="Equation.DSMT4" shapeId="2068" r:id="rId41">
          <objectPr defaultSize="0" r:id="rId42">
            <anchor moveWithCells="1">
              <from>
                <xdr:col>0</xdr:col>
                <xdr:colOff>228600</xdr:colOff>
                <xdr:row>9</xdr:row>
                <xdr:rowOff>47625</xdr:rowOff>
              </from>
              <to>
                <xdr:col>0</xdr:col>
                <xdr:colOff>409575</xdr:colOff>
                <xdr:row>9</xdr:row>
                <xdr:rowOff>247650</xdr:rowOff>
              </to>
            </anchor>
          </objectPr>
        </oleObject>
      </mc:Choice>
      <mc:Fallback>
        <oleObject progId="Equation.DSMT4" shapeId="2068" r:id="rId41"/>
      </mc:Fallback>
    </mc:AlternateContent>
    <mc:AlternateContent xmlns:mc="http://schemas.openxmlformats.org/markup-compatibility/2006">
      <mc:Choice Requires="x14">
        <oleObject progId="Equation.DSMT4" shapeId="2069" r:id="rId43">
          <objectPr defaultSize="0" r:id="rId44">
            <anchor moveWithCells="1">
              <from>
                <xdr:col>2</xdr:col>
                <xdr:colOff>76200</xdr:colOff>
                <xdr:row>12</xdr:row>
                <xdr:rowOff>47625</xdr:rowOff>
              </from>
              <to>
                <xdr:col>2</xdr:col>
                <xdr:colOff>523875</xdr:colOff>
                <xdr:row>12</xdr:row>
                <xdr:rowOff>285750</xdr:rowOff>
              </to>
            </anchor>
          </objectPr>
        </oleObject>
      </mc:Choice>
      <mc:Fallback>
        <oleObject progId="Equation.DSMT4" shapeId="2069" r:id="rId43"/>
      </mc:Fallback>
    </mc:AlternateContent>
    <mc:AlternateContent xmlns:mc="http://schemas.openxmlformats.org/markup-compatibility/2006">
      <mc:Choice Requires="x14">
        <oleObject progId="Equation.DSMT4" shapeId="2070" r:id="rId45">
          <objectPr defaultSize="0" r:id="rId46">
            <anchor moveWithCells="1">
              <from>
                <xdr:col>2</xdr:col>
                <xdr:colOff>76200</xdr:colOff>
                <xdr:row>13</xdr:row>
                <xdr:rowOff>38100</xdr:rowOff>
              </from>
              <to>
                <xdr:col>2</xdr:col>
                <xdr:colOff>523875</xdr:colOff>
                <xdr:row>13</xdr:row>
                <xdr:rowOff>276225</xdr:rowOff>
              </to>
            </anchor>
          </objectPr>
        </oleObject>
      </mc:Choice>
      <mc:Fallback>
        <oleObject progId="Equation.DSMT4" shapeId="2070" r:id="rId45"/>
      </mc:Fallback>
    </mc:AlternateContent>
    <mc:AlternateContent xmlns:mc="http://schemas.openxmlformats.org/markup-compatibility/2006">
      <mc:Choice Requires="x14">
        <oleObject progId="Equation.DSMT4" shapeId="2071" r:id="rId47">
          <objectPr defaultSize="0" r:id="rId48">
            <anchor moveWithCells="1">
              <from>
                <xdr:col>22</xdr:col>
                <xdr:colOff>47625</xdr:colOff>
                <xdr:row>8</xdr:row>
                <xdr:rowOff>28575</xdr:rowOff>
              </from>
              <to>
                <xdr:col>22</xdr:col>
                <xdr:colOff>990600</xdr:colOff>
                <xdr:row>8</xdr:row>
                <xdr:rowOff>304800</xdr:rowOff>
              </to>
            </anchor>
          </objectPr>
        </oleObject>
      </mc:Choice>
      <mc:Fallback>
        <oleObject progId="Equation.DSMT4" shapeId="2071" r:id="rId47"/>
      </mc:Fallback>
    </mc:AlternateContent>
    <mc:AlternateContent xmlns:mc="http://schemas.openxmlformats.org/markup-compatibility/2006">
      <mc:Choice Requires="x14">
        <oleObject progId="Equation.DSMT4" shapeId="2072" r:id="rId49">
          <objectPr defaultSize="0" r:id="rId50">
            <anchor moveWithCells="1">
              <from>
                <xdr:col>0</xdr:col>
                <xdr:colOff>57150</xdr:colOff>
                <xdr:row>10</xdr:row>
                <xdr:rowOff>19050</xdr:rowOff>
              </from>
              <to>
                <xdr:col>0</xdr:col>
                <xdr:colOff>676275</xdr:colOff>
                <xdr:row>10</xdr:row>
                <xdr:rowOff>257175</xdr:rowOff>
              </to>
            </anchor>
          </objectPr>
        </oleObject>
      </mc:Choice>
      <mc:Fallback>
        <oleObject progId="Equation.DSMT4" shapeId="2072" r:id="rId49"/>
      </mc:Fallback>
    </mc:AlternateContent>
    <mc:AlternateContent xmlns:mc="http://schemas.openxmlformats.org/markup-compatibility/2006">
      <mc:Choice Requires="x14">
        <oleObject progId="Equation.DSMT4" shapeId="2073" r:id="rId51">
          <objectPr defaultSize="0" r:id="rId52">
            <anchor moveWithCells="1">
              <from>
                <xdr:col>22</xdr:col>
                <xdr:colOff>47625</xdr:colOff>
                <xdr:row>9</xdr:row>
                <xdr:rowOff>47625</xdr:rowOff>
              </from>
              <to>
                <xdr:col>22</xdr:col>
                <xdr:colOff>1190625</xdr:colOff>
                <xdr:row>10</xdr:row>
                <xdr:rowOff>266700</xdr:rowOff>
              </to>
            </anchor>
          </objectPr>
        </oleObject>
      </mc:Choice>
      <mc:Fallback>
        <oleObject progId="Equation.DSMT4" shapeId="2073" r:id="rId5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6" sqref="J16"/>
    </sheetView>
  </sheetViews>
  <sheetFormatPr defaultRowHeight="15" x14ac:dyDescent="0.25"/>
  <cols>
    <col min="8" max="8" width="2.7109375" customWidth="1"/>
    <col min="15" max="15" width="2.71093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Edward99</dc:creator>
  <cp:lastModifiedBy>Edward99</cp:lastModifiedBy>
  <dcterms:created xsi:type="dcterms:W3CDTF">2018-04-22T10:17:19Z</dcterms:created>
  <dcterms:modified xsi:type="dcterms:W3CDTF">2018-04-23T16:01:24Z</dcterms:modified>
</cp:coreProperties>
</file>