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Todd\SkyDrive\Projects\waterServiceCalulator\"/>
    </mc:Choice>
  </mc:AlternateContent>
  <xr:revisionPtr revIDLastSave="3" documentId="8_{DD7354FA-6172-4AD8-A4C7-77FF02DDB7FD}" xr6:coauthVersionLast="45" xr6:coauthVersionMax="45" xr10:uidLastSave="{70FE4FCA-7277-4425-B1B0-ECB3B118AA5D}"/>
  <workbookProtection workbookAlgorithmName="SHA-512" workbookHashValue="UvblZMtjKV6H087SbPk2of9/E92WrZGseziMP51WLIGy8pNrZ7hDfqudNcdZcNJaukcJ6vDkxfanZQqjxnMpWA==" workbookSaltValue="4T7rW40atzbTRbwFArak0Q==" workbookSpinCount="100000" lockStructure="1"/>
  <bookViews>
    <workbookView xWindow="17505" yWindow="1020" windowWidth="17790" windowHeight="13665" tabRatio="691" xr2:uid="{00000000-000D-0000-FFFF-FFFF00000000}"/>
  </bookViews>
  <sheets>
    <sheet name="CPC Appendix A Calculation" sheetId="1" r:id="rId1"/>
    <sheet name="Pipe Friction Loss" sheetId="4" r:id="rId2"/>
    <sheet name="Pipe Friction Loss Chart" sheetId="2" r:id="rId3"/>
    <sheet name="Water Meter Chart" sheetId="3" r:id="rId4"/>
  </sheets>
  <definedNames>
    <definedName name="COUNT">'CPC Appendix A Calculation'!$K$104:$K$123</definedName>
    <definedName name="fv_ur_fu">#REF!</definedName>
    <definedName name="fv_wc_fu">#REF!</definedName>
    <definedName name="LIST">'CPC Appendix A Calculation'!$K$103:$K$303</definedName>
    <definedName name="_xlnm.Print_Area" localSheetId="0">'CPC Appendix A Calculation'!$A$1:$E$48</definedName>
    <definedName name="_xlnm.Print_Area" localSheetId="1">'Pipe Friction Loss'!$B$60:$F$79</definedName>
    <definedName name="_xlnm.Print_Area" localSheetId="2">'Pipe Friction Loss Chart'!$A$1:$J$45</definedName>
    <definedName name="toilets">#REF!</definedName>
    <definedName name="urinals">#REF!</definedName>
    <definedName name="void">'CPC Appendix A Calculation'!$K$104:$K$123</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 l="1"/>
  <c r="D30" i="1" l="1"/>
  <c r="D29" i="1"/>
  <c r="D28" i="1"/>
  <c r="D27" i="1"/>
  <c r="D26" i="1"/>
  <c r="D7" i="4" l="1"/>
  <c r="D8" i="4" s="1"/>
  <c r="D9" i="4" l="1"/>
  <c r="D3" i="1"/>
  <c r="D4" i="1"/>
  <c r="I123" i="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H123" i="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G123" i="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F123" i="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K104" i="1" l="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E37" i="1" l="1"/>
  <c r="E42" i="1" s="1"/>
  <c r="D21" i="1"/>
  <c r="E21" i="1" s="1"/>
  <c r="D20" i="1"/>
  <c r="E20" i="1" s="1"/>
  <c r="D19" i="1"/>
  <c r="E19" i="1" s="1"/>
  <c r="D18" i="1"/>
  <c r="E18" i="1" s="1"/>
  <c r="D17" i="1"/>
  <c r="E17" i="1" s="1"/>
  <c r="D16" i="1"/>
  <c r="E16" i="1" s="1"/>
  <c r="D13" i="1"/>
  <c r="E13" i="1" s="1"/>
  <c r="D12" i="1"/>
  <c r="E12" i="1" s="1"/>
  <c r="D11" i="1"/>
  <c r="E11" i="1" s="1"/>
  <c r="D10" i="1"/>
  <c r="E10" i="1" s="1"/>
  <c r="D9" i="1"/>
  <c r="E9" i="1" s="1"/>
  <c r="D8" i="1"/>
  <c r="E8" i="1" s="1"/>
  <c r="D14" i="1"/>
  <c r="D15" i="1"/>
  <c r="D22" i="1"/>
  <c r="D7" i="1"/>
  <c r="D6" i="1"/>
  <c r="D5" i="1"/>
  <c r="D23" i="1" l="1"/>
  <c r="D25" i="1" s="1"/>
  <c r="D32" i="1" s="1"/>
  <c r="E44" i="1"/>
  <c r="E45" i="1" s="1"/>
  <c r="E23" i="1"/>
</calcChain>
</file>

<file path=xl/sharedStrings.xml><?xml version="1.0" encoding="utf-8"?>
<sst xmlns="http://schemas.openxmlformats.org/spreadsheetml/2006/main" count="93" uniqueCount="78">
  <si>
    <t>WATER SERVICE CALCULATIONS</t>
  </si>
  <si>
    <t>FIXTURE</t>
  </si>
  <si>
    <t>NO.</t>
  </si>
  <si>
    <t>FIX. UNIT.</t>
  </si>
  <si>
    <t>TOTAL COLD</t>
  </si>
  <si>
    <t>TOTAL HOT</t>
  </si>
  <si>
    <t>WATER CLOSET FV (1.28GPF)</t>
  </si>
  <si>
    <t>-</t>
  </si>
  <si>
    <t>URINAL (0.5 GPF)</t>
  </si>
  <si>
    <t>HOSE BIBB</t>
  </si>
  <si>
    <t>HOSE BIBB (ADDITIONAL)</t>
  </si>
  <si>
    <t>LAWN SPRINKLERS</t>
  </si>
  <si>
    <t>TUB/SHOWER</t>
  </si>
  <si>
    <t>SHOWER, PER HEAD (2.0GPM)</t>
  </si>
  <si>
    <t>CLOTHES WASHER</t>
  </si>
  <si>
    <t>SERVICE SINK OR MOP BASIN (2.2GPM)</t>
  </si>
  <si>
    <t>CLINC FAUCET</t>
  </si>
  <si>
    <t>WATER CLOSET GT (1.28GPF)</t>
  </si>
  <si>
    <t>DENTAL UNIT, CUSPIDOR</t>
  </si>
  <si>
    <t>DISHWASHER, DOMESTIC</t>
  </si>
  <si>
    <t>WASHUP SINK, EACH SET OF FAUCETS</t>
  </si>
  <si>
    <t>BAR SINK (1.5GPM)</t>
  </si>
  <si>
    <t>KITCHEN SINK (1.8GPM)</t>
  </si>
  <si>
    <t>LAUNDRY (2.2GPM)</t>
  </si>
  <si>
    <t>LAVATORY (.20GPM PER CYCLE)</t>
  </si>
  <si>
    <t>DRINKING FOUNTAIN OR WATERCOOLER</t>
  </si>
  <si>
    <t>TOTAL FIXTURE UNITS</t>
  </si>
  <si>
    <t>TOTAL GPM CPC CHARTS A 103.1(1) &amp; 103.1(2)</t>
  </si>
  <si>
    <t>MAIN LINE SIZE</t>
  </si>
  <si>
    <t>WATER METER SIZE</t>
  </si>
  <si>
    <t>PRESSURE LOSS IN PSI</t>
  </si>
  <si>
    <t>TOTAL RISE FOR HEAD LOSS</t>
  </si>
  <si>
    <t>PSI FLOW LOSS THROUGH BACKFLOW PREVENTOR</t>
  </si>
  <si>
    <t>TOTAL PRESSURE LOSS IN SYSTEM</t>
  </si>
  <si>
    <t>REMAINING PSI AVAILABLE (IF NEGITIVE USE BOOSTER PUMP)</t>
  </si>
  <si>
    <t>PSI DROP PER 100'-0" AVAILABLE</t>
  </si>
  <si>
    <t>CALIFORNIA PLUMBING CODE SECTION 610.12</t>
  </si>
  <si>
    <t>DOMSTIC COLD WATER MAX. (8) FOOT PER SECOND</t>
  </si>
  <si>
    <t>DOMSTIC HOT WATER MAX. (5) FOOT PER SECOND</t>
  </si>
  <si>
    <t>DO NOT DELETE</t>
  </si>
  <si>
    <t># OF TOILETS</t>
  </si>
  <si>
    <t>F.U.</t>
  </si>
  <si>
    <t># OF URINALS</t>
  </si>
  <si>
    <t>COUNTER</t>
  </si>
  <si>
    <t>ADDITIONAL PRESSURE LOSSES, YARD PIPEING, ETC.</t>
  </si>
  <si>
    <t>C=120 for galv. iron &amp; brass, C=110 for ductile iron</t>
  </si>
  <si>
    <t>C=150 for HDPE &amp; CPVC, C=140 for copper</t>
  </si>
  <si>
    <t>Hazen-Williams Friction Factor</t>
  </si>
  <si>
    <t>ft/s</t>
  </si>
  <si>
    <t>average velovity V</t>
  </si>
  <si>
    <t>psi</t>
  </si>
  <si>
    <t>friction loss Pf</t>
  </si>
  <si>
    <t>in</t>
  </si>
  <si>
    <t>di</t>
  </si>
  <si>
    <t>C</t>
  </si>
  <si>
    <t>pipe dimension ratio</t>
  </si>
  <si>
    <t>GPM</t>
  </si>
  <si>
    <t>Flow</t>
  </si>
  <si>
    <t>ft</t>
  </si>
  <si>
    <t>Pipe section eveloped length</t>
  </si>
  <si>
    <t>IPS average outer diameter</t>
  </si>
  <si>
    <t>Water Pipe Friction Loss</t>
  </si>
  <si>
    <t>authored by Todd Miller</t>
  </si>
  <si>
    <t>The availible site pressure shall be a flow tested dynamic pressure - NOT STATIC PRESSURE. This calculation shall not be valid for combination domestic water and fire sprinkler systems. By using this calculator you agree use it at your own risk. DO NOT PRINT WITHOUT PERMISSION.</t>
  </si>
  <si>
    <t>FLOW IN GPM</t>
  </si>
  <si>
    <t>PRE-RINSE CIRCULAR SPRAYER</t>
  </si>
  <si>
    <t>DISHWASHER, COMMERCIAL</t>
  </si>
  <si>
    <t>LAUNDRY, COMMERCIAL</t>
  </si>
  <si>
    <t>OTHER DEMANDS</t>
  </si>
  <si>
    <t>TOTAL FLOW IN SYSTEM</t>
  </si>
  <si>
    <t>TOTAL ENVELOPED LENGTH</t>
  </si>
  <si>
    <t>EMERGENCY EYE-SHOWER STATION</t>
  </si>
  <si>
    <t>EMERGENCY EYE-FACE STATION</t>
  </si>
  <si>
    <t>PSI FLOW LOSS THROUGH WATER METER</t>
  </si>
  <si>
    <t>REQUIRED RESIDUAL PRESSURE</t>
  </si>
  <si>
    <t>MINIMUM PSI AVAILABLE (PLUMBER TO VERIFY)</t>
  </si>
  <si>
    <t>0.43 X</t>
  </si>
  <si>
    <t>WASHFOUNTAIN(CIRCULAR SPRAY)(2.0GPM)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</si>
</sst>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
  </numFmts>
  <fonts count="15" x14ac:knownFonts="1">
    <font>
      <sz val="10"/>
      <name val="Arial"/>
    </font>
    <font>
      <sz val="11"/>
      <color theme="1"/>
      <name val="Calibri"/>
      <family val="2"/>
      <scheme val="minor"/>
    </font>
    <font>
      <b/>
      <sz val="10"/>
      <name val="Arial"/>
      <family val="2"/>
    </font>
    <font>
      <b/>
      <sz val="9"/>
      <name val="Arial"/>
      <family val="2"/>
    </font>
    <font>
      <b/>
      <sz val="14"/>
      <name val="Arial"/>
      <family val="2"/>
    </font>
    <font>
      <sz val="11"/>
      <color rgb="FF9C0006"/>
      <name val="Calibri"/>
      <family val="2"/>
      <scheme val="minor"/>
    </font>
    <font>
      <i/>
      <sz val="11"/>
      <color rgb="FF7F7F7F"/>
      <name val="Calibri"/>
      <family val="2"/>
      <scheme val="minor"/>
    </font>
    <font>
      <i/>
      <sz val="11"/>
      <color rgb="FFC00000"/>
      <name val="Calibri"/>
      <family val="2"/>
      <scheme val="minor"/>
    </font>
    <font>
      <sz val="10"/>
      <name val="Arial"/>
      <family val="2"/>
    </font>
    <font>
      <b/>
      <sz val="15"/>
      <color theme="3"/>
      <name val="Calibri"/>
      <family val="2"/>
      <scheme val="minor"/>
    </font>
    <font>
      <sz val="10"/>
      <color theme="1"/>
      <name val="Arial"/>
      <family val="2"/>
    </font>
    <font>
      <i/>
      <sz val="10"/>
      <color rgb="FF7F7F7F"/>
      <name val="Arial"/>
      <family val="2"/>
    </font>
    <font>
      <i/>
      <sz val="10"/>
      <name val="Arial"/>
      <family val="2"/>
    </font>
    <font>
      <i/>
      <sz val="11"/>
      <color theme="1"/>
      <name val="Calibri"/>
      <family val="2"/>
      <scheme val="minor"/>
    </font>
    <font>
      <i/>
      <sz val="8"/>
      <color theme="1" tint="0.34998626667073579"/>
      <name val="Arial"/>
      <family val="2"/>
    </font>
  </fonts>
  <fills count="3">
    <fill>
      <patternFill patternType="none"/>
    </fill>
    <fill>
      <patternFill patternType="gray125"/>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s>
  <cellStyleXfs count="5">
    <xf numFmtId="0" fontId="0" fillId="0" borderId="0"/>
    <xf numFmtId="0" fontId="5" fillId="2" borderId="0" applyNumberFormat="0" applyBorder="0" applyAlignment="0" applyProtection="0"/>
    <xf numFmtId="0" fontId="6" fillId="0" borderId="0" applyNumberFormat="0" applyFill="0" applyBorder="0" applyAlignment="0" applyProtection="0"/>
    <xf numFmtId="0" fontId="9" fillId="0" borderId="14" applyNumberFormat="0" applyFill="0" applyAlignment="0" applyProtection="0"/>
    <xf numFmtId="0" fontId="1" fillId="0" borderId="0"/>
  </cellStyleXfs>
  <cellXfs count="92">
    <xf numFmtId="0" fontId="0" fillId="0" borderId="0" xfId="0"/>
    <xf numFmtId="165" fontId="0" fillId="0" borderId="0" xfId="0" applyNumberFormat="1" applyAlignment="1">
      <alignment horizontal="right"/>
    </xf>
    <xf numFmtId="165" fontId="0" fillId="0" borderId="1" xfId="0" applyNumberFormat="1" applyBorder="1" applyAlignment="1">
      <alignment horizontal="right"/>
    </xf>
    <xf numFmtId="165" fontId="0" fillId="0" borderId="2" xfId="0" applyNumberFormat="1" applyBorder="1" applyAlignment="1">
      <alignment horizontal="right"/>
    </xf>
    <xf numFmtId="165" fontId="0" fillId="0" borderId="3" xfId="0" applyNumberFormat="1" applyBorder="1" applyAlignment="1">
      <alignment horizontal="right"/>
    </xf>
    <xf numFmtId="165" fontId="0" fillId="0" borderId="1" xfId="0" applyNumberFormat="1" applyBorder="1" applyAlignment="1">
      <alignment horizontal="left"/>
    </xf>
    <xf numFmtId="165" fontId="0" fillId="0" borderId="4" xfId="0" applyNumberFormat="1" applyBorder="1" applyAlignment="1">
      <alignment horizontal="left"/>
    </xf>
    <xf numFmtId="165" fontId="0" fillId="0" borderId="0" xfId="0" applyNumberFormat="1" applyAlignment="1">
      <alignment horizontal="left"/>
    </xf>
    <xf numFmtId="165" fontId="3" fillId="0" borderId="5" xfId="0" applyNumberFormat="1" applyFont="1" applyBorder="1" applyAlignment="1">
      <alignment horizontal="left"/>
    </xf>
    <xf numFmtId="165" fontId="3" fillId="0" borderId="5" xfId="0" applyNumberFormat="1" applyFont="1" applyBorder="1" applyAlignment="1">
      <alignment horizontal="right"/>
    </xf>
    <xf numFmtId="165" fontId="0" fillId="0" borderId="7" xfId="0" applyNumberFormat="1" applyBorder="1" applyAlignment="1">
      <alignment horizontal="right"/>
    </xf>
    <xf numFmtId="165" fontId="0" fillId="0" borderId="8" xfId="0" applyNumberFormat="1" applyBorder="1" applyAlignment="1">
      <alignment horizontal="right"/>
    </xf>
    <xf numFmtId="165" fontId="0" fillId="0" borderId="9" xfId="0" applyNumberFormat="1" applyBorder="1" applyAlignment="1">
      <alignment horizontal="left"/>
    </xf>
    <xf numFmtId="165" fontId="0" fillId="0" borderId="10" xfId="0" applyNumberFormat="1" applyBorder="1" applyAlignment="1">
      <alignment horizontal="right"/>
    </xf>
    <xf numFmtId="165" fontId="0" fillId="0" borderId="11" xfId="0" applyNumberFormat="1" applyBorder="1" applyAlignment="1">
      <alignment horizontal="left"/>
    </xf>
    <xf numFmtId="165" fontId="0" fillId="0" borderId="12" xfId="0" applyNumberFormat="1" applyBorder="1" applyAlignment="1">
      <alignment horizontal="right"/>
    </xf>
    <xf numFmtId="165" fontId="0" fillId="0" borderId="13" xfId="0" applyNumberFormat="1" applyBorder="1" applyAlignment="1">
      <alignment horizontal="right"/>
    </xf>
    <xf numFmtId="165" fontId="0" fillId="0" borderId="1" xfId="0" applyNumberFormat="1" applyBorder="1" applyAlignment="1">
      <alignment horizontal="center"/>
    </xf>
    <xf numFmtId="164" fontId="0" fillId="0" borderId="3" xfId="0" applyNumberFormat="1" applyBorder="1" applyAlignment="1">
      <alignment horizontal="right"/>
    </xf>
    <xf numFmtId="167" fontId="0" fillId="0" borderId="2" xfId="0" applyNumberFormat="1" applyBorder="1" applyAlignment="1">
      <alignment horizontal="left"/>
    </xf>
    <xf numFmtId="166" fontId="0" fillId="0" borderId="3" xfId="0" applyNumberFormat="1" applyBorder="1" applyAlignment="1">
      <alignment horizontal="right"/>
    </xf>
    <xf numFmtId="0" fontId="5" fillId="2" borderId="0" xfId="1"/>
    <xf numFmtId="165" fontId="5" fillId="2" borderId="0" xfId="1" applyNumberFormat="1" applyAlignment="1">
      <alignment horizontal="right"/>
    </xf>
    <xf numFmtId="0" fontId="5" fillId="2" borderId="0" xfId="1" applyAlignment="1">
      <alignment horizontal="left"/>
    </xf>
    <xf numFmtId="165" fontId="6" fillId="0" borderId="0" xfId="2" applyNumberFormat="1" applyAlignment="1">
      <alignment horizontal="left"/>
    </xf>
    <xf numFmtId="165" fontId="6" fillId="0" borderId="0" xfId="2" applyNumberFormat="1" applyAlignment="1">
      <alignment horizontal="right"/>
    </xf>
    <xf numFmtId="165" fontId="7" fillId="0" borderId="0" xfId="2" applyNumberFormat="1" applyFont="1" applyAlignment="1">
      <alignment horizontal="left"/>
    </xf>
    <xf numFmtId="165" fontId="8" fillId="0" borderId="6" xfId="0" applyNumberFormat="1" applyFont="1" applyBorder="1" applyAlignment="1">
      <alignment horizontal="left"/>
    </xf>
    <xf numFmtId="1" fontId="5" fillId="2" borderId="0" xfId="1" applyNumberFormat="1" applyAlignment="1">
      <alignment horizontal="right"/>
    </xf>
    <xf numFmtId="1" fontId="5" fillId="2" borderId="0" xfId="1" applyNumberFormat="1" applyAlignment="1">
      <alignment horizontal="left"/>
    </xf>
    <xf numFmtId="0" fontId="1" fillId="0" borderId="0" xfId="4"/>
    <xf numFmtId="0" fontId="10" fillId="0" borderId="0" xfId="4" applyFont="1"/>
    <xf numFmtId="49" fontId="1" fillId="0" borderId="0" xfId="4" applyNumberFormat="1"/>
    <xf numFmtId="49" fontId="11" fillId="0" borderId="13" xfId="2" applyNumberFormat="1" applyFont="1" applyBorder="1"/>
    <xf numFmtId="4" fontId="11" fillId="0" borderId="12" xfId="2" applyNumberFormat="1" applyFont="1" applyBorder="1"/>
    <xf numFmtId="0" fontId="1" fillId="0" borderId="12" xfId="4" applyBorder="1"/>
    <xf numFmtId="49" fontId="12" fillId="0" borderId="12" xfId="2" applyNumberFormat="1" applyFont="1" applyBorder="1"/>
    <xf numFmtId="0" fontId="1" fillId="0" borderId="11" xfId="4" applyBorder="1" applyAlignment="1">
      <alignment vertical="center"/>
    </xf>
    <xf numFmtId="49" fontId="11" fillId="0" borderId="10" xfId="2" applyNumberFormat="1" applyFont="1" applyBorder="1"/>
    <xf numFmtId="4" fontId="11" fillId="0" borderId="0" xfId="2" applyNumberFormat="1" applyFont="1"/>
    <xf numFmtId="49" fontId="12" fillId="0" borderId="0" xfId="2" applyNumberFormat="1" applyFont="1" applyAlignment="1">
      <alignment vertical="center"/>
    </xf>
    <xf numFmtId="0" fontId="10" fillId="0" borderId="10" xfId="4" applyFont="1" applyBorder="1"/>
    <xf numFmtId="4" fontId="1" fillId="0" borderId="0" xfId="4" applyNumberFormat="1"/>
    <xf numFmtId="0" fontId="8" fillId="0" borderId="0" xfId="2" applyFont="1" applyAlignment="1">
      <alignment horizontal="right"/>
    </xf>
    <xf numFmtId="0" fontId="13" fillId="0" borderId="9" xfId="4" applyFont="1" applyBorder="1" applyAlignment="1">
      <alignment vertical="center"/>
    </xf>
    <xf numFmtId="0" fontId="1" fillId="0" borderId="9" xfId="4" applyBorder="1"/>
    <xf numFmtId="0" fontId="10" fillId="0" borderId="13" xfId="4" applyFont="1" applyBorder="1"/>
    <xf numFmtId="4" fontId="1" fillId="0" borderId="12" xfId="4" applyNumberFormat="1" applyBorder="1"/>
    <xf numFmtId="0" fontId="8" fillId="0" borderId="12" xfId="2" applyFont="1" applyBorder="1" applyAlignment="1">
      <alignment horizontal="right"/>
    </xf>
    <xf numFmtId="0" fontId="10" fillId="0" borderId="12" xfId="4" applyFont="1" applyBorder="1"/>
    <xf numFmtId="0" fontId="1" fillId="0" borderId="11" xfId="4" applyBorder="1"/>
    <xf numFmtId="0" fontId="14" fillId="0" borderId="0" xfId="0" applyFont="1" applyBorder="1" applyAlignment="1">
      <alignment vertical="center" wrapText="1"/>
    </xf>
    <xf numFmtId="165" fontId="0" fillId="0" borderId="0" xfId="0" applyNumberFormat="1" applyBorder="1" applyAlignment="1">
      <alignment horizontal="right"/>
    </xf>
    <xf numFmtId="165" fontId="7" fillId="0" borderId="0" xfId="2" applyNumberFormat="1" applyFont="1" applyAlignment="1">
      <alignment vertical="top" wrapText="1"/>
    </xf>
    <xf numFmtId="0" fontId="1" fillId="0" borderId="6" xfId="4" applyBorder="1"/>
    <xf numFmtId="0" fontId="10" fillId="0" borderId="7" xfId="4" applyFont="1" applyBorder="1"/>
    <xf numFmtId="0" fontId="8" fillId="0" borderId="7" xfId="2" applyFont="1" applyBorder="1" applyAlignment="1">
      <alignment horizontal="right"/>
    </xf>
    <xf numFmtId="4" fontId="1" fillId="0" borderId="7" xfId="4" applyNumberFormat="1" applyBorder="1"/>
    <xf numFmtId="0" fontId="10" fillId="0" borderId="8" xfId="4" applyFont="1" applyBorder="1"/>
    <xf numFmtId="0" fontId="10" fillId="0" borderId="0" xfId="4" applyFont="1" applyBorder="1"/>
    <xf numFmtId="0" fontId="8" fillId="0" borderId="0" xfId="2" applyFont="1" applyBorder="1" applyAlignment="1">
      <alignment horizontal="right"/>
    </xf>
    <xf numFmtId="4" fontId="1" fillId="0" borderId="0" xfId="4" applyNumberFormat="1" applyBorder="1"/>
    <xf numFmtId="0" fontId="10" fillId="0" borderId="0" xfId="4" applyFont="1" applyBorder="1" applyAlignment="1">
      <alignment horizontal="right"/>
    </xf>
    <xf numFmtId="165" fontId="2" fillId="0" borderId="4" xfId="0" applyNumberFormat="1" applyFont="1" applyBorder="1" applyAlignment="1">
      <alignment horizontal="left"/>
    </xf>
    <xf numFmtId="164" fontId="8" fillId="0" borderId="3" xfId="0" quotePrefix="1" applyNumberFormat="1" applyFont="1" applyBorder="1" applyAlignment="1">
      <alignment horizontal="right"/>
    </xf>
    <xf numFmtId="165" fontId="8" fillId="0" borderId="4" xfId="0" applyNumberFormat="1" applyFont="1" applyBorder="1" applyAlignment="1">
      <alignment horizontal="left"/>
    </xf>
    <xf numFmtId="3" fontId="0" fillId="0" borderId="2" xfId="0" applyNumberFormat="1" applyBorder="1" applyAlignment="1">
      <alignment horizontal="right"/>
    </xf>
    <xf numFmtId="3" fontId="0" fillId="0" borderId="1" xfId="0" applyNumberFormat="1" applyBorder="1" applyAlignment="1">
      <alignment horizontal="right"/>
    </xf>
    <xf numFmtId="165" fontId="8" fillId="0" borderId="2" xfId="0" applyNumberFormat="1" applyFont="1" applyBorder="1" applyAlignment="1">
      <alignment horizontal="right"/>
    </xf>
    <xf numFmtId="165" fontId="0" fillId="0" borderId="0" xfId="0" applyNumberFormat="1" applyAlignment="1">
      <alignment horizontal="center"/>
    </xf>
    <xf numFmtId="165" fontId="4" fillId="0" borderId="4" xfId="0" applyNumberFormat="1" applyFont="1" applyBorder="1" applyAlignment="1">
      <alignment horizontal="center"/>
    </xf>
    <xf numFmtId="165" fontId="4" fillId="0" borderId="2" xfId="0" applyNumberFormat="1" applyFont="1" applyBorder="1" applyAlignment="1">
      <alignment horizontal="center"/>
    </xf>
    <xf numFmtId="165" fontId="4" fillId="0" borderId="3" xfId="0" applyNumberFormat="1" applyFont="1" applyBorder="1" applyAlignment="1">
      <alignment horizontal="center"/>
    </xf>
    <xf numFmtId="165" fontId="2" fillId="0" borderId="4" xfId="0" applyNumberFormat="1" applyFont="1" applyBorder="1" applyAlignment="1">
      <alignment horizontal="left"/>
    </xf>
    <xf numFmtId="165" fontId="2" fillId="0" borderId="2" xfId="0" applyNumberFormat="1" applyFont="1" applyBorder="1" applyAlignment="1">
      <alignment horizontal="left"/>
    </xf>
    <xf numFmtId="165" fontId="2" fillId="0" borderId="3" xfId="0" applyNumberFormat="1" applyFont="1" applyBorder="1" applyAlignment="1">
      <alignment horizontal="left"/>
    </xf>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165" fontId="8" fillId="0" borderId="3" xfId="0" applyNumberFormat="1" applyFont="1" applyBorder="1" applyAlignment="1">
      <alignment horizont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4" fillId="0" borderId="4" xfId="3" applyFont="1" applyBorder="1" applyAlignment="1">
      <alignment horizontal="center"/>
    </xf>
    <xf numFmtId="0" fontId="4" fillId="0" borderId="2" xfId="3" applyFont="1" applyBorder="1" applyAlignment="1">
      <alignment horizontal="center"/>
    </xf>
    <xf numFmtId="0" fontId="4" fillId="0" borderId="3" xfId="3" applyFont="1" applyBorder="1" applyAlignment="1">
      <alignment horizontal="center"/>
    </xf>
    <xf numFmtId="165" fontId="8" fillId="0" borderId="1" xfId="0" applyNumberFormat="1" applyFont="1" applyBorder="1" applyAlignment="1">
      <alignment horizontal="left"/>
    </xf>
  </cellXfs>
  <cellStyles count="5">
    <cellStyle name="Bad" xfId="1" builtinId="27"/>
    <cellStyle name="Explanatory Text" xfId="2" builtinId="53"/>
    <cellStyle name="Heading 1" xfId="3" builtinId="16"/>
    <cellStyle name="Normal" xfId="0" builtinId="0"/>
    <cellStyle name="Normal 2" xfId="4" xr:uid="{12F4BC89-0091-4C23-87CE-6326D9D4E7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189501</xdr:colOff>
      <xdr:row>9</xdr:row>
      <xdr:rowOff>128795</xdr:rowOff>
    </xdr:from>
    <xdr:ext cx="2206657" cy="4572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a:rPr>
                      <m:t>𝑃𝑓</m:t>
                    </m:r>
                    <m:r>
                      <a:rPr lang="en-US" sz="1100" b="0" i="1">
                        <a:latin typeface="Cambria Math"/>
                      </a:rPr>
                      <m:t>=</m:t>
                    </m:r>
                    <m:f>
                      <m:fPr>
                        <m:ctrlPr>
                          <a:rPr lang="en-US" sz="1100" b="0" i="1">
                            <a:latin typeface="Cambria Math" panose="02040503050406030204" pitchFamily="18" charset="0"/>
                          </a:rPr>
                        </m:ctrlPr>
                      </m:fPr>
                      <m:num>
                        <m:r>
                          <a:rPr lang="en-US" sz="1100" b="0" i="1">
                            <a:latin typeface="Cambria Math"/>
                          </a:rPr>
                          <m:t>0.0009015</m:t>
                        </m:r>
                        <m:r>
                          <a:rPr lang="en-US" sz="1100" b="0" i="1">
                            <a:latin typeface="Cambria Math"/>
                            <a:ea typeface="Cambria Math"/>
                          </a:rPr>
                          <m:t>∙</m:t>
                        </m:r>
                        <m:r>
                          <a:rPr lang="en-US" sz="1100" b="0" i="1">
                            <a:latin typeface="Cambria Math"/>
                            <a:ea typeface="Cambria Math"/>
                          </a:rPr>
                          <m:t>𝐿</m:t>
                        </m:r>
                      </m:num>
                      <m:den>
                        <m:sSup>
                          <m:sSupPr>
                            <m:ctrlPr>
                              <a:rPr lang="en-US" sz="1100" b="0" i="1">
                                <a:latin typeface="Cambria Math" panose="02040503050406030204" pitchFamily="18" charset="0"/>
                              </a:rPr>
                            </m:ctrlPr>
                          </m:sSupPr>
                          <m:e>
                            <m:r>
                              <a:rPr lang="en-US" sz="1100" b="0" i="1">
                                <a:latin typeface="Cambria Math"/>
                              </a:rPr>
                              <m:t>𝑑𝑖</m:t>
                            </m:r>
                          </m:e>
                          <m:sup>
                            <m:r>
                              <a:rPr lang="en-US" sz="1100" b="0" i="1">
                                <a:latin typeface="Cambria Math"/>
                              </a:rPr>
                              <m:t>4.8655</m:t>
                            </m:r>
                          </m:sup>
                        </m:sSup>
                      </m:den>
                    </m:f>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solidFill>
                                      <a:schemeClr val="tx1"/>
                                    </a:solidFill>
                                    <a:effectLst/>
                                    <a:latin typeface="Cambria Math"/>
                                    <a:ea typeface="+mn-ea"/>
                                    <a:cs typeface="+mn-cs"/>
                                  </a:rPr>
                                  <m:t>100∙</m:t>
                                </m:r>
                                <m:r>
                                  <a:rPr lang="en-US" sz="1100" b="0" i="1">
                                    <a:solidFill>
                                      <a:schemeClr val="tx1"/>
                                    </a:solidFill>
                                    <a:effectLst/>
                                    <a:latin typeface="Cambria Math"/>
                                    <a:ea typeface="+mn-ea"/>
                                    <a:cs typeface="+mn-cs"/>
                                  </a:rPr>
                                  <m:t>𝑄</m:t>
                                </m:r>
                              </m:num>
                              <m:den>
                                <m:r>
                                  <a:rPr lang="en-US" sz="1100" b="0" i="1">
                                    <a:latin typeface="Cambria Math"/>
                                  </a:rPr>
                                  <m:t>𝐶</m:t>
                                </m:r>
                              </m:den>
                            </m:f>
                          </m:e>
                        </m:d>
                      </m:e>
                      <m:sup>
                        <m:r>
                          <a:rPr lang="en-US" sz="1100" b="0" i="1">
                            <a:latin typeface="Cambria Math"/>
                          </a:rPr>
                          <m:t>1.85</m:t>
                        </m:r>
                      </m:sup>
                    </m:sSup>
                  </m:oMath>
                </m:oMathPara>
              </a14:m>
              <a:endParaRPr lang="en-US" sz="1100"/>
            </a:p>
          </xdr:txBody>
        </xdr:sp>
      </mc:Choice>
      <mc:Fallback xmlns="">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100" b="0" i="0">
                  <a:latin typeface="Cambria Math"/>
                </a:rPr>
                <a:t>𝑃𝑓=</a:t>
              </a:r>
              <a:r>
                <a:rPr lang="en-US" sz="1100" b="0" i="0">
                  <a:latin typeface="Cambria Math" panose="02040503050406030204" pitchFamily="18" charset="0"/>
                </a:rPr>
                <a:t>(</a:t>
              </a:r>
              <a:r>
                <a:rPr lang="en-US" sz="1100" b="0" i="0">
                  <a:latin typeface="Cambria Math"/>
                </a:rPr>
                <a:t>0.0009015</a:t>
              </a:r>
              <a:r>
                <a:rPr lang="en-US" sz="1100" b="0" i="0">
                  <a:latin typeface="Cambria Math"/>
                  <a:ea typeface="Cambria Math"/>
                </a:rPr>
                <a:t>∙𝐿</a:t>
              </a:r>
              <a:r>
                <a:rPr lang="en-US" sz="1100" b="0" i="0">
                  <a:latin typeface="Cambria Math" panose="02040503050406030204" pitchFamily="18" charset="0"/>
                  <a:ea typeface="Cambria Math"/>
                </a:rPr>
                <a:t>)/〖</a:t>
              </a:r>
              <a:r>
                <a:rPr lang="en-US" sz="1100" b="0" i="0">
                  <a:latin typeface="Cambria Math"/>
                </a:rPr>
                <a:t>𝑑𝑖</a:t>
              </a:r>
              <a:r>
                <a:rPr lang="en-US" sz="1100" b="0" i="0">
                  <a:latin typeface="Cambria Math" panose="02040503050406030204" pitchFamily="18" charset="0"/>
                </a:rPr>
                <a:t>〗^</a:t>
              </a:r>
              <a:r>
                <a:rPr lang="en-US" sz="1100" b="0" i="0">
                  <a:latin typeface="Cambria Math"/>
                </a:rPr>
                <a:t>4.8655</a:t>
              </a:r>
              <a:r>
                <a:rPr lang="en-US" sz="1100" b="0" i="0">
                  <a:latin typeface="Cambria Math" panose="02040503050406030204" pitchFamily="18" charset="0"/>
                </a:rPr>
                <a:t>  ((</a:t>
              </a:r>
              <a:r>
                <a:rPr lang="en-US" sz="1100" b="0" i="0">
                  <a:solidFill>
                    <a:schemeClr val="tx1"/>
                  </a:solidFill>
                  <a:effectLst/>
                  <a:latin typeface="Cambria Math"/>
                  <a:ea typeface="+mn-ea"/>
                  <a:cs typeface="+mn-cs"/>
                </a:rPr>
                <a:t>100∙𝑄</a:t>
              </a:r>
              <a:r>
                <a:rPr lang="en-US" sz="1100" b="0" i="0">
                  <a:solidFill>
                    <a:schemeClr val="tx1"/>
                  </a:solidFill>
                  <a:effectLst/>
                  <a:latin typeface="Cambria Math" panose="02040503050406030204" pitchFamily="18" charset="0"/>
                  <a:ea typeface="+mn-ea"/>
                  <a:cs typeface="+mn-cs"/>
                </a:rPr>
                <a:t>)/</a:t>
              </a:r>
              <a:r>
                <a:rPr lang="en-US" sz="1100" b="0" i="0">
                  <a:latin typeface="Cambria Math"/>
                </a:rPr>
                <a:t>𝐶</a:t>
              </a:r>
              <a:r>
                <a:rPr lang="en-US" sz="1100" b="0" i="0">
                  <a:latin typeface="Cambria Math" panose="02040503050406030204" pitchFamily="18" charset="0"/>
                </a:rPr>
                <a:t>)^</a:t>
              </a:r>
              <a:r>
                <a:rPr lang="en-US" sz="1100" b="0" i="0">
                  <a:latin typeface="Cambria Math"/>
                </a:rPr>
                <a:t>1.85</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247650</xdr:colOff>
      <xdr:row>44</xdr:row>
      <xdr:rowOff>159230</xdr:rowOff>
    </xdr:to>
    <xdr:pic>
      <xdr:nvPicPr>
        <xdr:cNvPr id="2" name="Picture 1">
          <a:extLst>
            <a:ext uri="{FF2B5EF4-FFF2-40B4-BE49-F238E27FC236}">
              <a16:creationId xmlns:a16="http://schemas.microsoft.com/office/drawing/2014/main" id="{B849AE9D-DA0E-4B2E-A032-B2F9B07B69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4050" cy="7283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8</xdr:col>
      <xdr:colOff>495108</xdr:colOff>
      <xdr:row>19</xdr:row>
      <xdr:rowOff>119408</xdr:rowOff>
    </xdr:to>
    <xdr:pic>
      <xdr:nvPicPr>
        <xdr:cNvPr id="2" name="Picture 1">
          <a:extLst>
            <a:ext uri="{FF2B5EF4-FFF2-40B4-BE49-F238E27FC236}">
              <a16:creationId xmlns:a16="http://schemas.microsoft.com/office/drawing/2014/main" id="{DD072416-C8C6-43CF-AD2F-26DC00E14B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5352858" cy="3167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306"/>
  <sheetViews>
    <sheetView tabSelected="1" zoomScale="85" zoomScaleNormal="85" workbookViewId="0">
      <selection activeCell="D10" sqref="D10"/>
    </sheetView>
  </sheetViews>
  <sheetFormatPr defaultColWidth="0" defaultRowHeight="12.75" zeroHeight="1" x14ac:dyDescent="0.2"/>
  <cols>
    <col min="1" max="1" width="40.42578125" style="7" customWidth="1"/>
    <col min="2" max="2" width="9.140625" style="1" customWidth="1"/>
    <col min="3" max="3" width="10.140625" style="1" customWidth="1"/>
    <col min="4" max="5" width="12.7109375" style="1" customWidth="1"/>
    <col min="6" max="7" width="12.7109375" style="1" hidden="1"/>
    <col min="8" max="8" width="12.7109375" style="7" hidden="1"/>
    <col min="9" max="16383" width="12.7109375" style="1" hidden="1"/>
    <col min="16384" max="16384" width="0.140625" style="1" customWidth="1"/>
  </cols>
  <sheetData>
    <row r="1" spans="1:5" ht="25.5" customHeight="1" x14ac:dyDescent="0.25">
      <c r="A1" s="70" t="s">
        <v>0</v>
      </c>
      <c r="B1" s="71"/>
      <c r="C1" s="71"/>
      <c r="D1" s="71"/>
      <c r="E1" s="72"/>
    </row>
    <row r="2" spans="1:5" x14ac:dyDescent="0.2">
      <c r="A2" s="8" t="s">
        <v>1</v>
      </c>
      <c r="B2" s="9" t="s">
        <v>2</v>
      </c>
      <c r="C2" s="9" t="s">
        <v>3</v>
      </c>
      <c r="D2" s="9" t="s">
        <v>4</v>
      </c>
      <c r="E2" s="9" t="s">
        <v>5</v>
      </c>
    </row>
    <row r="3" spans="1:5" x14ac:dyDescent="0.2">
      <c r="A3" s="5" t="s">
        <v>6</v>
      </c>
      <c r="B3" s="2">
        <v>0</v>
      </c>
      <c r="C3" s="17" t="s">
        <v>7</v>
      </c>
      <c r="D3" s="2">
        <f>IF(B3&lt;1,0,VLOOKUP(B3,F103:G303,2))</f>
        <v>0</v>
      </c>
      <c r="E3" s="17" t="s">
        <v>7</v>
      </c>
    </row>
    <row r="4" spans="1:5" x14ac:dyDescent="0.2">
      <c r="A4" s="5" t="s">
        <v>8</v>
      </c>
      <c r="B4" s="2">
        <v>0</v>
      </c>
      <c r="C4" s="17" t="s">
        <v>7</v>
      </c>
      <c r="D4" s="2">
        <f>IF(B4&lt;1,0,VLOOKUP(B4,H103:I303,2))</f>
        <v>0</v>
      </c>
      <c r="E4" s="17" t="s">
        <v>7</v>
      </c>
    </row>
    <row r="5" spans="1:5" x14ac:dyDescent="0.2">
      <c r="A5" s="5" t="s">
        <v>9</v>
      </c>
      <c r="B5" s="2">
        <v>0</v>
      </c>
      <c r="C5" s="2">
        <v>2.5</v>
      </c>
      <c r="D5" s="2">
        <f t="shared" ref="D5:D22" si="0">SUM(B5*C5)</f>
        <v>0</v>
      </c>
      <c r="E5" s="17" t="s">
        <v>7</v>
      </c>
    </row>
    <row r="6" spans="1:5" x14ac:dyDescent="0.2">
      <c r="A6" s="5" t="s">
        <v>10</v>
      </c>
      <c r="B6" s="2">
        <v>0</v>
      </c>
      <c r="C6" s="2">
        <v>1</v>
      </c>
      <c r="D6" s="2">
        <f t="shared" si="0"/>
        <v>0</v>
      </c>
      <c r="E6" s="17" t="s">
        <v>7</v>
      </c>
    </row>
    <row r="7" spans="1:5" x14ac:dyDescent="0.2">
      <c r="A7" s="5" t="s">
        <v>11</v>
      </c>
      <c r="B7" s="2">
        <v>0</v>
      </c>
      <c r="C7" s="2">
        <v>1</v>
      </c>
      <c r="D7" s="2">
        <f t="shared" si="0"/>
        <v>0</v>
      </c>
      <c r="E7" s="17" t="s">
        <v>7</v>
      </c>
    </row>
    <row r="8" spans="1:5" x14ac:dyDescent="0.2">
      <c r="A8" s="91" t="s">
        <v>77</v>
      </c>
      <c r="B8" s="2">
        <v>0</v>
      </c>
      <c r="C8" s="2">
        <v>4</v>
      </c>
      <c r="D8" s="2">
        <f t="shared" si="0"/>
        <v>0</v>
      </c>
      <c r="E8" s="2">
        <f t="shared" ref="E8:E13" si="1">SUM(D8*0.75)</f>
        <v>0</v>
      </c>
    </row>
    <row r="9" spans="1:5" x14ac:dyDescent="0.2">
      <c r="A9" s="5" t="s">
        <v>12</v>
      </c>
      <c r="B9" s="2">
        <v>0</v>
      </c>
      <c r="C9" s="2">
        <v>4</v>
      </c>
      <c r="D9" s="2">
        <f t="shared" si="0"/>
        <v>0</v>
      </c>
      <c r="E9" s="2">
        <f t="shared" si="1"/>
        <v>0</v>
      </c>
    </row>
    <row r="10" spans="1:5" x14ac:dyDescent="0.2">
      <c r="A10" s="5" t="s">
        <v>13</v>
      </c>
      <c r="B10" s="2">
        <v>0</v>
      </c>
      <c r="C10" s="2">
        <v>2</v>
      </c>
      <c r="D10" s="2">
        <f t="shared" si="0"/>
        <v>0</v>
      </c>
      <c r="E10" s="2">
        <f t="shared" si="1"/>
        <v>0</v>
      </c>
    </row>
    <row r="11" spans="1:5" x14ac:dyDescent="0.2">
      <c r="A11" s="5" t="s">
        <v>14</v>
      </c>
      <c r="B11" s="2">
        <v>0</v>
      </c>
      <c r="C11" s="2">
        <v>4</v>
      </c>
      <c r="D11" s="2">
        <f t="shared" si="0"/>
        <v>0</v>
      </c>
      <c r="E11" s="2">
        <f t="shared" si="1"/>
        <v>0</v>
      </c>
    </row>
    <row r="12" spans="1:5" x14ac:dyDescent="0.2">
      <c r="A12" s="5" t="s">
        <v>15</v>
      </c>
      <c r="B12" s="2">
        <v>0</v>
      </c>
      <c r="C12" s="2">
        <v>3</v>
      </c>
      <c r="D12" s="2">
        <f t="shared" si="0"/>
        <v>0</v>
      </c>
      <c r="E12" s="2">
        <f t="shared" si="1"/>
        <v>0</v>
      </c>
    </row>
    <row r="13" spans="1:5" x14ac:dyDescent="0.2">
      <c r="A13" s="5" t="s">
        <v>16</v>
      </c>
      <c r="B13" s="2">
        <v>0</v>
      </c>
      <c r="C13" s="2">
        <v>3</v>
      </c>
      <c r="D13" s="2">
        <f t="shared" si="0"/>
        <v>0</v>
      </c>
      <c r="E13" s="2">
        <f t="shared" si="1"/>
        <v>0</v>
      </c>
    </row>
    <row r="14" spans="1:5" x14ac:dyDescent="0.2">
      <c r="A14" s="5" t="s">
        <v>17</v>
      </c>
      <c r="B14" s="2">
        <v>0</v>
      </c>
      <c r="C14" s="2">
        <v>2.5</v>
      </c>
      <c r="D14" s="2">
        <f t="shared" si="0"/>
        <v>0</v>
      </c>
      <c r="E14" s="2">
        <v>0</v>
      </c>
    </row>
    <row r="15" spans="1:5" x14ac:dyDescent="0.2">
      <c r="A15" s="5" t="s">
        <v>18</v>
      </c>
      <c r="B15" s="2">
        <v>0</v>
      </c>
      <c r="C15" s="2">
        <v>1</v>
      </c>
      <c r="D15" s="2">
        <f t="shared" si="0"/>
        <v>0</v>
      </c>
      <c r="E15" s="2">
        <v>0</v>
      </c>
    </row>
    <row r="16" spans="1:5" x14ac:dyDescent="0.2">
      <c r="A16" s="5" t="s">
        <v>19</v>
      </c>
      <c r="B16" s="2">
        <v>0</v>
      </c>
      <c r="C16" s="2">
        <v>1.5</v>
      </c>
      <c r="D16" s="2">
        <f t="shared" si="0"/>
        <v>0</v>
      </c>
      <c r="E16" s="2">
        <f t="shared" ref="E16:E21" si="2">SUM(D16*0.75)</f>
        <v>0</v>
      </c>
    </row>
    <row r="17" spans="1:5" x14ac:dyDescent="0.2">
      <c r="A17" s="5" t="s">
        <v>20</v>
      </c>
      <c r="B17" s="2">
        <v>0</v>
      </c>
      <c r="C17" s="2">
        <v>2</v>
      </c>
      <c r="D17" s="2">
        <f t="shared" si="0"/>
        <v>0</v>
      </c>
      <c r="E17" s="2">
        <f t="shared" si="2"/>
        <v>0</v>
      </c>
    </row>
    <row r="18" spans="1:5" x14ac:dyDescent="0.2">
      <c r="A18" s="5" t="s">
        <v>21</v>
      </c>
      <c r="B18" s="2">
        <v>0</v>
      </c>
      <c r="C18" s="2">
        <v>2</v>
      </c>
      <c r="D18" s="2">
        <f t="shared" si="0"/>
        <v>0</v>
      </c>
      <c r="E18" s="2">
        <f t="shared" si="2"/>
        <v>0</v>
      </c>
    </row>
    <row r="19" spans="1:5" x14ac:dyDescent="0.2">
      <c r="A19" s="5" t="s">
        <v>22</v>
      </c>
      <c r="B19" s="2">
        <v>0</v>
      </c>
      <c r="C19" s="2">
        <v>1.5</v>
      </c>
      <c r="D19" s="2">
        <f t="shared" si="0"/>
        <v>0</v>
      </c>
      <c r="E19" s="2">
        <f t="shared" si="2"/>
        <v>0</v>
      </c>
    </row>
    <row r="20" spans="1:5" x14ac:dyDescent="0.2">
      <c r="A20" s="5" t="s">
        <v>23</v>
      </c>
      <c r="B20" s="2">
        <v>0</v>
      </c>
      <c r="C20" s="2">
        <v>1.5</v>
      </c>
      <c r="D20" s="2">
        <f t="shared" si="0"/>
        <v>0</v>
      </c>
      <c r="E20" s="2">
        <f t="shared" si="2"/>
        <v>0</v>
      </c>
    </row>
    <row r="21" spans="1:5" x14ac:dyDescent="0.2">
      <c r="A21" s="5" t="s">
        <v>24</v>
      </c>
      <c r="B21" s="2">
        <v>0</v>
      </c>
      <c r="C21" s="2">
        <v>1</v>
      </c>
      <c r="D21" s="2">
        <f t="shared" si="0"/>
        <v>0</v>
      </c>
      <c r="E21" s="2">
        <f t="shared" si="2"/>
        <v>0</v>
      </c>
    </row>
    <row r="22" spans="1:5" x14ac:dyDescent="0.2">
      <c r="A22" s="5" t="s">
        <v>25</v>
      </c>
      <c r="B22" s="2">
        <v>0</v>
      </c>
      <c r="C22" s="2">
        <v>0.5</v>
      </c>
      <c r="D22" s="2">
        <f t="shared" si="0"/>
        <v>0</v>
      </c>
      <c r="E22" s="2">
        <v>0</v>
      </c>
    </row>
    <row r="23" spans="1:5" ht="15.75" customHeight="1" x14ac:dyDescent="0.2">
      <c r="A23" s="73" t="s">
        <v>26</v>
      </c>
      <c r="B23" s="74"/>
      <c r="C23" s="75"/>
      <c r="D23" s="2">
        <f>SUM(D3:D22)</f>
        <v>0</v>
      </c>
      <c r="E23" s="2">
        <f>SUM(E8:E22)</f>
        <v>0</v>
      </c>
    </row>
    <row r="24" spans="1:5" ht="18.75" customHeight="1" x14ac:dyDescent="0.2">
      <c r="A24" s="76" t="s">
        <v>64</v>
      </c>
      <c r="B24" s="77"/>
      <c r="C24" s="77"/>
      <c r="D24" s="77"/>
      <c r="E24" s="78"/>
    </row>
    <row r="25" spans="1:5" x14ac:dyDescent="0.2">
      <c r="A25" s="6" t="s">
        <v>27</v>
      </c>
      <c r="B25" s="2"/>
      <c r="C25" s="2"/>
      <c r="D25" s="2">
        <f>IF((B3+B4)&gt;0,10.248769285986*D23^0.40815801241252,2.4044400986018*D23^0.62211080816149)</f>
        <v>0</v>
      </c>
      <c r="E25" s="64" t="s">
        <v>7</v>
      </c>
    </row>
    <row r="26" spans="1:5" x14ac:dyDescent="0.2">
      <c r="A26" s="65" t="s">
        <v>71</v>
      </c>
      <c r="B26" s="67">
        <v>0</v>
      </c>
      <c r="C26" s="2">
        <v>23</v>
      </c>
      <c r="D26" s="2">
        <f>B26*C26</f>
        <v>0</v>
      </c>
      <c r="E26" s="64" t="s">
        <v>7</v>
      </c>
    </row>
    <row r="27" spans="1:5" x14ac:dyDescent="0.2">
      <c r="A27" s="65" t="s">
        <v>72</v>
      </c>
      <c r="B27" s="67">
        <v>0</v>
      </c>
      <c r="C27" s="2">
        <v>3</v>
      </c>
      <c r="D27" s="2">
        <f>B27*C27</f>
        <v>0</v>
      </c>
      <c r="E27" s="64" t="s">
        <v>7</v>
      </c>
    </row>
    <row r="28" spans="1:5" x14ac:dyDescent="0.2">
      <c r="A28" s="65" t="s">
        <v>65</v>
      </c>
      <c r="B28" s="67">
        <v>0</v>
      </c>
      <c r="C28" s="2">
        <v>2</v>
      </c>
      <c r="D28" s="2">
        <f>B28*C28</f>
        <v>0</v>
      </c>
      <c r="E28" s="64" t="s">
        <v>7</v>
      </c>
    </row>
    <row r="29" spans="1:5" x14ac:dyDescent="0.2">
      <c r="A29" s="65" t="s">
        <v>66</v>
      </c>
      <c r="B29" s="67">
        <v>0</v>
      </c>
      <c r="C29" s="2">
        <v>0.7</v>
      </c>
      <c r="D29" s="2">
        <f>B29*C29</f>
        <v>0</v>
      </c>
      <c r="E29" s="64" t="s">
        <v>7</v>
      </c>
    </row>
    <row r="30" spans="1:5" x14ac:dyDescent="0.2">
      <c r="A30" s="65" t="s">
        <v>67</v>
      </c>
      <c r="B30" s="67">
        <v>0</v>
      </c>
      <c r="C30" s="2">
        <v>16</v>
      </c>
      <c r="D30" s="2">
        <f>B30*C30</f>
        <v>0</v>
      </c>
      <c r="E30" s="64" t="s">
        <v>7</v>
      </c>
    </row>
    <row r="31" spans="1:5" x14ac:dyDescent="0.2">
      <c r="A31" s="65" t="s">
        <v>68</v>
      </c>
      <c r="B31" s="66"/>
      <c r="C31" s="4"/>
      <c r="D31" s="2">
        <v>0</v>
      </c>
      <c r="E31" s="64" t="s">
        <v>7</v>
      </c>
    </row>
    <row r="32" spans="1:5" ht="15" customHeight="1" x14ac:dyDescent="0.2">
      <c r="A32" s="73" t="s">
        <v>69</v>
      </c>
      <c r="B32" s="74"/>
      <c r="C32" s="74"/>
      <c r="D32" s="4">
        <f>SUM(D25:D31)</f>
        <v>0</v>
      </c>
      <c r="E32" s="18"/>
    </row>
    <row r="33" spans="1:18" ht="12" customHeight="1" x14ac:dyDescent="0.25">
      <c r="A33" s="6" t="s">
        <v>28</v>
      </c>
      <c r="B33" s="3"/>
      <c r="C33" s="3"/>
      <c r="D33" s="3"/>
      <c r="E33" s="4">
        <v>1.5</v>
      </c>
      <c r="G33" s="24"/>
      <c r="H33" s="24"/>
      <c r="I33" s="25"/>
      <c r="J33" s="25"/>
    </row>
    <row r="34" spans="1:18" ht="12.75" customHeight="1" x14ac:dyDescent="0.25">
      <c r="A34" s="6" t="s">
        <v>29</v>
      </c>
      <c r="B34" s="3"/>
      <c r="C34" s="3"/>
      <c r="D34" s="3"/>
      <c r="E34" s="4">
        <v>1</v>
      </c>
      <c r="G34" s="24"/>
      <c r="H34" s="24"/>
      <c r="I34" s="25"/>
      <c r="J34" s="25"/>
    </row>
    <row r="35" spans="1:18" ht="15" x14ac:dyDescent="0.25">
      <c r="A35" s="73" t="s">
        <v>70</v>
      </c>
      <c r="B35" s="74"/>
      <c r="C35" s="74"/>
      <c r="D35" s="74"/>
      <c r="E35" s="20">
        <v>150</v>
      </c>
      <c r="G35" s="24"/>
      <c r="H35" s="24"/>
      <c r="I35" s="25"/>
      <c r="J35" s="25"/>
      <c r="K35" s="25"/>
    </row>
    <row r="36" spans="1:18" ht="18.75" customHeight="1" x14ac:dyDescent="0.2">
      <c r="A36" s="76" t="s">
        <v>30</v>
      </c>
      <c r="B36" s="77"/>
      <c r="C36" s="77"/>
      <c r="D36" s="77"/>
      <c r="E36" s="78"/>
    </row>
    <row r="37" spans="1:18" ht="12.75" customHeight="1" x14ac:dyDescent="0.25">
      <c r="A37" s="6" t="s">
        <v>31</v>
      </c>
      <c r="B37" s="3"/>
      <c r="C37" s="68" t="s">
        <v>76</v>
      </c>
      <c r="D37" s="19">
        <v>20</v>
      </c>
      <c r="E37" s="4">
        <f>0.43*D37</f>
        <v>8.6</v>
      </c>
      <c r="G37" s="24"/>
      <c r="H37" s="24"/>
      <c r="I37" s="25"/>
      <c r="J37" s="25"/>
      <c r="K37" s="25"/>
    </row>
    <row r="38" spans="1:18" x14ac:dyDescent="0.2">
      <c r="A38" s="65" t="s">
        <v>74</v>
      </c>
      <c r="B38" s="3"/>
      <c r="C38" s="3"/>
      <c r="D38" s="3"/>
      <c r="E38" s="4">
        <f>IF(OR(B26&gt;0,B27&gt;0),30,IF((B3+B4)&gt;0,15,8))</f>
        <v>8</v>
      </c>
    </row>
    <row r="39" spans="1:18" ht="12.75" customHeight="1" x14ac:dyDescent="0.25">
      <c r="A39" s="65" t="s">
        <v>73</v>
      </c>
      <c r="B39" s="3"/>
      <c r="C39" s="3"/>
      <c r="D39" s="3"/>
      <c r="E39" s="4">
        <v>20</v>
      </c>
      <c r="G39" s="24"/>
      <c r="H39" s="24"/>
      <c r="I39" s="25"/>
      <c r="J39" s="25"/>
      <c r="K39" s="25"/>
    </row>
    <row r="40" spans="1:18" x14ac:dyDescent="0.2">
      <c r="A40" s="6" t="s">
        <v>32</v>
      </c>
      <c r="B40" s="3"/>
      <c r="C40" s="3"/>
      <c r="D40" s="3"/>
      <c r="E40" s="4">
        <v>12</v>
      </c>
    </row>
    <row r="41" spans="1:18" x14ac:dyDescent="0.2">
      <c r="A41" s="6" t="s">
        <v>44</v>
      </c>
      <c r="B41" s="3"/>
      <c r="C41" s="3"/>
      <c r="D41" s="3"/>
      <c r="E41" s="4">
        <v>0</v>
      </c>
    </row>
    <row r="42" spans="1:18" ht="15" customHeight="1" x14ac:dyDescent="0.2">
      <c r="A42" s="73" t="s">
        <v>33</v>
      </c>
      <c r="B42" s="74"/>
      <c r="C42" s="74"/>
      <c r="D42" s="74"/>
      <c r="E42" s="4">
        <f>SUM(E37:E41)</f>
        <v>48.6</v>
      </c>
    </row>
    <row r="43" spans="1:18" ht="12.75" customHeight="1" x14ac:dyDescent="0.25">
      <c r="A43" s="65" t="s">
        <v>75</v>
      </c>
      <c r="B43" s="3"/>
      <c r="C43" s="3"/>
      <c r="D43" s="3"/>
      <c r="E43" s="4">
        <v>60</v>
      </c>
      <c r="G43" s="24"/>
      <c r="H43" s="24"/>
      <c r="I43" s="25"/>
      <c r="J43" s="25"/>
      <c r="K43" s="25"/>
    </row>
    <row r="44" spans="1:18" x14ac:dyDescent="0.2">
      <c r="A44" s="6" t="s">
        <v>34</v>
      </c>
      <c r="B44" s="3"/>
      <c r="C44" s="3"/>
      <c r="D44" s="3"/>
      <c r="E44" s="4">
        <f>SUM(E43-E42)</f>
        <v>11.399999999999999</v>
      </c>
    </row>
    <row r="45" spans="1:18" ht="15.75" customHeight="1" x14ac:dyDescent="0.25">
      <c r="A45" s="63" t="s">
        <v>35</v>
      </c>
      <c r="B45" s="3"/>
      <c r="C45" s="3"/>
      <c r="D45" s="3"/>
      <c r="E45" s="4">
        <f>SUM(E44/E35*100)</f>
        <v>7.5999999999999988</v>
      </c>
      <c r="G45" s="26"/>
      <c r="H45" s="53"/>
      <c r="I45" s="53"/>
      <c r="J45" s="53"/>
      <c r="K45" s="53"/>
      <c r="L45" s="53"/>
      <c r="M45" s="53"/>
      <c r="N45" s="53"/>
      <c r="O45" s="53"/>
      <c r="P45" s="53"/>
      <c r="Q45" s="53"/>
      <c r="R45" s="53"/>
    </row>
    <row r="46" spans="1:18" ht="12.75" customHeight="1" x14ac:dyDescent="0.2">
      <c r="A46" s="27" t="s">
        <v>36</v>
      </c>
      <c r="B46" s="10"/>
      <c r="C46" s="10"/>
      <c r="D46" s="10"/>
      <c r="E46" s="11"/>
      <c r="H46" s="53"/>
      <c r="I46" s="53"/>
      <c r="J46" s="53"/>
      <c r="K46" s="53"/>
      <c r="L46" s="53"/>
      <c r="M46" s="53"/>
      <c r="N46" s="53"/>
      <c r="O46" s="53"/>
      <c r="P46" s="53"/>
      <c r="Q46" s="53"/>
      <c r="R46" s="53"/>
    </row>
    <row r="47" spans="1:18" ht="12.75" customHeight="1" x14ac:dyDescent="0.2">
      <c r="A47" s="12" t="s">
        <v>37</v>
      </c>
      <c r="B47" s="52"/>
      <c r="C47" s="52"/>
      <c r="D47" s="52"/>
      <c r="E47" s="13"/>
      <c r="H47" s="53"/>
      <c r="I47" s="53"/>
      <c r="J47" s="53"/>
      <c r="K47" s="53"/>
      <c r="L47" s="53"/>
      <c r="M47" s="53"/>
      <c r="N47" s="53"/>
      <c r="O47" s="53"/>
      <c r="P47" s="53"/>
      <c r="Q47" s="53"/>
      <c r="R47" s="53"/>
    </row>
    <row r="48" spans="1:18" ht="12.75" customHeight="1" x14ac:dyDescent="0.2">
      <c r="A48" s="14" t="s">
        <v>38</v>
      </c>
      <c r="B48" s="15"/>
      <c r="C48" s="15"/>
      <c r="D48" s="15"/>
      <c r="E48" s="16"/>
      <c r="H48" s="53"/>
      <c r="I48" s="53"/>
      <c r="J48" s="53"/>
      <c r="K48" s="53"/>
      <c r="L48" s="53"/>
      <c r="M48" s="53"/>
      <c r="N48" s="53"/>
      <c r="O48" s="53"/>
      <c r="P48" s="53"/>
      <c r="Q48" s="53"/>
      <c r="R48" s="53"/>
    </row>
    <row r="49" spans="1:18" ht="12.75" customHeight="1" x14ac:dyDescent="0.2">
      <c r="A49" s="79" t="s">
        <v>62</v>
      </c>
      <c r="B49" s="80"/>
      <c r="C49" s="80"/>
      <c r="D49" s="80"/>
      <c r="E49" s="81"/>
      <c r="F49" s="51"/>
      <c r="G49" s="51"/>
      <c r="H49" s="53"/>
      <c r="I49" s="53"/>
      <c r="J49" s="53"/>
      <c r="K49" s="53"/>
      <c r="L49" s="53"/>
      <c r="M49" s="53"/>
      <c r="N49" s="53"/>
      <c r="O49" s="53"/>
      <c r="P49" s="53"/>
      <c r="Q49" s="53"/>
      <c r="R49" s="53"/>
    </row>
    <row r="50" spans="1:18" ht="12.75" customHeight="1" x14ac:dyDescent="0.2">
      <c r="A50" s="82" t="s">
        <v>63</v>
      </c>
      <c r="B50" s="83"/>
      <c r="C50" s="83"/>
      <c r="D50" s="83"/>
      <c r="E50" s="84"/>
      <c r="F50" s="51"/>
      <c r="G50" s="51"/>
      <c r="H50" s="53"/>
      <c r="I50" s="53"/>
      <c r="J50" s="53"/>
      <c r="K50" s="53"/>
      <c r="L50" s="53"/>
      <c r="M50" s="53"/>
      <c r="N50" s="53"/>
      <c r="O50" s="53"/>
      <c r="P50" s="53"/>
      <c r="Q50" s="53"/>
      <c r="R50" s="53"/>
    </row>
    <row r="51" spans="1:18" ht="12.75" customHeight="1" x14ac:dyDescent="0.2">
      <c r="A51" s="82"/>
      <c r="B51" s="83"/>
      <c r="C51" s="83"/>
      <c r="D51" s="83"/>
      <c r="E51" s="84"/>
      <c r="F51" s="51"/>
      <c r="G51" s="51"/>
      <c r="H51" s="53"/>
      <c r="I51" s="53"/>
      <c r="J51" s="53"/>
      <c r="K51" s="53"/>
      <c r="L51" s="53"/>
      <c r="M51" s="53"/>
      <c r="N51" s="53"/>
      <c r="O51" s="53"/>
      <c r="P51" s="53"/>
      <c r="Q51" s="53"/>
      <c r="R51" s="53"/>
    </row>
    <row r="52" spans="1:18" ht="12.75" customHeight="1" x14ac:dyDescent="0.2">
      <c r="A52" s="85"/>
      <c r="B52" s="86"/>
      <c r="C52" s="86"/>
      <c r="D52" s="86"/>
      <c r="E52" s="87"/>
      <c r="F52" s="51"/>
      <c r="G52" s="51"/>
      <c r="H52" s="53"/>
      <c r="I52" s="53"/>
      <c r="J52" s="53"/>
      <c r="K52" s="53"/>
      <c r="L52" s="53"/>
      <c r="M52" s="53"/>
      <c r="N52" s="53"/>
      <c r="O52" s="53"/>
      <c r="P52" s="53"/>
      <c r="Q52" s="53"/>
      <c r="R52" s="53"/>
    </row>
    <row r="53" spans="1:18" ht="12.75" hidden="1" customHeight="1" x14ac:dyDescent="0.2">
      <c r="H53" s="53"/>
      <c r="I53" s="53"/>
      <c r="J53" s="53"/>
      <c r="K53" s="53"/>
      <c r="L53" s="53"/>
      <c r="M53" s="53"/>
      <c r="N53" s="53"/>
      <c r="O53" s="53"/>
      <c r="P53" s="53"/>
    </row>
    <row r="54" spans="1:18" ht="12.75" hidden="1" customHeight="1" x14ac:dyDescent="0.2">
      <c r="H54" s="53"/>
      <c r="I54" s="53"/>
      <c r="J54" s="53"/>
      <c r="K54" s="53"/>
      <c r="L54" s="53"/>
    </row>
    <row r="55" spans="1:18" ht="12.75" hidden="1" customHeight="1" x14ac:dyDescent="0.2">
      <c r="H55" s="53"/>
      <c r="I55" s="53"/>
      <c r="J55" s="53"/>
      <c r="K55" s="53"/>
      <c r="L55" s="53"/>
    </row>
    <row r="56" spans="1:18" ht="12.75" hidden="1" customHeight="1" x14ac:dyDescent="0.2">
      <c r="H56" s="53"/>
      <c r="I56" s="53"/>
      <c r="J56" s="53"/>
      <c r="K56" s="53"/>
      <c r="L56" s="53"/>
    </row>
    <row r="57" spans="1:18" ht="12.75" hidden="1" customHeight="1" x14ac:dyDescent="0.2">
      <c r="H57" s="53"/>
      <c r="I57" s="53"/>
      <c r="J57" s="53"/>
      <c r="K57" s="53"/>
      <c r="L57" s="53"/>
    </row>
    <row r="58" spans="1:18" ht="12.75" hidden="1" customHeight="1" x14ac:dyDescent="0.2">
      <c r="H58" s="53"/>
      <c r="I58" s="53"/>
      <c r="J58" s="53"/>
      <c r="K58" s="53"/>
      <c r="L58" s="53"/>
    </row>
    <row r="59" spans="1:18" ht="12.75" hidden="1" customHeight="1" x14ac:dyDescent="0.2">
      <c r="H59" s="53"/>
      <c r="I59" s="53"/>
      <c r="J59" s="53"/>
      <c r="K59" s="53"/>
      <c r="L59" s="53"/>
    </row>
    <row r="60" spans="1:18" ht="12.75" hidden="1" customHeight="1" x14ac:dyDescent="0.2">
      <c r="H60" s="53"/>
      <c r="I60" s="53"/>
      <c r="J60" s="53"/>
      <c r="K60" s="53"/>
      <c r="L60" s="53"/>
    </row>
    <row r="61" spans="1:18" ht="12.75" hidden="1" customHeight="1" x14ac:dyDescent="0.2">
      <c r="H61" s="53"/>
      <c r="I61" s="53"/>
      <c r="J61" s="53"/>
      <c r="K61" s="53"/>
      <c r="L61" s="53"/>
    </row>
    <row r="62" spans="1:18" ht="12.75" hidden="1" customHeight="1" x14ac:dyDescent="0.2">
      <c r="H62" s="53"/>
      <c r="I62" s="53"/>
      <c r="J62" s="53"/>
      <c r="K62" s="53"/>
      <c r="L62" s="53"/>
    </row>
    <row r="63" spans="1:18" ht="12.75" hidden="1" customHeight="1" x14ac:dyDescent="0.2">
      <c r="H63" s="53"/>
      <c r="I63" s="53"/>
      <c r="J63" s="53"/>
      <c r="K63" s="53"/>
      <c r="L63" s="53"/>
    </row>
    <row r="64" spans="1:18"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spans="6:11" hidden="1" x14ac:dyDescent="0.2"/>
    <row r="98" spans="6:11" hidden="1" x14ac:dyDescent="0.2"/>
    <row r="99" spans="6:11" hidden="1" x14ac:dyDescent="0.2"/>
    <row r="100" spans="6:11" hidden="1" x14ac:dyDescent="0.2"/>
    <row r="101" spans="6:11" hidden="1" x14ac:dyDescent="0.2">
      <c r="F101" s="69" t="s">
        <v>39</v>
      </c>
      <c r="G101" s="69"/>
      <c r="H101" s="69"/>
      <c r="I101" s="69"/>
      <c r="J101" s="69"/>
      <c r="K101" s="69"/>
    </row>
    <row r="102" spans="6:11" ht="15" hidden="1" x14ac:dyDescent="0.25">
      <c r="F102" s="21" t="s">
        <v>40</v>
      </c>
      <c r="G102" s="21" t="s">
        <v>41</v>
      </c>
      <c r="H102" s="23" t="s">
        <v>42</v>
      </c>
      <c r="I102" s="21" t="s">
        <v>41</v>
      </c>
      <c r="J102" s="22"/>
      <c r="K102" s="22" t="s">
        <v>43</v>
      </c>
    </row>
    <row r="103" spans="6:11" ht="15" hidden="1" x14ac:dyDescent="0.25">
      <c r="F103" s="21">
        <v>1</v>
      </c>
      <c r="G103" s="21">
        <v>40</v>
      </c>
      <c r="H103" s="23">
        <v>1</v>
      </c>
      <c r="I103" s="21">
        <v>20</v>
      </c>
      <c r="J103" s="22"/>
      <c r="K103" s="21">
        <v>0</v>
      </c>
    </row>
    <row r="104" spans="6:11" ht="15" hidden="1" x14ac:dyDescent="0.25">
      <c r="F104" s="21">
        <v>2</v>
      </c>
      <c r="G104" s="21">
        <v>70</v>
      </c>
      <c r="H104" s="23">
        <v>2</v>
      </c>
      <c r="I104" s="21">
        <v>35</v>
      </c>
      <c r="J104" s="22"/>
      <c r="K104" s="21">
        <f>K103+1</f>
        <v>1</v>
      </c>
    </row>
    <row r="105" spans="6:11" ht="15" hidden="1" x14ac:dyDescent="0.25">
      <c r="F105" s="21">
        <v>3</v>
      </c>
      <c r="G105" s="21">
        <v>90</v>
      </c>
      <c r="H105" s="23">
        <v>3</v>
      </c>
      <c r="I105" s="21">
        <v>45</v>
      </c>
      <c r="J105" s="22"/>
      <c r="K105" s="21">
        <f t="shared" ref="K105:K168" si="3">K104+1</f>
        <v>2</v>
      </c>
    </row>
    <row r="106" spans="6:11" ht="15" hidden="1" x14ac:dyDescent="0.25">
      <c r="F106" s="21">
        <v>4</v>
      </c>
      <c r="G106" s="21">
        <v>105</v>
      </c>
      <c r="H106" s="23">
        <v>4</v>
      </c>
      <c r="I106" s="21">
        <v>53</v>
      </c>
      <c r="J106" s="22"/>
      <c r="K106" s="21">
        <f t="shared" si="3"/>
        <v>3</v>
      </c>
    </row>
    <row r="107" spans="6:11" ht="15" hidden="1" x14ac:dyDescent="0.25">
      <c r="F107" s="21">
        <v>5</v>
      </c>
      <c r="G107" s="21">
        <v>115</v>
      </c>
      <c r="H107" s="23">
        <v>5</v>
      </c>
      <c r="I107" s="21">
        <v>58</v>
      </c>
      <c r="J107" s="22"/>
      <c r="K107" s="21">
        <f t="shared" si="3"/>
        <v>4</v>
      </c>
    </row>
    <row r="108" spans="6:11" ht="15" hidden="1" x14ac:dyDescent="0.25">
      <c r="F108" s="21">
        <v>6</v>
      </c>
      <c r="G108" s="21">
        <v>125</v>
      </c>
      <c r="H108" s="23">
        <v>6</v>
      </c>
      <c r="I108" s="21">
        <v>63</v>
      </c>
      <c r="J108" s="22"/>
      <c r="K108" s="21">
        <f t="shared" si="3"/>
        <v>5</v>
      </c>
    </row>
    <row r="109" spans="6:11" ht="15" hidden="1" x14ac:dyDescent="0.25">
      <c r="F109" s="21">
        <v>7</v>
      </c>
      <c r="G109" s="21">
        <v>135</v>
      </c>
      <c r="H109" s="23">
        <v>7</v>
      </c>
      <c r="I109" s="21">
        <v>68</v>
      </c>
      <c r="J109" s="22"/>
      <c r="K109" s="21">
        <f t="shared" si="3"/>
        <v>6</v>
      </c>
    </row>
    <row r="110" spans="6:11" ht="15" hidden="1" x14ac:dyDescent="0.25">
      <c r="F110" s="21">
        <v>8</v>
      </c>
      <c r="G110" s="21">
        <v>145</v>
      </c>
      <c r="H110" s="23">
        <v>8</v>
      </c>
      <c r="I110" s="21">
        <v>73</v>
      </c>
      <c r="J110" s="22"/>
      <c r="K110" s="21">
        <f t="shared" si="3"/>
        <v>7</v>
      </c>
    </row>
    <row r="111" spans="6:11" ht="15" hidden="1" x14ac:dyDescent="0.25">
      <c r="F111" s="21">
        <v>9</v>
      </c>
      <c r="G111" s="21">
        <v>155</v>
      </c>
      <c r="H111" s="23">
        <v>9</v>
      </c>
      <c r="I111" s="21">
        <v>78</v>
      </c>
      <c r="J111" s="22"/>
      <c r="K111" s="21">
        <f t="shared" si="3"/>
        <v>8</v>
      </c>
    </row>
    <row r="112" spans="6:11" ht="15" hidden="1" x14ac:dyDescent="0.25">
      <c r="F112" s="21">
        <v>10</v>
      </c>
      <c r="G112" s="21">
        <v>165</v>
      </c>
      <c r="H112" s="23">
        <v>10</v>
      </c>
      <c r="I112" s="21">
        <v>83</v>
      </c>
      <c r="J112" s="22"/>
      <c r="K112" s="21">
        <f t="shared" si="3"/>
        <v>9</v>
      </c>
    </row>
    <row r="113" spans="6:11" ht="15" hidden="1" x14ac:dyDescent="0.25">
      <c r="F113" s="21">
        <v>11</v>
      </c>
      <c r="G113" s="21">
        <v>175</v>
      </c>
      <c r="H113" s="23">
        <v>11</v>
      </c>
      <c r="I113" s="21">
        <v>93</v>
      </c>
      <c r="J113" s="22"/>
      <c r="K113" s="21">
        <f t="shared" si="3"/>
        <v>10</v>
      </c>
    </row>
    <row r="114" spans="6:11" ht="15" hidden="1" x14ac:dyDescent="0.25">
      <c r="F114" s="21">
        <v>12</v>
      </c>
      <c r="G114" s="21">
        <v>185</v>
      </c>
      <c r="H114" s="23">
        <v>12</v>
      </c>
      <c r="I114" s="21">
        <v>98</v>
      </c>
      <c r="J114" s="22"/>
      <c r="K114" s="21">
        <f t="shared" si="3"/>
        <v>11</v>
      </c>
    </row>
    <row r="115" spans="6:11" ht="15" hidden="1" x14ac:dyDescent="0.25">
      <c r="F115" s="21">
        <v>13</v>
      </c>
      <c r="G115" s="21">
        <v>195</v>
      </c>
      <c r="H115" s="23">
        <v>13</v>
      </c>
      <c r="I115" s="21">
        <v>103</v>
      </c>
      <c r="J115" s="22"/>
      <c r="K115" s="21">
        <f t="shared" si="3"/>
        <v>12</v>
      </c>
    </row>
    <row r="116" spans="6:11" ht="15" hidden="1" x14ac:dyDescent="0.25">
      <c r="F116" s="21">
        <v>14</v>
      </c>
      <c r="G116" s="21">
        <v>205</v>
      </c>
      <c r="H116" s="23">
        <v>14</v>
      </c>
      <c r="I116" s="21">
        <v>108</v>
      </c>
      <c r="J116" s="22"/>
      <c r="K116" s="21">
        <f t="shared" si="3"/>
        <v>13</v>
      </c>
    </row>
    <row r="117" spans="6:11" ht="15" hidden="1" x14ac:dyDescent="0.25">
      <c r="F117" s="21">
        <v>15</v>
      </c>
      <c r="G117" s="21">
        <v>215</v>
      </c>
      <c r="H117" s="23">
        <v>15</v>
      </c>
      <c r="I117" s="21">
        <v>113</v>
      </c>
      <c r="J117" s="22"/>
      <c r="K117" s="21">
        <f t="shared" si="3"/>
        <v>14</v>
      </c>
    </row>
    <row r="118" spans="6:11" ht="15" hidden="1" x14ac:dyDescent="0.25">
      <c r="F118" s="21">
        <v>16</v>
      </c>
      <c r="G118" s="21">
        <v>225</v>
      </c>
      <c r="H118" s="23">
        <v>16</v>
      </c>
      <c r="I118" s="21">
        <v>118</v>
      </c>
      <c r="J118" s="22"/>
      <c r="K118" s="21">
        <f t="shared" si="3"/>
        <v>15</v>
      </c>
    </row>
    <row r="119" spans="6:11" ht="15" hidden="1" x14ac:dyDescent="0.25">
      <c r="F119" s="21">
        <v>17</v>
      </c>
      <c r="G119" s="21">
        <v>235</v>
      </c>
      <c r="H119" s="23">
        <v>17</v>
      </c>
      <c r="I119" s="21">
        <v>123</v>
      </c>
      <c r="J119" s="22"/>
      <c r="K119" s="21">
        <f t="shared" si="3"/>
        <v>16</v>
      </c>
    </row>
    <row r="120" spans="6:11" ht="15" hidden="1" x14ac:dyDescent="0.25">
      <c r="F120" s="21">
        <v>18</v>
      </c>
      <c r="G120" s="21">
        <v>245</v>
      </c>
      <c r="H120" s="23">
        <v>18</v>
      </c>
      <c r="I120" s="21">
        <v>128</v>
      </c>
      <c r="J120" s="22"/>
      <c r="K120" s="21">
        <f t="shared" si="3"/>
        <v>17</v>
      </c>
    </row>
    <row r="121" spans="6:11" ht="15" hidden="1" x14ac:dyDescent="0.25">
      <c r="F121" s="21">
        <v>19</v>
      </c>
      <c r="G121" s="21">
        <v>255</v>
      </c>
      <c r="H121" s="23">
        <v>19</v>
      </c>
      <c r="I121" s="21">
        <v>133</v>
      </c>
      <c r="J121" s="22"/>
      <c r="K121" s="21">
        <f t="shared" si="3"/>
        <v>18</v>
      </c>
    </row>
    <row r="122" spans="6:11" ht="15" hidden="1" x14ac:dyDescent="0.25">
      <c r="F122" s="21">
        <v>20</v>
      </c>
      <c r="G122" s="21">
        <v>265</v>
      </c>
      <c r="H122" s="23">
        <v>20</v>
      </c>
      <c r="I122" s="21">
        <v>138</v>
      </c>
      <c r="J122" s="22"/>
      <c r="K122" s="21">
        <f t="shared" si="3"/>
        <v>19</v>
      </c>
    </row>
    <row r="123" spans="6:11" ht="15" hidden="1" x14ac:dyDescent="0.25">
      <c r="F123" s="28">
        <f>F122+1</f>
        <v>21</v>
      </c>
      <c r="G123" s="28">
        <f>G122+10</f>
        <v>275</v>
      </c>
      <c r="H123" s="29">
        <f>H122+1</f>
        <v>21</v>
      </c>
      <c r="I123" s="28">
        <f>I122+5</f>
        <v>143</v>
      </c>
      <c r="J123" s="22"/>
      <c r="K123" s="21">
        <f t="shared" si="3"/>
        <v>20</v>
      </c>
    </row>
    <row r="124" spans="6:11" ht="15" hidden="1" x14ac:dyDescent="0.25">
      <c r="F124" s="28">
        <f t="shared" ref="F124:F187" si="4">F123+1</f>
        <v>22</v>
      </c>
      <c r="G124" s="28">
        <f t="shared" ref="G124:G187" si="5">G123+10</f>
        <v>285</v>
      </c>
      <c r="H124" s="29">
        <f t="shared" ref="H124:H187" si="6">H123+1</f>
        <v>22</v>
      </c>
      <c r="I124" s="28">
        <f t="shared" ref="I124:I187" si="7">I123+5</f>
        <v>148</v>
      </c>
      <c r="J124" s="22"/>
      <c r="K124" s="21">
        <f t="shared" si="3"/>
        <v>21</v>
      </c>
    </row>
    <row r="125" spans="6:11" ht="15" hidden="1" x14ac:dyDescent="0.25">
      <c r="F125" s="28">
        <f t="shared" si="4"/>
        <v>23</v>
      </c>
      <c r="G125" s="28">
        <f t="shared" si="5"/>
        <v>295</v>
      </c>
      <c r="H125" s="29">
        <f t="shared" si="6"/>
        <v>23</v>
      </c>
      <c r="I125" s="28">
        <f t="shared" si="7"/>
        <v>153</v>
      </c>
      <c r="J125" s="22"/>
      <c r="K125" s="21">
        <f t="shared" si="3"/>
        <v>22</v>
      </c>
    </row>
    <row r="126" spans="6:11" ht="15" hidden="1" x14ac:dyDescent="0.25">
      <c r="F126" s="28">
        <f t="shared" si="4"/>
        <v>24</v>
      </c>
      <c r="G126" s="28">
        <f t="shared" si="5"/>
        <v>305</v>
      </c>
      <c r="H126" s="29">
        <f t="shared" si="6"/>
        <v>24</v>
      </c>
      <c r="I126" s="28">
        <f t="shared" si="7"/>
        <v>158</v>
      </c>
      <c r="J126" s="22"/>
      <c r="K126" s="21">
        <f t="shared" si="3"/>
        <v>23</v>
      </c>
    </row>
    <row r="127" spans="6:11" ht="15" hidden="1" x14ac:dyDescent="0.25">
      <c r="F127" s="28">
        <f t="shared" si="4"/>
        <v>25</v>
      </c>
      <c r="G127" s="28">
        <f t="shared" si="5"/>
        <v>315</v>
      </c>
      <c r="H127" s="29">
        <f t="shared" si="6"/>
        <v>25</v>
      </c>
      <c r="I127" s="28">
        <f t="shared" si="7"/>
        <v>163</v>
      </c>
      <c r="J127" s="22"/>
      <c r="K127" s="21">
        <f t="shared" si="3"/>
        <v>24</v>
      </c>
    </row>
    <row r="128" spans="6:11" ht="15" hidden="1" x14ac:dyDescent="0.25">
      <c r="F128" s="28">
        <f t="shared" si="4"/>
        <v>26</v>
      </c>
      <c r="G128" s="28">
        <f t="shared" si="5"/>
        <v>325</v>
      </c>
      <c r="H128" s="29">
        <f t="shared" si="6"/>
        <v>26</v>
      </c>
      <c r="I128" s="28">
        <f t="shared" si="7"/>
        <v>168</v>
      </c>
      <c r="J128" s="22"/>
      <c r="K128" s="21">
        <f t="shared" si="3"/>
        <v>25</v>
      </c>
    </row>
    <row r="129" spans="6:11" ht="15" hidden="1" x14ac:dyDescent="0.25">
      <c r="F129" s="28">
        <f t="shared" si="4"/>
        <v>27</v>
      </c>
      <c r="G129" s="28">
        <f t="shared" si="5"/>
        <v>335</v>
      </c>
      <c r="H129" s="29">
        <f t="shared" si="6"/>
        <v>27</v>
      </c>
      <c r="I129" s="28">
        <f t="shared" si="7"/>
        <v>173</v>
      </c>
      <c r="J129" s="22"/>
      <c r="K129" s="21">
        <f t="shared" si="3"/>
        <v>26</v>
      </c>
    </row>
    <row r="130" spans="6:11" ht="15" hidden="1" x14ac:dyDescent="0.25">
      <c r="F130" s="28">
        <f t="shared" si="4"/>
        <v>28</v>
      </c>
      <c r="G130" s="28">
        <f t="shared" si="5"/>
        <v>345</v>
      </c>
      <c r="H130" s="29">
        <f t="shared" si="6"/>
        <v>28</v>
      </c>
      <c r="I130" s="28">
        <f t="shared" si="7"/>
        <v>178</v>
      </c>
      <c r="J130" s="22"/>
      <c r="K130" s="21">
        <f t="shared" si="3"/>
        <v>27</v>
      </c>
    </row>
    <row r="131" spans="6:11" ht="15" hidden="1" x14ac:dyDescent="0.25">
      <c r="F131" s="28">
        <f t="shared" si="4"/>
        <v>29</v>
      </c>
      <c r="G131" s="28">
        <f t="shared" si="5"/>
        <v>355</v>
      </c>
      <c r="H131" s="29">
        <f t="shared" si="6"/>
        <v>29</v>
      </c>
      <c r="I131" s="28">
        <f t="shared" si="7"/>
        <v>183</v>
      </c>
      <c r="J131" s="22"/>
      <c r="K131" s="21">
        <f t="shared" si="3"/>
        <v>28</v>
      </c>
    </row>
    <row r="132" spans="6:11" ht="15" hidden="1" x14ac:dyDescent="0.25">
      <c r="F132" s="28">
        <f t="shared" si="4"/>
        <v>30</v>
      </c>
      <c r="G132" s="28">
        <f t="shared" si="5"/>
        <v>365</v>
      </c>
      <c r="H132" s="29">
        <f t="shared" si="6"/>
        <v>30</v>
      </c>
      <c r="I132" s="28">
        <f t="shared" si="7"/>
        <v>188</v>
      </c>
      <c r="J132" s="22"/>
      <c r="K132" s="21">
        <f t="shared" si="3"/>
        <v>29</v>
      </c>
    </row>
    <row r="133" spans="6:11" ht="15" hidden="1" x14ac:dyDescent="0.25">
      <c r="F133" s="28">
        <f t="shared" si="4"/>
        <v>31</v>
      </c>
      <c r="G133" s="28">
        <f t="shared" si="5"/>
        <v>375</v>
      </c>
      <c r="H133" s="29">
        <f t="shared" si="6"/>
        <v>31</v>
      </c>
      <c r="I133" s="28">
        <f t="shared" si="7"/>
        <v>193</v>
      </c>
      <c r="J133" s="22"/>
      <c r="K133" s="21">
        <f t="shared" si="3"/>
        <v>30</v>
      </c>
    </row>
    <row r="134" spans="6:11" ht="15" hidden="1" x14ac:dyDescent="0.25">
      <c r="F134" s="28">
        <f t="shared" si="4"/>
        <v>32</v>
      </c>
      <c r="G134" s="28">
        <f t="shared" si="5"/>
        <v>385</v>
      </c>
      <c r="H134" s="29">
        <f t="shared" si="6"/>
        <v>32</v>
      </c>
      <c r="I134" s="28">
        <f t="shared" si="7"/>
        <v>198</v>
      </c>
      <c r="J134" s="22"/>
      <c r="K134" s="21">
        <f t="shared" si="3"/>
        <v>31</v>
      </c>
    </row>
    <row r="135" spans="6:11" ht="15" hidden="1" x14ac:dyDescent="0.25">
      <c r="F135" s="28">
        <f t="shared" si="4"/>
        <v>33</v>
      </c>
      <c r="G135" s="28">
        <f t="shared" si="5"/>
        <v>395</v>
      </c>
      <c r="H135" s="29">
        <f t="shared" si="6"/>
        <v>33</v>
      </c>
      <c r="I135" s="28">
        <f t="shared" si="7"/>
        <v>203</v>
      </c>
      <c r="J135" s="22"/>
      <c r="K135" s="21">
        <f t="shared" si="3"/>
        <v>32</v>
      </c>
    </row>
    <row r="136" spans="6:11" ht="15" hidden="1" x14ac:dyDescent="0.25">
      <c r="F136" s="28">
        <f t="shared" si="4"/>
        <v>34</v>
      </c>
      <c r="G136" s="28">
        <f t="shared" si="5"/>
        <v>405</v>
      </c>
      <c r="H136" s="29">
        <f t="shared" si="6"/>
        <v>34</v>
      </c>
      <c r="I136" s="28">
        <f t="shared" si="7"/>
        <v>208</v>
      </c>
      <c r="J136" s="22"/>
      <c r="K136" s="21">
        <f t="shared" si="3"/>
        <v>33</v>
      </c>
    </row>
    <row r="137" spans="6:11" ht="15" hidden="1" x14ac:dyDescent="0.25">
      <c r="F137" s="28">
        <f t="shared" si="4"/>
        <v>35</v>
      </c>
      <c r="G137" s="28">
        <f t="shared" si="5"/>
        <v>415</v>
      </c>
      <c r="H137" s="29">
        <f t="shared" si="6"/>
        <v>35</v>
      </c>
      <c r="I137" s="28">
        <f t="shared" si="7"/>
        <v>213</v>
      </c>
      <c r="J137" s="22"/>
      <c r="K137" s="21">
        <f t="shared" si="3"/>
        <v>34</v>
      </c>
    </row>
    <row r="138" spans="6:11" ht="15" hidden="1" x14ac:dyDescent="0.25">
      <c r="F138" s="28">
        <f t="shared" si="4"/>
        <v>36</v>
      </c>
      <c r="G138" s="28">
        <f t="shared" si="5"/>
        <v>425</v>
      </c>
      <c r="H138" s="29">
        <f t="shared" si="6"/>
        <v>36</v>
      </c>
      <c r="I138" s="28">
        <f t="shared" si="7"/>
        <v>218</v>
      </c>
      <c r="J138" s="22"/>
      <c r="K138" s="21">
        <f t="shared" si="3"/>
        <v>35</v>
      </c>
    </row>
    <row r="139" spans="6:11" ht="15" hidden="1" x14ac:dyDescent="0.25">
      <c r="F139" s="28">
        <f t="shared" si="4"/>
        <v>37</v>
      </c>
      <c r="G139" s="28">
        <f t="shared" si="5"/>
        <v>435</v>
      </c>
      <c r="H139" s="29">
        <f t="shared" si="6"/>
        <v>37</v>
      </c>
      <c r="I139" s="28">
        <f t="shared" si="7"/>
        <v>223</v>
      </c>
      <c r="J139" s="22"/>
      <c r="K139" s="21">
        <f t="shared" si="3"/>
        <v>36</v>
      </c>
    </row>
    <row r="140" spans="6:11" ht="15" hidden="1" x14ac:dyDescent="0.25">
      <c r="F140" s="28">
        <f t="shared" si="4"/>
        <v>38</v>
      </c>
      <c r="G140" s="28">
        <f t="shared" si="5"/>
        <v>445</v>
      </c>
      <c r="H140" s="29">
        <f t="shared" si="6"/>
        <v>38</v>
      </c>
      <c r="I140" s="28">
        <f t="shared" si="7"/>
        <v>228</v>
      </c>
      <c r="J140" s="22"/>
      <c r="K140" s="21">
        <f t="shared" si="3"/>
        <v>37</v>
      </c>
    </row>
    <row r="141" spans="6:11" ht="15" hidden="1" x14ac:dyDescent="0.25">
      <c r="F141" s="28">
        <f t="shared" si="4"/>
        <v>39</v>
      </c>
      <c r="G141" s="28">
        <f t="shared" si="5"/>
        <v>455</v>
      </c>
      <c r="H141" s="29">
        <f t="shared" si="6"/>
        <v>39</v>
      </c>
      <c r="I141" s="28">
        <f t="shared" si="7"/>
        <v>233</v>
      </c>
      <c r="J141" s="22"/>
      <c r="K141" s="21">
        <f t="shared" si="3"/>
        <v>38</v>
      </c>
    </row>
    <row r="142" spans="6:11" ht="15" hidden="1" x14ac:dyDescent="0.25">
      <c r="F142" s="28">
        <f t="shared" si="4"/>
        <v>40</v>
      </c>
      <c r="G142" s="28">
        <f t="shared" si="5"/>
        <v>465</v>
      </c>
      <c r="H142" s="29">
        <f t="shared" si="6"/>
        <v>40</v>
      </c>
      <c r="I142" s="28">
        <f t="shared" si="7"/>
        <v>238</v>
      </c>
      <c r="J142" s="22"/>
      <c r="K142" s="21">
        <f t="shared" si="3"/>
        <v>39</v>
      </c>
    </row>
    <row r="143" spans="6:11" ht="15" hidden="1" x14ac:dyDescent="0.25">
      <c r="F143" s="28">
        <f t="shared" si="4"/>
        <v>41</v>
      </c>
      <c r="G143" s="28">
        <f t="shared" si="5"/>
        <v>475</v>
      </c>
      <c r="H143" s="29">
        <f t="shared" si="6"/>
        <v>41</v>
      </c>
      <c r="I143" s="28">
        <f t="shared" si="7"/>
        <v>243</v>
      </c>
      <c r="J143" s="22"/>
      <c r="K143" s="21">
        <f t="shared" si="3"/>
        <v>40</v>
      </c>
    </row>
    <row r="144" spans="6:11" ht="15" hidden="1" x14ac:dyDescent="0.25">
      <c r="F144" s="28">
        <f t="shared" si="4"/>
        <v>42</v>
      </c>
      <c r="G144" s="28">
        <f t="shared" si="5"/>
        <v>485</v>
      </c>
      <c r="H144" s="29">
        <f t="shared" si="6"/>
        <v>42</v>
      </c>
      <c r="I144" s="28">
        <f t="shared" si="7"/>
        <v>248</v>
      </c>
      <c r="J144" s="22"/>
      <c r="K144" s="21">
        <f t="shared" si="3"/>
        <v>41</v>
      </c>
    </row>
    <row r="145" spans="6:11" ht="15" hidden="1" x14ac:dyDescent="0.25">
      <c r="F145" s="28">
        <f t="shared" si="4"/>
        <v>43</v>
      </c>
      <c r="G145" s="28">
        <f t="shared" si="5"/>
        <v>495</v>
      </c>
      <c r="H145" s="29">
        <f t="shared" si="6"/>
        <v>43</v>
      </c>
      <c r="I145" s="28">
        <f t="shared" si="7"/>
        <v>253</v>
      </c>
      <c r="J145" s="22"/>
      <c r="K145" s="21">
        <f t="shared" si="3"/>
        <v>42</v>
      </c>
    </row>
    <row r="146" spans="6:11" ht="15" hidden="1" x14ac:dyDescent="0.25">
      <c r="F146" s="28">
        <f t="shared" si="4"/>
        <v>44</v>
      </c>
      <c r="G146" s="28">
        <f t="shared" si="5"/>
        <v>505</v>
      </c>
      <c r="H146" s="29">
        <f t="shared" si="6"/>
        <v>44</v>
      </c>
      <c r="I146" s="28">
        <f t="shared" si="7"/>
        <v>258</v>
      </c>
      <c r="J146" s="22"/>
      <c r="K146" s="21">
        <f t="shared" si="3"/>
        <v>43</v>
      </c>
    </row>
    <row r="147" spans="6:11" ht="15" hidden="1" x14ac:dyDescent="0.25">
      <c r="F147" s="28">
        <f t="shared" si="4"/>
        <v>45</v>
      </c>
      <c r="G147" s="28">
        <f t="shared" si="5"/>
        <v>515</v>
      </c>
      <c r="H147" s="29">
        <f t="shared" si="6"/>
        <v>45</v>
      </c>
      <c r="I147" s="28">
        <f t="shared" si="7"/>
        <v>263</v>
      </c>
      <c r="J147" s="22"/>
      <c r="K147" s="21">
        <f t="shared" si="3"/>
        <v>44</v>
      </c>
    </row>
    <row r="148" spans="6:11" ht="15" hidden="1" x14ac:dyDescent="0.25">
      <c r="F148" s="28">
        <f t="shared" si="4"/>
        <v>46</v>
      </c>
      <c r="G148" s="28">
        <f t="shared" si="5"/>
        <v>525</v>
      </c>
      <c r="H148" s="29">
        <f t="shared" si="6"/>
        <v>46</v>
      </c>
      <c r="I148" s="28">
        <f t="shared" si="7"/>
        <v>268</v>
      </c>
      <c r="J148" s="22"/>
      <c r="K148" s="21">
        <f t="shared" si="3"/>
        <v>45</v>
      </c>
    </row>
    <row r="149" spans="6:11" ht="15" hidden="1" x14ac:dyDescent="0.25">
      <c r="F149" s="28">
        <f t="shared" si="4"/>
        <v>47</v>
      </c>
      <c r="G149" s="28">
        <f t="shared" si="5"/>
        <v>535</v>
      </c>
      <c r="H149" s="29">
        <f t="shared" si="6"/>
        <v>47</v>
      </c>
      <c r="I149" s="28">
        <f t="shared" si="7"/>
        <v>273</v>
      </c>
      <c r="J149" s="22"/>
      <c r="K149" s="21">
        <f t="shared" si="3"/>
        <v>46</v>
      </c>
    </row>
    <row r="150" spans="6:11" ht="15" hidden="1" x14ac:dyDescent="0.25">
      <c r="F150" s="28">
        <f t="shared" si="4"/>
        <v>48</v>
      </c>
      <c r="G150" s="28">
        <f t="shared" si="5"/>
        <v>545</v>
      </c>
      <c r="H150" s="29">
        <f t="shared" si="6"/>
        <v>48</v>
      </c>
      <c r="I150" s="28">
        <f t="shared" si="7"/>
        <v>278</v>
      </c>
      <c r="J150" s="22"/>
      <c r="K150" s="21">
        <f t="shared" si="3"/>
        <v>47</v>
      </c>
    </row>
    <row r="151" spans="6:11" ht="15" hidden="1" x14ac:dyDescent="0.25">
      <c r="F151" s="28">
        <f t="shared" si="4"/>
        <v>49</v>
      </c>
      <c r="G151" s="28">
        <f t="shared" si="5"/>
        <v>555</v>
      </c>
      <c r="H151" s="29">
        <f t="shared" si="6"/>
        <v>49</v>
      </c>
      <c r="I151" s="28">
        <f t="shared" si="7"/>
        <v>283</v>
      </c>
      <c r="J151" s="22"/>
      <c r="K151" s="21">
        <f t="shared" si="3"/>
        <v>48</v>
      </c>
    </row>
    <row r="152" spans="6:11" ht="15" hidden="1" x14ac:dyDescent="0.25">
      <c r="F152" s="28">
        <f t="shared" si="4"/>
        <v>50</v>
      </c>
      <c r="G152" s="28">
        <f t="shared" si="5"/>
        <v>565</v>
      </c>
      <c r="H152" s="29">
        <f t="shared" si="6"/>
        <v>50</v>
      </c>
      <c r="I152" s="28">
        <f t="shared" si="7"/>
        <v>288</v>
      </c>
      <c r="J152" s="22"/>
      <c r="K152" s="21">
        <f t="shared" si="3"/>
        <v>49</v>
      </c>
    </row>
    <row r="153" spans="6:11" ht="15" hidden="1" x14ac:dyDescent="0.25">
      <c r="F153" s="28">
        <f t="shared" si="4"/>
        <v>51</v>
      </c>
      <c r="G153" s="28">
        <f t="shared" si="5"/>
        <v>575</v>
      </c>
      <c r="H153" s="29">
        <f t="shared" si="6"/>
        <v>51</v>
      </c>
      <c r="I153" s="28">
        <f t="shared" si="7"/>
        <v>293</v>
      </c>
      <c r="J153" s="22"/>
      <c r="K153" s="21">
        <f t="shared" si="3"/>
        <v>50</v>
      </c>
    </row>
    <row r="154" spans="6:11" ht="15" hidden="1" x14ac:dyDescent="0.25">
      <c r="F154" s="28">
        <f t="shared" si="4"/>
        <v>52</v>
      </c>
      <c r="G154" s="28">
        <f t="shared" si="5"/>
        <v>585</v>
      </c>
      <c r="H154" s="29">
        <f t="shared" si="6"/>
        <v>52</v>
      </c>
      <c r="I154" s="28">
        <f t="shared" si="7"/>
        <v>298</v>
      </c>
      <c r="J154" s="22"/>
      <c r="K154" s="21">
        <f t="shared" si="3"/>
        <v>51</v>
      </c>
    </row>
    <row r="155" spans="6:11" ht="15" hidden="1" x14ac:dyDescent="0.25">
      <c r="F155" s="28">
        <f t="shared" si="4"/>
        <v>53</v>
      </c>
      <c r="G155" s="28">
        <f t="shared" si="5"/>
        <v>595</v>
      </c>
      <c r="H155" s="29">
        <f t="shared" si="6"/>
        <v>53</v>
      </c>
      <c r="I155" s="28">
        <f t="shared" si="7"/>
        <v>303</v>
      </c>
      <c r="J155" s="22"/>
      <c r="K155" s="21">
        <f t="shared" si="3"/>
        <v>52</v>
      </c>
    </row>
    <row r="156" spans="6:11" ht="15" hidden="1" x14ac:dyDescent="0.25">
      <c r="F156" s="28">
        <f t="shared" si="4"/>
        <v>54</v>
      </c>
      <c r="G156" s="28">
        <f t="shared" si="5"/>
        <v>605</v>
      </c>
      <c r="H156" s="29">
        <f t="shared" si="6"/>
        <v>54</v>
      </c>
      <c r="I156" s="28">
        <f t="shared" si="7"/>
        <v>308</v>
      </c>
      <c r="J156" s="22"/>
      <c r="K156" s="21">
        <f t="shared" si="3"/>
        <v>53</v>
      </c>
    </row>
    <row r="157" spans="6:11" ht="15" hidden="1" x14ac:dyDescent="0.25">
      <c r="F157" s="28">
        <f t="shared" si="4"/>
        <v>55</v>
      </c>
      <c r="G157" s="28">
        <f t="shared" si="5"/>
        <v>615</v>
      </c>
      <c r="H157" s="29">
        <f t="shared" si="6"/>
        <v>55</v>
      </c>
      <c r="I157" s="28">
        <f t="shared" si="7"/>
        <v>313</v>
      </c>
      <c r="J157" s="22"/>
      <c r="K157" s="21">
        <f t="shared" si="3"/>
        <v>54</v>
      </c>
    </row>
    <row r="158" spans="6:11" ht="15" hidden="1" x14ac:dyDescent="0.25">
      <c r="F158" s="28">
        <f t="shared" si="4"/>
        <v>56</v>
      </c>
      <c r="G158" s="28">
        <f t="shared" si="5"/>
        <v>625</v>
      </c>
      <c r="H158" s="29">
        <f t="shared" si="6"/>
        <v>56</v>
      </c>
      <c r="I158" s="28">
        <f t="shared" si="7"/>
        <v>318</v>
      </c>
      <c r="J158" s="22"/>
      <c r="K158" s="21">
        <f t="shared" si="3"/>
        <v>55</v>
      </c>
    </row>
    <row r="159" spans="6:11" ht="15" hidden="1" x14ac:dyDescent="0.25">
      <c r="F159" s="28">
        <f t="shared" si="4"/>
        <v>57</v>
      </c>
      <c r="G159" s="28">
        <f t="shared" si="5"/>
        <v>635</v>
      </c>
      <c r="H159" s="29">
        <f t="shared" si="6"/>
        <v>57</v>
      </c>
      <c r="I159" s="28">
        <f t="shared" si="7"/>
        <v>323</v>
      </c>
      <c r="J159" s="22"/>
      <c r="K159" s="21">
        <f t="shared" si="3"/>
        <v>56</v>
      </c>
    </row>
    <row r="160" spans="6:11" ht="15" hidden="1" x14ac:dyDescent="0.25">
      <c r="F160" s="28">
        <f t="shared" si="4"/>
        <v>58</v>
      </c>
      <c r="G160" s="28">
        <f t="shared" si="5"/>
        <v>645</v>
      </c>
      <c r="H160" s="29">
        <f t="shared" si="6"/>
        <v>58</v>
      </c>
      <c r="I160" s="28">
        <f t="shared" si="7"/>
        <v>328</v>
      </c>
      <c r="J160" s="22"/>
      <c r="K160" s="21">
        <f t="shared" si="3"/>
        <v>57</v>
      </c>
    </row>
    <row r="161" spans="6:11" ht="15" hidden="1" x14ac:dyDescent="0.25">
      <c r="F161" s="28">
        <f t="shared" si="4"/>
        <v>59</v>
      </c>
      <c r="G161" s="28">
        <f t="shared" si="5"/>
        <v>655</v>
      </c>
      <c r="H161" s="29">
        <f t="shared" si="6"/>
        <v>59</v>
      </c>
      <c r="I161" s="28">
        <f t="shared" si="7"/>
        <v>333</v>
      </c>
      <c r="J161" s="22"/>
      <c r="K161" s="21">
        <f t="shared" si="3"/>
        <v>58</v>
      </c>
    </row>
    <row r="162" spans="6:11" ht="15" hidden="1" x14ac:dyDescent="0.25">
      <c r="F162" s="28">
        <f t="shared" si="4"/>
        <v>60</v>
      </c>
      <c r="G162" s="28">
        <f t="shared" si="5"/>
        <v>665</v>
      </c>
      <c r="H162" s="29">
        <f t="shared" si="6"/>
        <v>60</v>
      </c>
      <c r="I162" s="28">
        <f t="shared" si="7"/>
        <v>338</v>
      </c>
      <c r="J162" s="22"/>
      <c r="K162" s="21">
        <f t="shared" si="3"/>
        <v>59</v>
      </c>
    </row>
    <row r="163" spans="6:11" ht="15" hidden="1" x14ac:dyDescent="0.25">
      <c r="F163" s="28">
        <f t="shared" si="4"/>
        <v>61</v>
      </c>
      <c r="G163" s="28">
        <f t="shared" si="5"/>
        <v>675</v>
      </c>
      <c r="H163" s="29">
        <f t="shared" si="6"/>
        <v>61</v>
      </c>
      <c r="I163" s="28">
        <f t="shared" si="7"/>
        <v>343</v>
      </c>
      <c r="J163" s="22"/>
      <c r="K163" s="21">
        <f t="shared" si="3"/>
        <v>60</v>
      </c>
    </row>
    <row r="164" spans="6:11" ht="15" hidden="1" x14ac:dyDescent="0.25">
      <c r="F164" s="28">
        <f t="shared" si="4"/>
        <v>62</v>
      </c>
      <c r="G164" s="28">
        <f t="shared" si="5"/>
        <v>685</v>
      </c>
      <c r="H164" s="29">
        <f t="shared" si="6"/>
        <v>62</v>
      </c>
      <c r="I164" s="28">
        <f t="shared" si="7"/>
        <v>348</v>
      </c>
      <c r="J164" s="22"/>
      <c r="K164" s="21">
        <f t="shared" si="3"/>
        <v>61</v>
      </c>
    </row>
    <row r="165" spans="6:11" ht="15" hidden="1" x14ac:dyDescent="0.25">
      <c r="F165" s="28">
        <f t="shared" si="4"/>
        <v>63</v>
      </c>
      <c r="G165" s="28">
        <f t="shared" si="5"/>
        <v>695</v>
      </c>
      <c r="H165" s="29">
        <f t="shared" si="6"/>
        <v>63</v>
      </c>
      <c r="I165" s="28">
        <f t="shared" si="7"/>
        <v>353</v>
      </c>
      <c r="J165" s="22"/>
      <c r="K165" s="21">
        <f t="shared" si="3"/>
        <v>62</v>
      </c>
    </row>
    <row r="166" spans="6:11" ht="15" hidden="1" x14ac:dyDescent="0.25">
      <c r="F166" s="28">
        <f t="shared" si="4"/>
        <v>64</v>
      </c>
      <c r="G166" s="28">
        <f t="shared" si="5"/>
        <v>705</v>
      </c>
      <c r="H166" s="29">
        <f t="shared" si="6"/>
        <v>64</v>
      </c>
      <c r="I166" s="28">
        <f t="shared" si="7"/>
        <v>358</v>
      </c>
      <c r="J166" s="22"/>
      <c r="K166" s="21">
        <f t="shared" si="3"/>
        <v>63</v>
      </c>
    </row>
    <row r="167" spans="6:11" ht="15" hidden="1" x14ac:dyDescent="0.25">
      <c r="F167" s="28">
        <f t="shared" si="4"/>
        <v>65</v>
      </c>
      <c r="G167" s="28">
        <f t="shared" si="5"/>
        <v>715</v>
      </c>
      <c r="H167" s="29">
        <f t="shared" si="6"/>
        <v>65</v>
      </c>
      <c r="I167" s="28">
        <f t="shared" si="7"/>
        <v>363</v>
      </c>
      <c r="J167" s="22"/>
      <c r="K167" s="21">
        <f t="shared" si="3"/>
        <v>64</v>
      </c>
    </row>
    <row r="168" spans="6:11" ht="15" hidden="1" x14ac:dyDescent="0.25">
      <c r="F168" s="28">
        <f t="shared" si="4"/>
        <v>66</v>
      </c>
      <c r="G168" s="28">
        <f t="shared" si="5"/>
        <v>725</v>
      </c>
      <c r="H168" s="29">
        <f t="shared" si="6"/>
        <v>66</v>
      </c>
      <c r="I168" s="28">
        <f t="shared" si="7"/>
        <v>368</v>
      </c>
      <c r="J168" s="22"/>
      <c r="K168" s="21">
        <f t="shared" si="3"/>
        <v>65</v>
      </c>
    </row>
    <row r="169" spans="6:11" ht="15" hidden="1" x14ac:dyDescent="0.25">
      <c r="F169" s="28">
        <f t="shared" si="4"/>
        <v>67</v>
      </c>
      <c r="G169" s="28">
        <f t="shared" si="5"/>
        <v>735</v>
      </c>
      <c r="H169" s="29">
        <f t="shared" si="6"/>
        <v>67</v>
      </c>
      <c r="I169" s="28">
        <f t="shared" si="7"/>
        <v>373</v>
      </c>
      <c r="J169" s="22"/>
      <c r="K169" s="21">
        <f t="shared" ref="K169:K232" si="8">K168+1</f>
        <v>66</v>
      </c>
    </row>
    <row r="170" spans="6:11" ht="15" hidden="1" x14ac:dyDescent="0.25">
      <c r="F170" s="28">
        <f t="shared" si="4"/>
        <v>68</v>
      </c>
      <c r="G170" s="28">
        <f t="shared" si="5"/>
        <v>745</v>
      </c>
      <c r="H170" s="29">
        <f t="shared" si="6"/>
        <v>68</v>
      </c>
      <c r="I170" s="28">
        <f t="shared" si="7"/>
        <v>378</v>
      </c>
      <c r="J170" s="22"/>
      <c r="K170" s="21">
        <f t="shared" si="8"/>
        <v>67</v>
      </c>
    </row>
    <row r="171" spans="6:11" ht="15" hidden="1" x14ac:dyDescent="0.25">
      <c r="F171" s="28">
        <f t="shared" si="4"/>
        <v>69</v>
      </c>
      <c r="G171" s="28">
        <f t="shared" si="5"/>
        <v>755</v>
      </c>
      <c r="H171" s="29">
        <f t="shared" si="6"/>
        <v>69</v>
      </c>
      <c r="I171" s="28">
        <f t="shared" si="7"/>
        <v>383</v>
      </c>
      <c r="J171" s="22"/>
      <c r="K171" s="21">
        <f t="shared" si="8"/>
        <v>68</v>
      </c>
    </row>
    <row r="172" spans="6:11" ht="15" hidden="1" x14ac:dyDescent="0.25">
      <c r="F172" s="28">
        <f t="shared" si="4"/>
        <v>70</v>
      </c>
      <c r="G172" s="28">
        <f t="shared" si="5"/>
        <v>765</v>
      </c>
      <c r="H172" s="29">
        <f t="shared" si="6"/>
        <v>70</v>
      </c>
      <c r="I172" s="28">
        <f t="shared" si="7"/>
        <v>388</v>
      </c>
      <c r="J172" s="22"/>
      <c r="K172" s="21">
        <f t="shared" si="8"/>
        <v>69</v>
      </c>
    </row>
    <row r="173" spans="6:11" ht="15" hidden="1" x14ac:dyDescent="0.25">
      <c r="F173" s="28">
        <f t="shared" si="4"/>
        <v>71</v>
      </c>
      <c r="G173" s="28">
        <f t="shared" si="5"/>
        <v>775</v>
      </c>
      <c r="H173" s="29">
        <f t="shared" si="6"/>
        <v>71</v>
      </c>
      <c r="I173" s="28">
        <f t="shared" si="7"/>
        <v>393</v>
      </c>
      <c r="J173" s="22"/>
      <c r="K173" s="21">
        <f t="shared" si="8"/>
        <v>70</v>
      </c>
    </row>
    <row r="174" spans="6:11" ht="15" hidden="1" x14ac:dyDescent="0.25">
      <c r="F174" s="28">
        <f t="shared" si="4"/>
        <v>72</v>
      </c>
      <c r="G174" s="28">
        <f t="shared" si="5"/>
        <v>785</v>
      </c>
      <c r="H174" s="29">
        <f t="shared" si="6"/>
        <v>72</v>
      </c>
      <c r="I174" s="28">
        <f t="shared" si="7"/>
        <v>398</v>
      </c>
      <c r="J174" s="22"/>
      <c r="K174" s="21">
        <f t="shared" si="8"/>
        <v>71</v>
      </c>
    </row>
    <row r="175" spans="6:11" ht="15" hidden="1" x14ac:dyDescent="0.25">
      <c r="F175" s="28">
        <f t="shared" si="4"/>
        <v>73</v>
      </c>
      <c r="G175" s="28">
        <f t="shared" si="5"/>
        <v>795</v>
      </c>
      <c r="H175" s="29">
        <f t="shared" si="6"/>
        <v>73</v>
      </c>
      <c r="I175" s="28">
        <f t="shared" si="7"/>
        <v>403</v>
      </c>
      <c r="J175" s="22"/>
      <c r="K175" s="21">
        <f t="shared" si="8"/>
        <v>72</v>
      </c>
    </row>
    <row r="176" spans="6:11" ht="15" hidden="1" x14ac:dyDescent="0.25">
      <c r="F176" s="28">
        <f t="shared" si="4"/>
        <v>74</v>
      </c>
      <c r="G176" s="28">
        <f t="shared" si="5"/>
        <v>805</v>
      </c>
      <c r="H176" s="29">
        <f t="shared" si="6"/>
        <v>74</v>
      </c>
      <c r="I176" s="28">
        <f t="shared" si="7"/>
        <v>408</v>
      </c>
      <c r="J176" s="22"/>
      <c r="K176" s="21">
        <f t="shared" si="8"/>
        <v>73</v>
      </c>
    </row>
    <row r="177" spans="6:11" ht="15" hidden="1" x14ac:dyDescent="0.25">
      <c r="F177" s="28">
        <f t="shared" si="4"/>
        <v>75</v>
      </c>
      <c r="G177" s="28">
        <f t="shared" si="5"/>
        <v>815</v>
      </c>
      <c r="H177" s="29">
        <f t="shared" si="6"/>
        <v>75</v>
      </c>
      <c r="I177" s="28">
        <f t="shared" si="7"/>
        <v>413</v>
      </c>
      <c r="J177" s="22"/>
      <c r="K177" s="21">
        <f t="shared" si="8"/>
        <v>74</v>
      </c>
    </row>
    <row r="178" spans="6:11" ht="15" hidden="1" x14ac:dyDescent="0.25">
      <c r="F178" s="28">
        <f t="shared" si="4"/>
        <v>76</v>
      </c>
      <c r="G178" s="28">
        <f t="shared" si="5"/>
        <v>825</v>
      </c>
      <c r="H178" s="29">
        <f t="shared" si="6"/>
        <v>76</v>
      </c>
      <c r="I178" s="28">
        <f t="shared" si="7"/>
        <v>418</v>
      </c>
      <c r="J178" s="22"/>
      <c r="K178" s="21">
        <f t="shared" si="8"/>
        <v>75</v>
      </c>
    </row>
    <row r="179" spans="6:11" ht="15" hidden="1" x14ac:dyDescent="0.25">
      <c r="F179" s="28">
        <f t="shared" si="4"/>
        <v>77</v>
      </c>
      <c r="G179" s="28">
        <f t="shared" si="5"/>
        <v>835</v>
      </c>
      <c r="H179" s="29">
        <f t="shared" si="6"/>
        <v>77</v>
      </c>
      <c r="I179" s="28">
        <f t="shared" si="7"/>
        <v>423</v>
      </c>
      <c r="J179" s="22"/>
      <c r="K179" s="21">
        <f t="shared" si="8"/>
        <v>76</v>
      </c>
    </row>
    <row r="180" spans="6:11" ht="15" hidden="1" x14ac:dyDescent="0.25">
      <c r="F180" s="28">
        <f t="shared" si="4"/>
        <v>78</v>
      </c>
      <c r="G180" s="28">
        <f t="shared" si="5"/>
        <v>845</v>
      </c>
      <c r="H180" s="29">
        <f t="shared" si="6"/>
        <v>78</v>
      </c>
      <c r="I180" s="28">
        <f t="shared" si="7"/>
        <v>428</v>
      </c>
      <c r="J180" s="22"/>
      <c r="K180" s="21">
        <f t="shared" si="8"/>
        <v>77</v>
      </c>
    </row>
    <row r="181" spans="6:11" ht="15" hidden="1" x14ac:dyDescent="0.25">
      <c r="F181" s="28">
        <f t="shared" si="4"/>
        <v>79</v>
      </c>
      <c r="G181" s="28">
        <f t="shared" si="5"/>
        <v>855</v>
      </c>
      <c r="H181" s="29">
        <f t="shared" si="6"/>
        <v>79</v>
      </c>
      <c r="I181" s="28">
        <f t="shared" si="7"/>
        <v>433</v>
      </c>
      <c r="J181" s="22"/>
      <c r="K181" s="21">
        <f t="shared" si="8"/>
        <v>78</v>
      </c>
    </row>
    <row r="182" spans="6:11" ht="15" hidden="1" x14ac:dyDescent="0.25">
      <c r="F182" s="28">
        <f t="shared" si="4"/>
        <v>80</v>
      </c>
      <c r="G182" s="28">
        <f t="shared" si="5"/>
        <v>865</v>
      </c>
      <c r="H182" s="29">
        <f t="shared" si="6"/>
        <v>80</v>
      </c>
      <c r="I182" s="28">
        <f t="shared" si="7"/>
        <v>438</v>
      </c>
      <c r="J182" s="22"/>
      <c r="K182" s="21">
        <f t="shared" si="8"/>
        <v>79</v>
      </c>
    </row>
    <row r="183" spans="6:11" ht="15" hidden="1" x14ac:dyDescent="0.25">
      <c r="F183" s="28">
        <f t="shared" si="4"/>
        <v>81</v>
      </c>
      <c r="G183" s="28">
        <f t="shared" si="5"/>
        <v>875</v>
      </c>
      <c r="H183" s="29">
        <f t="shared" si="6"/>
        <v>81</v>
      </c>
      <c r="I183" s="28">
        <f t="shared" si="7"/>
        <v>443</v>
      </c>
      <c r="J183" s="22"/>
      <c r="K183" s="21">
        <f t="shared" si="8"/>
        <v>80</v>
      </c>
    </row>
    <row r="184" spans="6:11" ht="15" hidden="1" x14ac:dyDescent="0.25">
      <c r="F184" s="28">
        <f t="shared" si="4"/>
        <v>82</v>
      </c>
      <c r="G184" s="28">
        <f t="shared" si="5"/>
        <v>885</v>
      </c>
      <c r="H184" s="29">
        <f t="shared" si="6"/>
        <v>82</v>
      </c>
      <c r="I184" s="28">
        <f t="shared" si="7"/>
        <v>448</v>
      </c>
      <c r="J184" s="22"/>
      <c r="K184" s="21">
        <f t="shared" si="8"/>
        <v>81</v>
      </c>
    </row>
    <row r="185" spans="6:11" ht="15" hidden="1" x14ac:dyDescent="0.25">
      <c r="F185" s="28">
        <f t="shared" si="4"/>
        <v>83</v>
      </c>
      <c r="G185" s="28">
        <f t="shared" si="5"/>
        <v>895</v>
      </c>
      <c r="H185" s="29">
        <f t="shared" si="6"/>
        <v>83</v>
      </c>
      <c r="I185" s="28">
        <f t="shared" si="7"/>
        <v>453</v>
      </c>
      <c r="J185" s="22"/>
      <c r="K185" s="21">
        <f t="shared" si="8"/>
        <v>82</v>
      </c>
    </row>
    <row r="186" spans="6:11" ht="15" hidden="1" x14ac:dyDescent="0.25">
      <c r="F186" s="28">
        <f t="shared" si="4"/>
        <v>84</v>
      </c>
      <c r="G186" s="28">
        <f t="shared" si="5"/>
        <v>905</v>
      </c>
      <c r="H186" s="29">
        <f t="shared" si="6"/>
        <v>84</v>
      </c>
      <c r="I186" s="28">
        <f t="shared" si="7"/>
        <v>458</v>
      </c>
      <c r="J186" s="22"/>
      <c r="K186" s="21">
        <f t="shared" si="8"/>
        <v>83</v>
      </c>
    </row>
    <row r="187" spans="6:11" ht="15" hidden="1" x14ac:dyDescent="0.25">
      <c r="F187" s="28">
        <f t="shared" si="4"/>
        <v>85</v>
      </c>
      <c r="G187" s="28">
        <f t="shared" si="5"/>
        <v>915</v>
      </c>
      <c r="H187" s="29">
        <f t="shared" si="6"/>
        <v>85</v>
      </c>
      <c r="I187" s="28">
        <f t="shared" si="7"/>
        <v>463</v>
      </c>
      <c r="J187" s="22"/>
      <c r="K187" s="21">
        <f t="shared" si="8"/>
        <v>84</v>
      </c>
    </row>
    <row r="188" spans="6:11" ht="15" hidden="1" x14ac:dyDescent="0.25">
      <c r="F188" s="28">
        <f t="shared" ref="F188:F251" si="9">F187+1</f>
        <v>86</v>
      </c>
      <c r="G188" s="28">
        <f t="shared" ref="G188:G251" si="10">G187+10</f>
        <v>925</v>
      </c>
      <c r="H188" s="29">
        <f t="shared" ref="H188:H251" si="11">H187+1</f>
        <v>86</v>
      </c>
      <c r="I188" s="28">
        <f t="shared" ref="I188:I251" si="12">I187+5</f>
        <v>468</v>
      </c>
      <c r="J188" s="22"/>
      <c r="K188" s="21">
        <f t="shared" si="8"/>
        <v>85</v>
      </c>
    </row>
    <row r="189" spans="6:11" ht="15" hidden="1" x14ac:dyDescent="0.25">
      <c r="F189" s="28">
        <f t="shared" si="9"/>
        <v>87</v>
      </c>
      <c r="G189" s="28">
        <f t="shared" si="10"/>
        <v>935</v>
      </c>
      <c r="H189" s="29">
        <f t="shared" si="11"/>
        <v>87</v>
      </c>
      <c r="I189" s="28">
        <f t="shared" si="12"/>
        <v>473</v>
      </c>
      <c r="J189" s="22"/>
      <c r="K189" s="21">
        <f t="shared" si="8"/>
        <v>86</v>
      </c>
    </row>
    <row r="190" spans="6:11" ht="15" hidden="1" x14ac:dyDescent="0.25">
      <c r="F190" s="28">
        <f t="shared" si="9"/>
        <v>88</v>
      </c>
      <c r="G190" s="28">
        <f t="shared" si="10"/>
        <v>945</v>
      </c>
      <c r="H190" s="29">
        <f t="shared" si="11"/>
        <v>88</v>
      </c>
      <c r="I190" s="28">
        <f t="shared" si="12"/>
        <v>478</v>
      </c>
      <c r="J190" s="22"/>
      <c r="K190" s="21">
        <f t="shared" si="8"/>
        <v>87</v>
      </c>
    </row>
    <row r="191" spans="6:11" ht="15" hidden="1" x14ac:dyDescent="0.25">
      <c r="F191" s="28">
        <f t="shared" si="9"/>
        <v>89</v>
      </c>
      <c r="G191" s="28">
        <f t="shared" si="10"/>
        <v>955</v>
      </c>
      <c r="H191" s="29">
        <f t="shared" si="11"/>
        <v>89</v>
      </c>
      <c r="I191" s="28">
        <f t="shared" si="12"/>
        <v>483</v>
      </c>
      <c r="J191" s="22"/>
      <c r="K191" s="21">
        <f t="shared" si="8"/>
        <v>88</v>
      </c>
    </row>
    <row r="192" spans="6:11" ht="15" hidden="1" x14ac:dyDescent="0.25">
      <c r="F192" s="28">
        <f t="shared" si="9"/>
        <v>90</v>
      </c>
      <c r="G192" s="28">
        <f t="shared" si="10"/>
        <v>965</v>
      </c>
      <c r="H192" s="29">
        <f t="shared" si="11"/>
        <v>90</v>
      </c>
      <c r="I192" s="28">
        <f t="shared" si="12"/>
        <v>488</v>
      </c>
      <c r="J192" s="22"/>
      <c r="K192" s="21">
        <f t="shared" si="8"/>
        <v>89</v>
      </c>
    </row>
    <row r="193" spans="6:11" ht="15" hidden="1" x14ac:dyDescent="0.25">
      <c r="F193" s="28">
        <f t="shared" si="9"/>
        <v>91</v>
      </c>
      <c r="G193" s="28">
        <f t="shared" si="10"/>
        <v>975</v>
      </c>
      <c r="H193" s="29">
        <f t="shared" si="11"/>
        <v>91</v>
      </c>
      <c r="I193" s="28">
        <f t="shared" si="12"/>
        <v>493</v>
      </c>
      <c r="J193" s="22"/>
      <c r="K193" s="21">
        <f t="shared" si="8"/>
        <v>90</v>
      </c>
    </row>
    <row r="194" spans="6:11" ht="15" hidden="1" x14ac:dyDescent="0.25">
      <c r="F194" s="28">
        <f t="shared" si="9"/>
        <v>92</v>
      </c>
      <c r="G194" s="28">
        <f t="shared" si="10"/>
        <v>985</v>
      </c>
      <c r="H194" s="29">
        <f t="shared" si="11"/>
        <v>92</v>
      </c>
      <c r="I194" s="28">
        <f t="shared" si="12"/>
        <v>498</v>
      </c>
      <c r="J194" s="22"/>
      <c r="K194" s="21">
        <f t="shared" si="8"/>
        <v>91</v>
      </c>
    </row>
    <row r="195" spans="6:11" ht="15" hidden="1" x14ac:dyDescent="0.25">
      <c r="F195" s="28">
        <f t="shared" si="9"/>
        <v>93</v>
      </c>
      <c r="G195" s="28">
        <f t="shared" si="10"/>
        <v>995</v>
      </c>
      <c r="H195" s="29">
        <f t="shared" si="11"/>
        <v>93</v>
      </c>
      <c r="I195" s="28">
        <f t="shared" si="12"/>
        <v>503</v>
      </c>
      <c r="J195" s="22"/>
      <c r="K195" s="21">
        <f t="shared" si="8"/>
        <v>92</v>
      </c>
    </row>
    <row r="196" spans="6:11" ht="15" hidden="1" x14ac:dyDescent="0.25">
      <c r="F196" s="28">
        <f t="shared" si="9"/>
        <v>94</v>
      </c>
      <c r="G196" s="28">
        <f t="shared" si="10"/>
        <v>1005</v>
      </c>
      <c r="H196" s="29">
        <f t="shared" si="11"/>
        <v>94</v>
      </c>
      <c r="I196" s="28">
        <f t="shared" si="12"/>
        <v>508</v>
      </c>
      <c r="J196" s="22"/>
      <c r="K196" s="21">
        <f t="shared" si="8"/>
        <v>93</v>
      </c>
    </row>
    <row r="197" spans="6:11" ht="15" hidden="1" x14ac:dyDescent="0.25">
      <c r="F197" s="28">
        <f t="shared" si="9"/>
        <v>95</v>
      </c>
      <c r="G197" s="28">
        <f t="shared" si="10"/>
        <v>1015</v>
      </c>
      <c r="H197" s="29">
        <f t="shared" si="11"/>
        <v>95</v>
      </c>
      <c r="I197" s="28">
        <f t="shared" si="12"/>
        <v>513</v>
      </c>
      <c r="J197" s="22"/>
      <c r="K197" s="21">
        <f t="shared" si="8"/>
        <v>94</v>
      </c>
    </row>
    <row r="198" spans="6:11" ht="15" hidden="1" x14ac:dyDescent="0.25">
      <c r="F198" s="28">
        <f t="shared" si="9"/>
        <v>96</v>
      </c>
      <c r="G198" s="28">
        <f t="shared" si="10"/>
        <v>1025</v>
      </c>
      <c r="H198" s="29">
        <f t="shared" si="11"/>
        <v>96</v>
      </c>
      <c r="I198" s="28">
        <f t="shared" si="12"/>
        <v>518</v>
      </c>
      <c r="J198" s="22"/>
      <c r="K198" s="21">
        <f t="shared" si="8"/>
        <v>95</v>
      </c>
    </row>
    <row r="199" spans="6:11" ht="15" hidden="1" x14ac:dyDescent="0.25">
      <c r="F199" s="28">
        <f t="shared" si="9"/>
        <v>97</v>
      </c>
      <c r="G199" s="28">
        <f t="shared" si="10"/>
        <v>1035</v>
      </c>
      <c r="H199" s="29">
        <f t="shared" si="11"/>
        <v>97</v>
      </c>
      <c r="I199" s="28">
        <f t="shared" si="12"/>
        <v>523</v>
      </c>
      <c r="J199" s="22"/>
      <c r="K199" s="21">
        <f t="shared" si="8"/>
        <v>96</v>
      </c>
    </row>
    <row r="200" spans="6:11" ht="15" hidden="1" x14ac:dyDescent="0.25">
      <c r="F200" s="28">
        <f t="shared" si="9"/>
        <v>98</v>
      </c>
      <c r="G200" s="28">
        <f t="shared" si="10"/>
        <v>1045</v>
      </c>
      <c r="H200" s="29">
        <f t="shared" si="11"/>
        <v>98</v>
      </c>
      <c r="I200" s="28">
        <f t="shared" si="12"/>
        <v>528</v>
      </c>
      <c r="J200" s="22"/>
      <c r="K200" s="21">
        <f t="shared" si="8"/>
        <v>97</v>
      </c>
    </row>
    <row r="201" spans="6:11" ht="15" hidden="1" x14ac:dyDescent="0.25">
      <c r="F201" s="28">
        <f t="shared" si="9"/>
        <v>99</v>
      </c>
      <c r="G201" s="28">
        <f t="shared" si="10"/>
        <v>1055</v>
      </c>
      <c r="H201" s="29">
        <f t="shared" si="11"/>
        <v>99</v>
      </c>
      <c r="I201" s="28">
        <f t="shared" si="12"/>
        <v>533</v>
      </c>
      <c r="J201" s="22"/>
      <c r="K201" s="21">
        <f t="shared" si="8"/>
        <v>98</v>
      </c>
    </row>
    <row r="202" spans="6:11" ht="15" hidden="1" x14ac:dyDescent="0.25">
      <c r="F202" s="28">
        <f t="shared" si="9"/>
        <v>100</v>
      </c>
      <c r="G202" s="28">
        <f t="shared" si="10"/>
        <v>1065</v>
      </c>
      <c r="H202" s="29">
        <f t="shared" si="11"/>
        <v>100</v>
      </c>
      <c r="I202" s="28">
        <f t="shared" si="12"/>
        <v>538</v>
      </c>
      <c r="J202" s="22"/>
      <c r="K202" s="21">
        <f t="shared" si="8"/>
        <v>99</v>
      </c>
    </row>
    <row r="203" spans="6:11" ht="15" hidden="1" x14ac:dyDescent="0.25">
      <c r="F203" s="28">
        <f t="shared" si="9"/>
        <v>101</v>
      </c>
      <c r="G203" s="28">
        <f t="shared" si="10"/>
        <v>1075</v>
      </c>
      <c r="H203" s="29">
        <f t="shared" si="11"/>
        <v>101</v>
      </c>
      <c r="I203" s="28">
        <f t="shared" si="12"/>
        <v>543</v>
      </c>
      <c r="J203" s="22"/>
      <c r="K203" s="21">
        <f t="shared" si="8"/>
        <v>100</v>
      </c>
    </row>
    <row r="204" spans="6:11" ht="15" hidden="1" x14ac:dyDescent="0.25">
      <c r="F204" s="28">
        <f t="shared" si="9"/>
        <v>102</v>
      </c>
      <c r="G204" s="28">
        <f t="shared" si="10"/>
        <v>1085</v>
      </c>
      <c r="H204" s="29">
        <f t="shared" si="11"/>
        <v>102</v>
      </c>
      <c r="I204" s="28">
        <f t="shared" si="12"/>
        <v>548</v>
      </c>
      <c r="J204" s="22"/>
      <c r="K204" s="21">
        <f t="shared" si="8"/>
        <v>101</v>
      </c>
    </row>
    <row r="205" spans="6:11" ht="15" hidden="1" x14ac:dyDescent="0.25">
      <c r="F205" s="28">
        <f t="shared" si="9"/>
        <v>103</v>
      </c>
      <c r="G205" s="28">
        <f t="shared" si="10"/>
        <v>1095</v>
      </c>
      <c r="H205" s="29">
        <f t="shared" si="11"/>
        <v>103</v>
      </c>
      <c r="I205" s="28">
        <f t="shared" si="12"/>
        <v>553</v>
      </c>
      <c r="J205" s="22"/>
      <c r="K205" s="21">
        <f t="shared" si="8"/>
        <v>102</v>
      </c>
    </row>
    <row r="206" spans="6:11" ht="15" hidden="1" x14ac:dyDescent="0.25">
      <c r="F206" s="28">
        <f t="shared" si="9"/>
        <v>104</v>
      </c>
      <c r="G206" s="28">
        <f t="shared" si="10"/>
        <v>1105</v>
      </c>
      <c r="H206" s="29">
        <f t="shared" si="11"/>
        <v>104</v>
      </c>
      <c r="I206" s="28">
        <f t="shared" si="12"/>
        <v>558</v>
      </c>
      <c r="J206" s="22"/>
      <c r="K206" s="21">
        <f t="shared" si="8"/>
        <v>103</v>
      </c>
    </row>
    <row r="207" spans="6:11" ht="15" hidden="1" x14ac:dyDescent="0.25">
      <c r="F207" s="28">
        <f t="shared" si="9"/>
        <v>105</v>
      </c>
      <c r="G207" s="28">
        <f t="shared" si="10"/>
        <v>1115</v>
      </c>
      <c r="H207" s="29">
        <f t="shared" si="11"/>
        <v>105</v>
      </c>
      <c r="I207" s="28">
        <f t="shared" si="12"/>
        <v>563</v>
      </c>
      <c r="J207" s="22"/>
      <c r="K207" s="21">
        <f t="shared" si="8"/>
        <v>104</v>
      </c>
    </row>
    <row r="208" spans="6:11" ht="15" hidden="1" x14ac:dyDescent="0.25">
      <c r="F208" s="28">
        <f t="shared" si="9"/>
        <v>106</v>
      </c>
      <c r="G208" s="28">
        <f t="shared" si="10"/>
        <v>1125</v>
      </c>
      <c r="H208" s="29">
        <f t="shared" si="11"/>
        <v>106</v>
      </c>
      <c r="I208" s="28">
        <f t="shared" si="12"/>
        <v>568</v>
      </c>
      <c r="J208" s="22"/>
      <c r="K208" s="21">
        <f t="shared" si="8"/>
        <v>105</v>
      </c>
    </row>
    <row r="209" spans="6:11" ht="15" hidden="1" x14ac:dyDescent="0.25">
      <c r="F209" s="28">
        <f t="shared" si="9"/>
        <v>107</v>
      </c>
      <c r="G209" s="28">
        <f t="shared" si="10"/>
        <v>1135</v>
      </c>
      <c r="H209" s="29">
        <f t="shared" si="11"/>
        <v>107</v>
      </c>
      <c r="I209" s="28">
        <f t="shared" si="12"/>
        <v>573</v>
      </c>
      <c r="J209" s="22"/>
      <c r="K209" s="21">
        <f t="shared" si="8"/>
        <v>106</v>
      </c>
    </row>
    <row r="210" spans="6:11" ht="15" hidden="1" x14ac:dyDescent="0.25">
      <c r="F210" s="28">
        <f t="shared" si="9"/>
        <v>108</v>
      </c>
      <c r="G210" s="28">
        <f t="shared" si="10"/>
        <v>1145</v>
      </c>
      <c r="H210" s="29">
        <f t="shared" si="11"/>
        <v>108</v>
      </c>
      <c r="I210" s="28">
        <f t="shared" si="12"/>
        <v>578</v>
      </c>
      <c r="J210" s="22"/>
      <c r="K210" s="21">
        <f t="shared" si="8"/>
        <v>107</v>
      </c>
    </row>
    <row r="211" spans="6:11" ht="15" hidden="1" x14ac:dyDescent="0.25">
      <c r="F211" s="28">
        <f t="shared" si="9"/>
        <v>109</v>
      </c>
      <c r="G211" s="28">
        <f t="shared" si="10"/>
        <v>1155</v>
      </c>
      <c r="H211" s="29">
        <f t="shared" si="11"/>
        <v>109</v>
      </c>
      <c r="I211" s="28">
        <f t="shared" si="12"/>
        <v>583</v>
      </c>
      <c r="J211" s="22"/>
      <c r="K211" s="21">
        <f t="shared" si="8"/>
        <v>108</v>
      </c>
    </row>
    <row r="212" spans="6:11" ht="15" hidden="1" x14ac:dyDescent="0.25">
      <c r="F212" s="28">
        <f t="shared" si="9"/>
        <v>110</v>
      </c>
      <c r="G212" s="28">
        <f t="shared" si="10"/>
        <v>1165</v>
      </c>
      <c r="H212" s="29">
        <f t="shared" si="11"/>
        <v>110</v>
      </c>
      <c r="I212" s="28">
        <f t="shared" si="12"/>
        <v>588</v>
      </c>
      <c r="J212" s="22"/>
      <c r="K212" s="21">
        <f t="shared" si="8"/>
        <v>109</v>
      </c>
    </row>
    <row r="213" spans="6:11" ht="15" hidden="1" x14ac:dyDescent="0.25">
      <c r="F213" s="28">
        <f t="shared" si="9"/>
        <v>111</v>
      </c>
      <c r="G213" s="28">
        <f t="shared" si="10"/>
        <v>1175</v>
      </c>
      <c r="H213" s="29">
        <f t="shared" si="11"/>
        <v>111</v>
      </c>
      <c r="I213" s="28">
        <f t="shared" si="12"/>
        <v>593</v>
      </c>
      <c r="J213" s="22"/>
      <c r="K213" s="21">
        <f t="shared" si="8"/>
        <v>110</v>
      </c>
    </row>
    <row r="214" spans="6:11" ht="15" hidden="1" x14ac:dyDescent="0.25">
      <c r="F214" s="28">
        <f t="shared" si="9"/>
        <v>112</v>
      </c>
      <c r="G214" s="28">
        <f t="shared" si="10"/>
        <v>1185</v>
      </c>
      <c r="H214" s="29">
        <f t="shared" si="11"/>
        <v>112</v>
      </c>
      <c r="I214" s="28">
        <f t="shared" si="12"/>
        <v>598</v>
      </c>
      <c r="J214" s="22"/>
      <c r="K214" s="21">
        <f t="shared" si="8"/>
        <v>111</v>
      </c>
    </row>
    <row r="215" spans="6:11" ht="15" hidden="1" x14ac:dyDescent="0.25">
      <c r="F215" s="28">
        <f t="shared" si="9"/>
        <v>113</v>
      </c>
      <c r="G215" s="28">
        <f t="shared" si="10"/>
        <v>1195</v>
      </c>
      <c r="H215" s="29">
        <f t="shared" si="11"/>
        <v>113</v>
      </c>
      <c r="I215" s="28">
        <f t="shared" si="12"/>
        <v>603</v>
      </c>
      <c r="J215" s="22"/>
      <c r="K215" s="21">
        <f t="shared" si="8"/>
        <v>112</v>
      </c>
    </row>
    <row r="216" spans="6:11" ht="15" hidden="1" x14ac:dyDescent="0.25">
      <c r="F216" s="28">
        <f t="shared" si="9"/>
        <v>114</v>
      </c>
      <c r="G216" s="28">
        <f t="shared" si="10"/>
        <v>1205</v>
      </c>
      <c r="H216" s="29">
        <f t="shared" si="11"/>
        <v>114</v>
      </c>
      <c r="I216" s="28">
        <f t="shared" si="12"/>
        <v>608</v>
      </c>
      <c r="J216" s="22"/>
      <c r="K216" s="21">
        <f t="shared" si="8"/>
        <v>113</v>
      </c>
    </row>
    <row r="217" spans="6:11" ht="15" hidden="1" x14ac:dyDescent="0.25">
      <c r="F217" s="28">
        <f t="shared" si="9"/>
        <v>115</v>
      </c>
      <c r="G217" s="28">
        <f t="shared" si="10"/>
        <v>1215</v>
      </c>
      <c r="H217" s="29">
        <f t="shared" si="11"/>
        <v>115</v>
      </c>
      <c r="I217" s="28">
        <f t="shared" si="12"/>
        <v>613</v>
      </c>
      <c r="J217" s="22"/>
      <c r="K217" s="21">
        <f t="shared" si="8"/>
        <v>114</v>
      </c>
    </row>
    <row r="218" spans="6:11" ht="15" hidden="1" x14ac:dyDescent="0.25">
      <c r="F218" s="28">
        <f t="shared" si="9"/>
        <v>116</v>
      </c>
      <c r="G218" s="28">
        <f t="shared" si="10"/>
        <v>1225</v>
      </c>
      <c r="H218" s="29">
        <f t="shared" si="11"/>
        <v>116</v>
      </c>
      <c r="I218" s="28">
        <f t="shared" si="12"/>
        <v>618</v>
      </c>
      <c r="J218" s="22"/>
      <c r="K218" s="21">
        <f t="shared" si="8"/>
        <v>115</v>
      </c>
    </row>
    <row r="219" spans="6:11" ht="15" hidden="1" x14ac:dyDescent="0.25">
      <c r="F219" s="28">
        <f t="shared" si="9"/>
        <v>117</v>
      </c>
      <c r="G219" s="28">
        <f t="shared" si="10"/>
        <v>1235</v>
      </c>
      <c r="H219" s="29">
        <f t="shared" si="11"/>
        <v>117</v>
      </c>
      <c r="I219" s="28">
        <f t="shared" si="12"/>
        <v>623</v>
      </c>
      <c r="J219" s="22"/>
      <c r="K219" s="21">
        <f t="shared" si="8"/>
        <v>116</v>
      </c>
    </row>
    <row r="220" spans="6:11" ht="15" hidden="1" x14ac:dyDescent="0.25">
      <c r="F220" s="28">
        <f t="shared" si="9"/>
        <v>118</v>
      </c>
      <c r="G220" s="28">
        <f t="shared" si="10"/>
        <v>1245</v>
      </c>
      <c r="H220" s="29">
        <f t="shared" si="11"/>
        <v>118</v>
      </c>
      <c r="I220" s="28">
        <f t="shared" si="12"/>
        <v>628</v>
      </c>
      <c r="J220" s="22"/>
      <c r="K220" s="21">
        <f t="shared" si="8"/>
        <v>117</v>
      </c>
    </row>
    <row r="221" spans="6:11" ht="15" hidden="1" x14ac:dyDescent="0.25">
      <c r="F221" s="28">
        <f t="shared" si="9"/>
        <v>119</v>
      </c>
      <c r="G221" s="28">
        <f t="shared" si="10"/>
        <v>1255</v>
      </c>
      <c r="H221" s="29">
        <f t="shared" si="11"/>
        <v>119</v>
      </c>
      <c r="I221" s="28">
        <f t="shared" si="12"/>
        <v>633</v>
      </c>
      <c r="J221" s="22"/>
      <c r="K221" s="21">
        <f t="shared" si="8"/>
        <v>118</v>
      </c>
    </row>
    <row r="222" spans="6:11" ht="15" hidden="1" x14ac:dyDescent="0.25">
      <c r="F222" s="28">
        <f t="shared" si="9"/>
        <v>120</v>
      </c>
      <c r="G222" s="28">
        <f t="shared" si="10"/>
        <v>1265</v>
      </c>
      <c r="H222" s="29">
        <f t="shared" si="11"/>
        <v>120</v>
      </c>
      <c r="I222" s="28">
        <f t="shared" si="12"/>
        <v>638</v>
      </c>
      <c r="J222" s="22"/>
      <c r="K222" s="21">
        <f t="shared" si="8"/>
        <v>119</v>
      </c>
    </row>
    <row r="223" spans="6:11" ht="15" hidden="1" x14ac:dyDescent="0.25">
      <c r="F223" s="28">
        <f t="shared" si="9"/>
        <v>121</v>
      </c>
      <c r="G223" s="28">
        <f t="shared" si="10"/>
        <v>1275</v>
      </c>
      <c r="H223" s="29">
        <f t="shared" si="11"/>
        <v>121</v>
      </c>
      <c r="I223" s="28">
        <f t="shared" si="12"/>
        <v>643</v>
      </c>
      <c r="J223" s="22"/>
      <c r="K223" s="21">
        <f t="shared" si="8"/>
        <v>120</v>
      </c>
    </row>
    <row r="224" spans="6:11" ht="15" hidden="1" x14ac:dyDescent="0.25">
      <c r="F224" s="28">
        <f t="shared" si="9"/>
        <v>122</v>
      </c>
      <c r="G224" s="28">
        <f t="shared" si="10"/>
        <v>1285</v>
      </c>
      <c r="H224" s="29">
        <f t="shared" si="11"/>
        <v>122</v>
      </c>
      <c r="I224" s="28">
        <f t="shared" si="12"/>
        <v>648</v>
      </c>
      <c r="J224" s="22"/>
      <c r="K224" s="21">
        <f t="shared" si="8"/>
        <v>121</v>
      </c>
    </row>
    <row r="225" spans="6:11" ht="15" hidden="1" x14ac:dyDescent="0.25">
      <c r="F225" s="28">
        <f t="shared" si="9"/>
        <v>123</v>
      </c>
      <c r="G225" s="28">
        <f t="shared" si="10"/>
        <v>1295</v>
      </c>
      <c r="H225" s="29">
        <f t="shared" si="11"/>
        <v>123</v>
      </c>
      <c r="I225" s="28">
        <f t="shared" si="12"/>
        <v>653</v>
      </c>
      <c r="J225" s="22"/>
      <c r="K225" s="21">
        <f t="shared" si="8"/>
        <v>122</v>
      </c>
    </row>
    <row r="226" spans="6:11" ht="15" hidden="1" x14ac:dyDescent="0.25">
      <c r="F226" s="28">
        <f t="shared" si="9"/>
        <v>124</v>
      </c>
      <c r="G226" s="28">
        <f t="shared" si="10"/>
        <v>1305</v>
      </c>
      <c r="H226" s="29">
        <f t="shared" si="11"/>
        <v>124</v>
      </c>
      <c r="I226" s="28">
        <f t="shared" si="12"/>
        <v>658</v>
      </c>
      <c r="J226" s="22"/>
      <c r="K226" s="21">
        <f t="shared" si="8"/>
        <v>123</v>
      </c>
    </row>
    <row r="227" spans="6:11" ht="15" hidden="1" x14ac:dyDescent="0.25">
      <c r="F227" s="28">
        <f t="shared" si="9"/>
        <v>125</v>
      </c>
      <c r="G227" s="28">
        <f t="shared" si="10"/>
        <v>1315</v>
      </c>
      <c r="H227" s="29">
        <f t="shared" si="11"/>
        <v>125</v>
      </c>
      <c r="I227" s="28">
        <f t="shared" si="12"/>
        <v>663</v>
      </c>
      <c r="J227" s="22"/>
      <c r="K227" s="21">
        <f t="shared" si="8"/>
        <v>124</v>
      </c>
    </row>
    <row r="228" spans="6:11" ht="15" hidden="1" x14ac:dyDescent="0.25">
      <c r="F228" s="28">
        <f t="shared" si="9"/>
        <v>126</v>
      </c>
      <c r="G228" s="28">
        <f t="shared" si="10"/>
        <v>1325</v>
      </c>
      <c r="H228" s="29">
        <f t="shared" si="11"/>
        <v>126</v>
      </c>
      <c r="I228" s="28">
        <f t="shared" si="12"/>
        <v>668</v>
      </c>
      <c r="J228" s="22"/>
      <c r="K228" s="21">
        <f t="shared" si="8"/>
        <v>125</v>
      </c>
    </row>
    <row r="229" spans="6:11" ht="15" hidden="1" x14ac:dyDescent="0.25">
      <c r="F229" s="28">
        <f t="shared" si="9"/>
        <v>127</v>
      </c>
      <c r="G229" s="28">
        <f t="shared" si="10"/>
        <v>1335</v>
      </c>
      <c r="H229" s="29">
        <f t="shared" si="11"/>
        <v>127</v>
      </c>
      <c r="I229" s="28">
        <f t="shared" si="12"/>
        <v>673</v>
      </c>
      <c r="J229" s="22"/>
      <c r="K229" s="21">
        <f t="shared" si="8"/>
        <v>126</v>
      </c>
    </row>
    <row r="230" spans="6:11" ht="15" hidden="1" x14ac:dyDescent="0.25">
      <c r="F230" s="28">
        <f t="shared" si="9"/>
        <v>128</v>
      </c>
      <c r="G230" s="28">
        <f t="shared" si="10"/>
        <v>1345</v>
      </c>
      <c r="H230" s="29">
        <f t="shared" si="11"/>
        <v>128</v>
      </c>
      <c r="I230" s="28">
        <f t="shared" si="12"/>
        <v>678</v>
      </c>
      <c r="J230" s="22"/>
      <c r="K230" s="21">
        <f t="shared" si="8"/>
        <v>127</v>
      </c>
    </row>
    <row r="231" spans="6:11" ht="15" hidden="1" x14ac:dyDescent="0.25">
      <c r="F231" s="28">
        <f t="shared" si="9"/>
        <v>129</v>
      </c>
      <c r="G231" s="28">
        <f t="shared" si="10"/>
        <v>1355</v>
      </c>
      <c r="H231" s="29">
        <f t="shared" si="11"/>
        <v>129</v>
      </c>
      <c r="I231" s="28">
        <f t="shared" si="12"/>
        <v>683</v>
      </c>
      <c r="J231" s="22"/>
      <c r="K231" s="21">
        <f t="shared" si="8"/>
        <v>128</v>
      </c>
    </row>
    <row r="232" spans="6:11" ht="15" hidden="1" x14ac:dyDescent="0.25">
      <c r="F232" s="28">
        <f t="shared" si="9"/>
        <v>130</v>
      </c>
      <c r="G232" s="28">
        <f t="shared" si="10"/>
        <v>1365</v>
      </c>
      <c r="H232" s="29">
        <f t="shared" si="11"/>
        <v>130</v>
      </c>
      <c r="I232" s="28">
        <f t="shared" si="12"/>
        <v>688</v>
      </c>
      <c r="J232" s="22"/>
      <c r="K232" s="21">
        <f t="shared" si="8"/>
        <v>129</v>
      </c>
    </row>
    <row r="233" spans="6:11" ht="15" hidden="1" x14ac:dyDescent="0.25">
      <c r="F233" s="28">
        <f t="shared" si="9"/>
        <v>131</v>
      </c>
      <c r="G233" s="28">
        <f t="shared" si="10"/>
        <v>1375</v>
      </c>
      <c r="H233" s="29">
        <f t="shared" si="11"/>
        <v>131</v>
      </c>
      <c r="I233" s="28">
        <f t="shared" si="12"/>
        <v>693</v>
      </c>
      <c r="J233" s="22"/>
      <c r="K233" s="21">
        <f t="shared" ref="K233:K296" si="13">K232+1</f>
        <v>130</v>
      </c>
    </row>
    <row r="234" spans="6:11" ht="15" hidden="1" x14ac:dyDescent="0.25">
      <c r="F234" s="28">
        <f t="shared" si="9"/>
        <v>132</v>
      </c>
      <c r="G234" s="28">
        <f t="shared" si="10"/>
        <v>1385</v>
      </c>
      <c r="H234" s="29">
        <f t="shared" si="11"/>
        <v>132</v>
      </c>
      <c r="I234" s="28">
        <f t="shared" si="12"/>
        <v>698</v>
      </c>
      <c r="J234" s="22"/>
      <c r="K234" s="21">
        <f t="shared" si="13"/>
        <v>131</v>
      </c>
    </row>
    <row r="235" spans="6:11" ht="15" hidden="1" x14ac:dyDescent="0.25">
      <c r="F235" s="28">
        <f t="shared" si="9"/>
        <v>133</v>
      </c>
      <c r="G235" s="28">
        <f t="shared" si="10"/>
        <v>1395</v>
      </c>
      <c r="H235" s="29">
        <f t="shared" si="11"/>
        <v>133</v>
      </c>
      <c r="I235" s="28">
        <f t="shared" si="12"/>
        <v>703</v>
      </c>
      <c r="J235" s="22"/>
      <c r="K235" s="21">
        <f t="shared" si="13"/>
        <v>132</v>
      </c>
    </row>
    <row r="236" spans="6:11" ht="15" hidden="1" x14ac:dyDescent="0.25">
      <c r="F236" s="28">
        <f t="shared" si="9"/>
        <v>134</v>
      </c>
      <c r="G236" s="28">
        <f t="shared" si="10"/>
        <v>1405</v>
      </c>
      <c r="H236" s="29">
        <f t="shared" si="11"/>
        <v>134</v>
      </c>
      <c r="I236" s="28">
        <f t="shared" si="12"/>
        <v>708</v>
      </c>
      <c r="J236" s="22"/>
      <c r="K236" s="21">
        <f t="shared" si="13"/>
        <v>133</v>
      </c>
    </row>
    <row r="237" spans="6:11" ht="15" hidden="1" x14ac:dyDescent="0.25">
      <c r="F237" s="28">
        <f t="shared" si="9"/>
        <v>135</v>
      </c>
      <c r="G237" s="28">
        <f t="shared" si="10"/>
        <v>1415</v>
      </c>
      <c r="H237" s="29">
        <f t="shared" si="11"/>
        <v>135</v>
      </c>
      <c r="I237" s="28">
        <f t="shared" si="12"/>
        <v>713</v>
      </c>
      <c r="J237" s="22"/>
      <c r="K237" s="21">
        <f t="shared" si="13"/>
        <v>134</v>
      </c>
    </row>
    <row r="238" spans="6:11" ht="15" hidden="1" x14ac:dyDescent="0.25">
      <c r="F238" s="28">
        <f t="shared" si="9"/>
        <v>136</v>
      </c>
      <c r="G238" s="28">
        <f t="shared" si="10"/>
        <v>1425</v>
      </c>
      <c r="H238" s="29">
        <f t="shared" si="11"/>
        <v>136</v>
      </c>
      <c r="I238" s="28">
        <f t="shared" si="12"/>
        <v>718</v>
      </c>
      <c r="J238" s="22"/>
      <c r="K238" s="21">
        <f t="shared" si="13"/>
        <v>135</v>
      </c>
    </row>
    <row r="239" spans="6:11" ht="15" hidden="1" x14ac:dyDescent="0.25">
      <c r="F239" s="28">
        <f t="shared" si="9"/>
        <v>137</v>
      </c>
      <c r="G239" s="28">
        <f t="shared" si="10"/>
        <v>1435</v>
      </c>
      <c r="H239" s="29">
        <f t="shared" si="11"/>
        <v>137</v>
      </c>
      <c r="I239" s="28">
        <f t="shared" si="12"/>
        <v>723</v>
      </c>
      <c r="J239" s="22"/>
      <c r="K239" s="21">
        <f t="shared" si="13"/>
        <v>136</v>
      </c>
    </row>
    <row r="240" spans="6:11" ht="15" hidden="1" x14ac:dyDescent="0.25">
      <c r="F240" s="28">
        <f t="shared" si="9"/>
        <v>138</v>
      </c>
      <c r="G240" s="28">
        <f t="shared" si="10"/>
        <v>1445</v>
      </c>
      <c r="H240" s="29">
        <f t="shared" si="11"/>
        <v>138</v>
      </c>
      <c r="I240" s="28">
        <f t="shared" si="12"/>
        <v>728</v>
      </c>
      <c r="J240" s="22"/>
      <c r="K240" s="21">
        <f t="shared" si="13"/>
        <v>137</v>
      </c>
    </row>
    <row r="241" spans="6:11" ht="15" hidden="1" x14ac:dyDescent="0.25">
      <c r="F241" s="28">
        <f t="shared" si="9"/>
        <v>139</v>
      </c>
      <c r="G241" s="28">
        <f t="shared" si="10"/>
        <v>1455</v>
      </c>
      <c r="H241" s="29">
        <f t="shared" si="11"/>
        <v>139</v>
      </c>
      <c r="I241" s="28">
        <f t="shared" si="12"/>
        <v>733</v>
      </c>
      <c r="J241" s="22"/>
      <c r="K241" s="21">
        <f t="shared" si="13"/>
        <v>138</v>
      </c>
    </row>
    <row r="242" spans="6:11" ht="15" hidden="1" x14ac:dyDescent="0.25">
      <c r="F242" s="28">
        <f t="shared" si="9"/>
        <v>140</v>
      </c>
      <c r="G242" s="28">
        <f t="shared" si="10"/>
        <v>1465</v>
      </c>
      <c r="H242" s="29">
        <f t="shared" si="11"/>
        <v>140</v>
      </c>
      <c r="I242" s="28">
        <f t="shared" si="12"/>
        <v>738</v>
      </c>
      <c r="J242" s="22"/>
      <c r="K242" s="21">
        <f t="shared" si="13"/>
        <v>139</v>
      </c>
    </row>
    <row r="243" spans="6:11" ht="15" hidden="1" x14ac:dyDescent="0.25">
      <c r="F243" s="28">
        <f t="shared" si="9"/>
        <v>141</v>
      </c>
      <c r="G243" s="28">
        <f t="shared" si="10"/>
        <v>1475</v>
      </c>
      <c r="H243" s="29">
        <f t="shared" si="11"/>
        <v>141</v>
      </c>
      <c r="I243" s="28">
        <f t="shared" si="12"/>
        <v>743</v>
      </c>
      <c r="J243" s="22"/>
      <c r="K243" s="21">
        <f t="shared" si="13"/>
        <v>140</v>
      </c>
    </row>
    <row r="244" spans="6:11" ht="15" hidden="1" x14ac:dyDescent="0.25">
      <c r="F244" s="28">
        <f t="shared" si="9"/>
        <v>142</v>
      </c>
      <c r="G244" s="28">
        <f t="shared" si="10"/>
        <v>1485</v>
      </c>
      <c r="H244" s="29">
        <f t="shared" si="11"/>
        <v>142</v>
      </c>
      <c r="I244" s="28">
        <f t="shared" si="12"/>
        <v>748</v>
      </c>
      <c r="J244" s="22"/>
      <c r="K244" s="21">
        <f t="shared" si="13"/>
        <v>141</v>
      </c>
    </row>
    <row r="245" spans="6:11" ht="15" hidden="1" x14ac:dyDescent="0.25">
      <c r="F245" s="28">
        <f t="shared" si="9"/>
        <v>143</v>
      </c>
      <c r="G245" s="28">
        <f t="shared" si="10"/>
        <v>1495</v>
      </c>
      <c r="H245" s="29">
        <f t="shared" si="11"/>
        <v>143</v>
      </c>
      <c r="I245" s="28">
        <f t="shared" si="12"/>
        <v>753</v>
      </c>
      <c r="J245" s="22"/>
      <c r="K245" s="21">
        <f t="shared" si="13"/>
        <v>142</v>
      </c>
    </row>
    <row r="246" spans="6:11" ht="15" hidden="1" x14ac:dyDescent="0.25">
      <c r="F246" s="28">
        <f t="shared" si="9"/>
        <v>144</v>
      </c>
      <c r="G246" s="28">
        <f t="shared" si="10"/>
        <v>1505</v>
      </c>
      <c r="H246" s="29">
        <f t="shared" si="11"/>
        <v>144</v>
      </c>
      <c r="I246" s="28">
        <f t="shared" si="12"/>
        <v>758</v>
      </c>
      <c r="J246" s="22"/>
      <c r="K246" s="21">
        <f t="shared" si="13"/>
        <v>143</v>
      </c>
    </row>
    <row r="247" spans="6:11" ht="15" hidden="1" x14ac:dyDescent="0.25">
      <c r="F247" s="28">
        <f t="shared" si="9"/>
        <v>145</v>
      </c>
      <c r="G247" s="28">
        <f t="shared" si="10"/>
        <v>1515</v>
      </c>
      <c r="H247" s="29">
        <f t="shared" si="11"/>
        <v>145</v>
      </c>
      <c r="I247" s="28">
        <f t="shared" si="12"/>
        <v>763</v>
      </c>
      <c r="J247" s="22"/>
      <c r="K247" s="21">
        <f t="shared" si="13"/>
        <v>144</v>
      </c>
    </row>
    <row r="248" spans="6:11" ht="15" hidden="1" x14ac:dyDescent="0.25">
      <c r="F248" s="28">
        <f t="shared" si="9"/>
        <v>146</v>
      </c>
      <c r="G248" s="28">
        <f t="shared" si="10"/>
        <v>1525</v>
      </c>
      <c r="H248" s="29">
        <f t="shared" si="11"/>
        <v>146</v>
      </c>
      <c r="I248" s="28">
        <f t="shared" si="12"/>
        <v>768</v>
      </c>
      <c r="J248" s="22"/>
      <c r="K248" s="21">
        <f t="shared" si="13"/>
        <v>145</v>
      </c>
    </row>
    <row r="249" spans="6:11" ht="15" hidden="1" x14ac:dyDescent="0.25">
      <c r="F249" s="28">
        <f t="shared" si="9"/>
        <v>147</v>
      </c>
      <c r="G249" s="28">
        <f t="shared" si="10"/>
        <v>1535</v>
      </c>
      <c r="H249" s="29">
        <f t="shared" si="11"/>
        <v>147</v>
      </c>
      <c r="I249" s="28">
        <f t="shared" si="12"/>
        <v>773</v>
      </c>
      <c r="J249" s="22"/>
      <c r="K249" s="21">
        <f t="shared" si="13"/>
        <v>146</v>
      </c>
    </row>
    <row r="250" spans="6:11" ht="15" hidden="1" x14ac:dyDescent="0.25">
      <c r="F250" s="28">
        <f t="shared" si="9"/>
        <v>148</v>
      </c>
      <c r="G250" s="28">
        <f t="shared" si="10"/>
        <v>1545</v>
      </c>
      <c r="H250" s="29">
        <f t="shared" si="11"/>
        <v>148</v>
      </c>
      <c r="I250" s="28">
        <f t="shared" si="12"/>
        <v>778</v>
      </c>
      <c r="J250" s="22"/>
      <c r="K250" s="21">
        <f t="shared" si="13"/>
        <v>147</v>
      </c>
    </row>
    <row r="251" spans="6:11" ht="15" hidden="1" x14ac:dyDescent="0.25">
      <c r="F251" s="28">
        <f t="shared" si="9"/>
        <v>149</v>
      </c>
      <c r="G251" s="28">
        <f t="shared" si="10"/>
        <v>1555</v>
      </c>
      <c r="H251" s="29">
        <f t="shared" si="11"/>
        <v>149</v>
      </c>
      <c r="I251" s="28">
        <f t="shared" si="12"/>
        <v>783</v>
      </c>
      <c r="J251" s="22"/>
      <c r="K251" s="21">
        <f t="shared" si="13"/>
        <v>148</v>
      </c>
    </row>
    <row r="252" spans="6:11" ht="15" hidden="1" x14ac:dyDescent="0.25">
      <c r="F252" s="28">
        <f t="shared" ref="F252:F303" si="14">F251+1</f>
        <v>150</v>
      </c>
      <c r="G252" s="28">
        <f t="shared" ref="G252:G303" si="15">G251+10</f>
        <v>1565</v>
      </c>
      <c r="H252" s="29">
        <f t="shared" ref="H252:H303" si="16">H251+1</f>
        <v>150</v>
      </c>
      <c r="I252" s="28">
        <f t="shared" ref="I252:I303" si="17">I251+5</f>
        <v>788</v>
      </c>
      <c r="J252" s="22"/>
      <c r="K252" s="21">
        <f t="shared" si="13"/>
        <v>149</v>
      </c>
    </row>
    <row r="253" spans="6:11" ht="15" hidden="1" x14ac:dyDescent="0.25">
      <c r="F253" s="28">
        <f t="shared" si="14"/>
        <v>151</v>
      </c>
      <c r="G253" s="28">
        <f t="shared" si="15"/>
        <v>1575</v>
      </c>
      <c r="H253" s="29">
        <f t="shared" si="16"/>
        <v>151</v>
      </c>
      <c r="I253" s="28">
        <f t="shared" si="17"/>
        <v>793</v>
      </c>
      <c r="J253" s="22"/>
      <c r="K253" s="21">
        <f t="shared" si="13"/>
        <v>150</v>
      </c>
    </row>
    <row r="254" spans="6:11" ht="15" hidden="1" x14ac:dyDescent="0.25">
      <c r="F254" s="28">
        <f t="shared" si="14"/>
        <v>152</v>
      </c>
      <c r="G254" s="28">
        <f t="shared" si="15"/>
        <v>1585</v>
      </c>
      <c r="H254" s="29">
        <f t="shared" si="16"/>
        <v>152</v>
      </c>
      <c r="I254" s="28">
        <f t="shared" si="17"/>
        <v>798</v>
      </c>
      <c r="J254" s="22"/>
      <c r="K254" s="21">
        <f t="shared" si="13"/>
        <v>151</v>
      </c>
    </row>
    <row r="255" spans="6:11" ht="15" hidden="1" x14ac:dyDescent="0.25">
      <c r="F255" s="28">
        <f t="shared" si="14"/>
        <v>153</v>
      </c>
      <c r="G255" s="28">
        <f t="shared" si="15"/>
        <v>1595</v>
      </c>
      <c r="H255" s="29">
        <f t="shared" si="16"/>
        <v>153</v>
      </c>
      <c r="I255" s="28">
        <f t="shared" si="17"/>
        <v>803</v>
      </c>
      <c r="J255" s="22"/>
      <c r="K255" s="21">
        <f t="shared" si="13"/>
        <v>152</v>
      </c>
    </row>
    <row r="256" spans="6:11" ht="15" hidden="1" x14ac:dyDescent="0.25">
      <c r="F256" s="28">
        <f t="shared" si="14"/>
        <v>154</v>
      </c>
      <c r="G256" s="28">
        <f t="shared" si="15"/>
        <v>1605</v>
      </c>
      <c r="H256" s="29">
        <f t="shared" si="16"/>
        <v>154</v>
      </c>
      <c r="I256" s="28">
        <f t="shared" si="17"/>
        <v>808</v>
      </c>
      <c r="J256" s="22"/>
      <c r="K256" s="21">
        <f t="shared" si="13"/>
        <v>153</v>
      </c>
    </row>
    <row r="257" spans="6:11" ht="15" hidden="1" x14ac:dyDescent="0.25">
      <c r="F257" s="28">
        <f t="shared" si="14"/>
        <v>155</v>
      </c>
      <c r="G257" s="28">
        <f t="shared" si="15"/>
        <v>1615</v>
      </c>
      <c r="H257" s="29">
        <f t="shared" si="16"/>
        <v>155</v>
      </c>
      <c r="I257" s="28">
        <f t="shared" si="17"/>
        <v>813</v>
      </c>
      <c r="J257" s="22"/>
      <c r="K257" s="21">
        <f t="shared" si="13"/>
        <v>154</v>
      </c>
    </row>
    <row r="258" spans="6:11" ht="15" hidden="1" x14ac:dyDescent="0.25">
      <c r="F258" s="28">
        <f t="shared" si="14"/>
        <v>156</v>
      </c>
      <c r="G258" s="28">
        <f t="shared" si="15"/>
        <v>1625</v>
      </c>
      <c r="H258" s="29">
        <f t="shared" si="16"/>
        <v>156</v>
      </c>
      <c r="I258" s="28">
        <f t="shared" si="17"/>
        <v>818</v>
      </c>
      <c r="J258" s="22"/>
      <c r="K258" s="21">
        <f t="shared" si="13"/>
        <v>155</v>
      </c>
    </row>
    <row r="259" spans="6:11" ht="15" hidden="1" x14ac:dyDescent="0.25">
      <c r="F259" s="28">
        <f t="shared" si="14"/>
        <v>157</v>
      </c>
      <c r="G259" s="28">
        <f t="shared" si="15"/>
        <v>1635</v>
      </c>
      <c r="H259" s="29">
        <f t="shared" si="16"/>
        <v>157</v>
      </c>
      <c r="I259" s="28">
        <f t="shared" si="17"/>
        <v>823</v>
      </c>
      <c r="J259" s="22"/>
      <c r="K259" s="21">
        <f t="shared" si="13"/>
        <v>156</v>
      </c>
    </row>
    <row r="260" spans="6:11" ht="15" hidden="1" x14ac:dyDescent="0.25">
      <c r="F260" s="28">
        <f t="shared" si="14"/>
        <v>158</v>
      </c>
      <c r="G260" s="28">
        <f t="shared" si="15"/>
        <v>1645</v>
      </c>
      <c r="H260" s="29">
        <f t="shared" si="16"/>
        <v>158</v>
      </c>
      <c r="I260" s="28">
        <f t="shared" si="17"/>
        <v>828</v>
      </c>
      <c r="J260" s="22"/>
      <c r="K260" s="21">
        <f t="shared" si="13"/>
        <v>157</v>
      </c>
    </row>
    <row r="261" spans="6:11" ht="15" hidden="1" x14ac:dyDescent="0.25">
      <c r="F261" s="28">
        <f t="shared" si="14"/>
        <v>159</v>
      </c>
      <c r="G261" s="28">
        <f t="shared" si="15"/>
        <v>1655</v>
      </c>
      <c r="H261" s="29">
        <f t="shared" si="16"/>
        <v>159</v>
      </c>
      <c r="I261" s="28">
        <f t="shared" si="17"/>
        <v>833</v>
      </c>
      <c r="J261" s="22"/>
      <c r="K261" s="21">
        <f t="shared" si="13"/>
        <v>158</v>
      </c>
    </row>
    <row r="262" spans="6:11" ht="15" hidden="1" x14ac:dyDescent="0.25">
      <c r="F262" s="28">
        <f t="shared" si="14"/>
        <v>160</v>
      </c>
      <c r="G262" s="28">
        <f t="shared" si="15"/>
        <v>1665</v>
      </c>
      <c r="H262" s="29">
        <f t="shared" si="16"/>
        <v>160</v>
      </c>
      <c r="I262" s="28">
        <f t="shared" si="17"/>
        <v>838</v>
      </c>
      <c r="J262" s="22"/>
      <c r="K262" s="21">
        <f t="shared" si="13"/>
        <v>159</v>
      </c>
    </row>
    <row r="263" spans="6:11" ht="15" hidden="1" x14ac:dyDescent="0.25">
      <c r="F263" s="28">
        <f t="shared" si="14"/>
        <v>161</v>
      </c>
      <c r="G263" s="28">
        <f t="shared" si="15"/>
        <v>1675</v>
      </c>
      <c r="H263" s="29">
        <f t="shared" si="16"/>
        <v>161</v>
      </c>
      <c r="I263" s="28">
        <f t="shared" si="17"/>
        <v>843</v>
      </c>
      <c r="J263" s="22"/>
      <c r="K263" s="21">
        <f t="shared" si="13"/>
        <v>160</v>
      </c>
    </row>
    <row r="264" spans="6:11" ht="15" hidden="1" x14ac:dyDescent="0.25">
      <c r="F264" s="28">
        <f t="shared" si="14"/>
        <v>162</v>
      </c>
      <c r="G264" s="28">
        <f t="shared" si="15"/>
        <v>1685</v>
      </c>
      <c r="H264" s="29">
        <f t="shared" si="16"/>
        <v>162</v>
      </c>
      <c r="I264" s="28">
        <f t="shared" si="17"/>
        <v>848</v>
      </c>
      <c r="J264" s="22"/>
      <c r="K264" s="21">
        <f t="shared" si="13"/>
        <v>161</v>
      </c>
    </row>
    <row r="265" spans="6:11" ht="15" hidden="1" x14ac:dyDescent="0.25">
      <c r="F265" s="28">
        <f t="shared" si="14"/>
        <v>163</v>
      </c>
      <c r="G265" s="28">
        <f t="shared" si="15"/>
        <v>1695</v>
      </c>
      <c r="H265" s="29">
        <f t="shared" si="16"/>
        <v>163</v>
      </c>
      <c r="I265" s="28">
        <f t="shared" si="17"/>
        <v>853</v>
      </c>
      <c r="J265" s="22"/>
      <c r="K265" s="21">
        <f t="shared" si="13"/>
        <v>162</v>
      </c>
    </row>
    <row r="266" spans="6:11" ht="15" hidden="1" x14ac:dyDescent="0.25">
      <c r="F266" s="28">
        <f t="shared" si="14"/>
        <v>164</v>
      </c>
      <c r="G266" s="28">
        <f t="shared" si="15"/>
        <v>1705</v>
      </c>
      <c r="H266" s="29">
        <f t="shared" si="16"/>
        <v>164</v>
      </c>
      <c r="I266" s="28">
        <f t="shared" si="17"/>
        <v>858</v>
      </c>
      <c r="J266" s="22"/>
      <c r="K266" s="21">
        <f t="shared" si="13"/>
        <v>163</v>
      </c>
    </row>
    <row r="267" spans="6:11" ht="15" hidden="1" x14ac:dyDescent="0.25">
      <c r="F267" s="28">
        <f t="shared" si="14"/>
        <v>165</v>
      </c>
      <c r="G267" s="28">
        <f t="shared" si="15"/>
        <v>1715</v>
      </c>
      <c r="H267" s="29">
        <f t="shared" si="16"/>
        <v>165</v>
      </c>
      <c r="I267" s="28">
        <f t="shared" si="17"/>
        <v>863</v>
      </c>
      <c r="J267" s="22"/>
      <c r="K267" s="21">
        <f t="shared" si="13"/>
        <v>164</v>
      </c>
    </row>
    <row r="268" spans="6:11" ht="15" hidden="1" x14ac:dyDescent="0.25">
      <c r="F268" s="28">
        <f t="shared" si="14"/>
        <v>166</v>
      </c>
      <c r="G268" s="28">
        <f t="shared" si="15"/>
        <v>1725</v>
      </c>
      <c r="H268" s="29">
        <f t="shared" si="16"/>
        <v>166</v>
      </c>
      <c r="I268" s="28">
        <f t="shared" si="17"/>
        <v>868</v>
      </c>
      <c r="J268" s="22"/>
      <c r="K268" s="21">
        <f t="shared" si="13"/>
        <v>165</v>
      </c>
    </row>
    <row r="269" spans="6:11" ht="15" hidden="1" x14ac:dyDescent="0.25">
      <c r="F269" s="28">
        <f t="shared" si="14"/>
        <v>167</v>
      </c>
      <c r="G269" s="28">
        <f t="shared" si="15"/>
        <v>1735</v>
      </c>
      <c r="H269" s="29">
        <f t="shared" si="16"/>
        <v>167</v>
      </c>
      <c r="I269" s="28">
        <f t="shared" si="17"/>
        <v>873</v>
      </c>
      <c r="J269" s="22"/>
      <c r="K269" s="21">
        <f t="shared" si="13"/>
        <v>166</v>
      </c>
    </row>
    <row r="270" spans="6:11" ht="15" hidden="1" x14ac:dyDescent="0.25">
      <c r="F270" s="28">
        <f t="shared" si="14"/>
        <v>168</v>
      </c>
      <c r="G270" s="28">
        <f t="shared" si="15"/>
        <v>1745</v>
      </c>
      <c r="H270" s="29">
        <f t="shared" si="16"/>
        <v>168</v>
      </c>
      <c r="I270" s="28">
        <f t="shared" si="17"/>
        <v>878</v>
      </c>
      <c r="J270" s="22"/>
      <c r="K270" s="21">
        <f t="shared" si="13"/>
        <v>167</v>
      </c>
    </row>
    <row r="271" spans="6:11" ht="15" hidden="1" x14ac:dyDescent="0.25">
      <c r="F271" s="28">
        <f t="shared" si="14"/>
        <v>169</v>
      </c>
      <c r="G271" s="28">
        <f t="shared" si="15"/>
        <v>1755</v>
      </c>
      <c r="H271" s="29">
        <f t="shared" si="16"/>
        <v>169</v>
      </c>
      <c r="I271" s="28">
        <f t="shared" si="17"/>
        <v>883</v>
      </c>
      <c r="J271" s="22"/>
      <c r="K271" s="21">
        <f t="shared" si="13"/>
        <v>168</v>
      </c>
    </row>
    <row r="272" spans="6:11" ht="15" hidden="1" x14ac:dyDescent="0.25">
      <c r="F272" s="28">
        <f t="shared" si="14"/>
        <v>170</v>
      </c>
      <c r="G272" s="28">
        <f t="shared" si="15"/>
        <v>1765</v>
      </c>
      <c r="H272" s="29">
        <f t="shared" si="16"/>
        <v>170</v>
      </c>
      <c r="I272" s="28">
        <f t="shared" si="17"/>
        <v>888</v>
      </c>
      <c r="J272" s="22"/>
      <c r="K272" s="21">
        <f t="shared" si="13"/>
        <v>169</v>
      </c>
    </row>
    <row r="273" spans="6:11" ht="15" hidden="1" x14ac:dyDescent="0.25">
      <c r="F273" s="28">
        <f t="shared" si="14"/>
        <v>171</v>
      </c>
      <c r="G273" s="28">
        <f t="shared" si="15"/>
        <v>1775</v>
      </c>
      <c r="H273" s="29">
        <f t="shared" si="16"/>
        <v>171</v>
      </c>
      <c r="I273" s="28">
        <f t="shared" si="17"/>
        <v>893</v>
      </c>
      <c r="J273" s="22"/>
      <c r="K273" s="21">
        <f t="shared" si="13"/>
        <v>170</v>
      </c>
    </row>
    <row r="274" spans="6:11" ht="15" hidden="1" x14ac:dyDescent="0.25">
      <c r="F274" s="28">
        <f t="shared" si="14"/>
        <v>172</v>
      </c>
      <c r="G274" s="28">
        <f t="shared" si="15"/>
        <v>1785</v>
      </c>
      <c r="H274" s="29">
        <f t="shared" si="16"/>
        <v>172</v>
      </c>
      <c r="I274" s="28">
        <f t="shared" si="17"/>
        <v>898</v>
      </c>
      <c r="J274" s="22"/>
      <c r="K274" s="21">
        <f t="shared" si="13"/>
        <v>171</v>
      </c>
    </row>
    <row r="275" spans="6:11" ht="15" hidden="1" x14ac:dyDescent="0.25">
      <c r="F275" s="28">
        <f t="shared" si="14"/>
        <v>173</v>
      </c>
      <c r="G275" s="28">
        <f t="shared" si="15"/>
        <v>1795</v>
      </c>
      <c r="H275" s="29">
        <f t="shared" si="16"/>
        <v>173</v>
      </c>
      <c r="I275" s="28">
        <f t="shared" si="17"/>
        <v>903</v>
      </c>
      <c r="J275" s="22"/>
      <c r="K275" s="21">
        <f t="shared" si="13"/>
        <v>172</v>
      </c>
    </row>
    <row r="276" spans="6:11" ht="15" hidden="1" x14ac:dyDescent="0.25">
      <c r="F276" s="28">
        <f t="shared" si="14"/>
        <v>174</v>
      </c>
      <c r="G276" s="28">
        <f t="shared" si="15"/>
        <v>1805</v>
      </c>
      <c r="H276" s="29">
        <f t="shared" si="16"/>
        <v>174</v>
      </c>
      <c r="I276" s="28">
        <f t="shared" si="17"/>
        <v>908</v>
      </c>
      <c r="J276" s="22"/>
      <c r="K276" s="21">
        <f t="shared" si="13"/>
        <v>173</v>
      </c>
    </row>
    <row r="277" spans="6:11" ht="15" hidden="1" x14ac:dyDescent="0.25">
      <c r="F277" s="28">
        <f t="shared" si="14"/>
        <v>175</v>
      </c>
      <c r="G277" s="28">
        <f t="shared" si="15"/>
        <v>1815</v>
      </c>
      <c r="H277" s="29">
        <f t="shared" si="16"/>
        <v>175</v>
      </c>
      <c r="I277" s="28">
        <f t="shared" si="17"/>
        <v>913</v>
      </c>
      <c r="J277" s="22"/>
      <c r="K277" s="21">
        <f t="shared" si="13"/>
        <v>174</v>
      </c>
    </row>
    <row r="278" spans="6:11" ht="15" hidden="1" x14ac:dyDescent="0.25">
      <c r="F278" s="28">
        <f t="shared" si="14"/>
        <v>176</v>
      </c>
      <c r="G278" s="28">
        <f t="shared" si="15"/>
        <v>1825</v>
      </c>
      <c r="H278" s="29">
        <f t="shared" si="16"/>
        <v>176</v>
      </c>
      <c r="I278" s="28">
        <f t="shared" si="17"/>
        <v>918</v>
      </c>
      <c r="J278" s="22"/>
      <c r="K278" s="21">
        <f t="shared" si="13"/>
        <v>175</v>
      </c>
    </row>
    <row r="279" spans="6:11" ht="15" hidden="1" x14ac:dyDescent="0.25">
      <c r="F279" s="28">
        <f t="shared" si="14"/>
        <v>177</v>
      </c>
      <c r="G279" s="28">
        <f t="shared" si="15"/>
        <v>1835</v>
      </c>
      <c r="H279" s="29">
        <f t="shared" si="16"/>
        <v>177</v>
      </c>
      <c r="I279" s="28">
        <f t="shared" si="17"/>
        <v>923</v>
      </c>
      <c r="J279" s="22"/>
      <c r="K279" s="21">
        <f t="shared" si="13"/>
        <v>176</v>
      </c>
    </row>
    <row r="280" spans="6:11" ht="15" hidden="1" x14ac:dyDescent="0.25">
      <c r="F280" s="28">
        <f t="shared" si="14"/>
        <v>178</v>
      </c>
      <c r="G280" s="28">
        <f t="shared" si="15"/>
        <v>1845</v>
      </c>
      <c r="H280" s="29">
        <f t="shared" si="16"/>
        <v>178</v>
      </c>
      <c r="I280" s="28">
        <f t="shared" si="17"/>
        <v>928</v>
      </c>
      <c r="J280" s="22"/>
      <c r="K280" s="21">
        <f t="shared" si="13"/>
        <v>177</v>
      </c>
    </row>
    <row r="281" spans="6:11" ht="15" hidden="1" x14ac:dyDescent="0.25">
      <c r="F281" s="28">
        <f t="shared" si="14"/>
        <v>179</v>
      </c>
      <c r="G281" s="28">
        <f t="shared" si="15"/>
        <v>1855</v>
      </c>
      <c r="H281" s="29">
        <f t="shared" si="16"/>
        <v>179</v>
      </c>
      <c r="I281" s="28">
        <f t="shared" si="17"/>
        <v>933</v>
      </c>
      <c r="J281" s="22"/>
      <c r="K281" s="21">
        <f t="shared" si="13"/>
        <v>178</v>
      </c>
    </row>
    <row r="282" spans="6:11" ht="15" hidden="1" x14ac:dyDescent="0.25">
      <c r="F282" s="28">
        <f t="shared" si="14"/>
        <v>180</v>
      </c>
      <c r="G282" s="28">
        <f t="shared" si="15"/>
        <v>1865</v>
      </c>
      <c r="H282" s="29">
        <f t="shared" si="16"/>
        <v>180</v>
      </c>
      <c r="I282" s="28">
        <f t="shared" si="17"/>
        <v>938</v>
      </c>
      <c r="J282" s="22"/>
      <c r="K282" s="21">
        <f t="shared" si="13"/>
        <v>179</v>
      </c>
    </row>
    <row r="283" spans="6:11" ht="15" hidden="1" x14ac:dyDescent="0.25">
      <c r="F283" s="28">
        <f t="shared" si="14"/>
        <v>181</v>
      </c>
      <c r="G283" s="28">
        <f t="shared" si="15"/>
        <v>1875</v>
      </c>
      <c r="H283" s="29">
        <f t="shared" si="16"/>
        <v>181</v>
      </c>
      <c r="I283" s="28">
        <f t="shared" si="17"/>
        <v>943</v>
      </c>
      <c r="J283" s="22"/>
      <c r="K283" s="21">
        <f t="shared" si="13"/>
        <v>180</v>
      </c>
    </row>
    <row r="284" spans="6:11" ht="15" hidden="1" x14ac:dyDescent="0.25">
      <c r="F284" s="28">
        <f t="shared" si="14"/>
        <v>182</v>
      </c>
      <c r="G284" s="28">
        <f t="shared" si="15"/>
        <v>1885</v>
      </c>
      <c r="H284" s="29">
        <f t="shared" si="16"/>
        <v>182</v>
      </c>
      <c r="I284" s="28">
        <f t="shared" si="17"/>
        <v>948</v>
      </c>
      <c r="J284" s="22"/>
      <c r="K284" s="21">
        <f t="shared" si="13"/>
        <v>181</v>
      </c>
    </row>
    <row r="285" spans="6:11" ht="15" hidden="1" x14ac:dyDescent="0.25">
      <c r="F285" s="28">
        <f t="shared" si="14"/>
        <v>183</v>
      </c>
      <c r="G285" s="28">
        <f t="shared" si="15"/>
        <v>1895</v>
      </c>
      <c r="H285" s="29">
        <f t="shared" si="16"/>
        <v>183</v>
      </c>
      <c r="I285" s="28">
        <f t="shared" si="17"/>
        <v>953</v>
      </c>
      <c r="J285" s="22"/>
      <c r="K285" s="21">
        <f t="shared" si="13"/>
        <v>182</v>
      </c>
    </row>
    <row r="286" spans="6:11" ht="15" hidden="1" x14ac:dyDescent="0.25">
      <c r="F286" s="28">
        <f t="shared" si="14"/>
        <v>184</v>
      </c>
      <c r="G286" s="28">
        <f t="shared" si="15"/>
        <v>1905</v>
      </c>
      <c r="H286" s="29">
        <f t="shared" si="16"/>
        <v>184</v>
      </c>
      <c r="I286" s="28">
        <f t="shared" si="17"/>
        <v>958</v>
      </c>
      <c r="J286" s="22"/>
      <c r="K286" s="21">
        <f t="shared" si="13"/>
        <v>183</v>
      </c>
    </row>
    <row r="287" spans="6:11" ht="15" hidden="1" x14ac:dyDescent="0.25">
      <c r="F287" s="28">
        <f t="shared" si="14"/>
        <v>185</v>
      </c>
      <c r="G287" s="28">
        <f t="shared" si="15"/>
        <v>1915</v>
      </c>
      <c r="H287" s="29">
        <f t="shared" si="16"/>
        <v>185</v>
      </c>
      <c r="I287" s="28">
        <f t="shared" si="17"/>
        <v>963</v>
      </c>
      <c r="J287" s="22"/>
      <c r="K287" s="21">
        <f t="shared" si="13"/>
        <v>184</v>
      </c>
    </row>
    <row r="288" spans="6:11" ht="15" hidden="1" x14ac:dyDescent="0.25">
      <c r="F288" s="28">
        <f t="shared" si="14"/>
        <v>186</v>
      </c>
      <c r="G288" s="28">
        <f t="shared" si="15"/>
        <v>1925</v>
      </c>
      <c r="H288" s="29">
        <f t="shared" si="16"/>
        <v>186</v>
      </c>
      <c r="I288" s="28">
        <f t="shared" si="17"/>
        <v>968</v>
      </c>
      <c r="J288" s="22"/>
      <c r="K288" s="21">
        <f t="shared" si="13"/>
        <v>185</v>
      </c>
    </row>
    <row r="289" spans="6:11" ht="15" hidden="1" x14ac:dyDescent="0.25">
      <c r="F289" s="28">
        <f t="shared" si="14"/>
        <v>187</v>
      </c>
      <c r="G289" s="28">
        <f t="shared" si="15"/>
        <v>1935</v>
      </c>
      <c r="H289" s="29">
        <f t="shared" si="16"/>
        <v>187</v>
      </c>
      <c r="I289" s="28">
        <f t="shared" si="17"/>
        <v>973</v>
      </c>
      <c r="J289" s="22"/>
      <c r="K289" s="21">
        <f t="shared" si="13"/>
        <v>186</v>
      </c>
    </row>
    <row r="290" spans="6:11" ht="15" hidden="1" x14ac:dyDescent="0.25">
      <c r="F290" s="28">
        <f t="shared" si="14"/>
        <v>188</v>
      </c>
      <c r="G290" s="28">
        <f t="shared" si="15"/>
        <v>1945</v>
      </c>
      <c r="H290" s="29">
        <f t="shared" si="16"/>
        <v>188</v>
      </c>
      <c r="I290" s="28">
        <f t="shared" si="17"/>
        <v>978</v>
      </c>
      <c r="J290" s="22"/>
      <c r="K290" s="21">
        <f t="shared" si="13"/>
        <v>187</v>
      </c>
    </row>
    <row r="291" spans="6:11" ht="15" hidden="1" x14ac:dyDescent="0.25">
      <c r="F291" s="28">
        <f t="shared" si="14"/>
        <v>189</v>
      </c>
      <c r="G291" s="28">
        <f t="shared" si="15"/>
        <v>1955</v>
      </c>
      <c r="H291" s="29">
        <f t="shared" si="16"/>
        <v>189</v>
      </c>
      <c r="I291" s="28">
        <f t="shared" si="17"/>
        <v>983</v>
      </c>
      <c r="J291" s="22"/>
      <c r="K291" s="21">
        <f t="shared" si="13"/>
        <v>188</v>
      </c>
    </row>
    <row r="292" spans="6:11" ht="15" hidden="1" x14ac:dyDescent="0.25">
      <c r="F292" s="28">
        <f t="shared" si="14"/>
        <v>190</v>
      </c>
      <c r="G292" s="28">
        <f t="shared" si="15"/>
        <v>1965</v>
      </c>
      <c r="H292" s="29">
        <f t="shared" si="16"/>
        <v>190</v>
      </c>
      <c r="I292" s="28">
        <f t="shared" si="17"/>
        <v>988</v>
      </c>
      <c r="J292" s="22"/>
      <c r="K292" s="21">
        <f t="shared" si="13"/>
        <v>189</v>
      </c>
    </row>
    <row r="293" spans="6:11" ht="15" hidden="1" x14ac:dyDescent="0.25">
      <c r="F293" s="28">
        <f t="shared" si="14"/>
        <v>191</v>
      </c>
      <c r="G293" s="28">
        <f t="shared" si="15"/>
        <v>1975</v>
      </c>
      <c r="H293" s="29">
        <f t="shared" si="16"/>
        <v>191</v>
      </c>
      <c r="I293" s="28">
        <f t="shared" si="17"/>
        <v>993</v>
      </c>
      <c r="J293" s="22"/>
      <c r="K293" s="21">
        <f t="shared" si="13"/>
        <v>190</v>
      </c>
    </row>
    <row r="294" spans="6:11" ht="15" hidden="1" x14ac:dyDescent="0.25">
      <c r="F294" s="28">
        <f t="shared" si="14"/>
        <v>192</v>
      </c>
      <c r="G294" s="28">
        <f t="shared" si="15"/>
        <v>1985</v>
      </c>
      <c r="H294" s="29">
        <f t="shared" si="16"/>
        <v>192</v>
      </c>
      <c r="I294" s="28">
        <f t="shared" si="17"/>
        <v>998</v>
      </c>
      <c r="J294" s="22"/>
      <c r="K294" s="21">
        <f t="shared" si="13"/>
        <v>191</v>
      </c>
    </row>
    <row r="295" spans="6:11" ht="15" hidden="1" x14ac:dyDescent="0.25">
      <c r="F295" s="28">
        <f t="shared" si="14"/>
        <v>193</v>
      </c>
      <c r="G295" s="28">
        <f t="shared" si="15"/>
        <v>1995</v>
      </c>
      <c r="H295" s="29">
        <f t="shared" si="16"/>
        <v>193</v>
      </c>
      <c r="I295" s="28">
        <f t="shared" si="17"/>
        <v>1003</v>
      </c>
      <c r="J295" s="22"/>
      <c r="K295" s="21">
        <f t="shared" si="13"/>
        <v>192</v>
      </c>
    </row>
    <row r="296" spans="6:11" ht="15" hidden="1" x14ac:dyDescent="0.25">
      <c r="F296" s="28">
        <f t="shared" si="14"/>
        <v>194</v>
      </c>
      <c r="G296" s="28">
        <f t="shared" si="15"/>
        <v>2005</v>
      </c>
      <c r="H296" s="29">
        <f t="shared" si="16"/>
        <v>194</v>
      </c>
      <c r="I296" s="28">
        <f t="shared" si="17"/>
        <v>1008</v>
      </c>
      <c r="J296" s="22"/>
      <c r="K296" s="21">
        <f t="shared" si="13"/>
        <v>193</v>
      </c>
    </row>
    <row r="297" spans="6:11" ht="15" hidden="1" x14ac:dyDescent="0.25">
      <c r="F297" s="28">
        <f t="shared" si="14"/>
        <v>195</v>
      </c>
      <c r="G297" s="28">
        <f t="shared" si="15"/>
        <v>2015</v>
      </c>
      <c r="H297" s="29">
        <f t="shared" si="16"/>
        <v>195</v>
      </c>
      <c r="I297" s="28">
        <f t="shared" si="17"/>
        <v>1013</v>
      </c>
      <c r="J297" s="22"/>
      <c r="K297" s="21">
        <f t="shared" ref="K297:K302" si="18">K296+1</f>
        <v>194</v>
      </c>
    </row>
    <row r="298" spans="6:11" ht="15" hidden="1" x14ac:dyDescent="0.25">
      <c r="F298" s="28">
        <f t="shared" si="14"/>
        <v>196</v>
      </c>
      <c r="G298" s="28">
        <f t="shared" si="15"/>
        <v>2025</v>
      </c>
      <c r="H298" s="29">
        <f t="shared" si="16"/>
        <v>196</v>
      </c>
      <c r="I298" s="28">
        <f t="shared" si="17"/>
        <v>1018</v>
      </c>
      <c r="J298" s="22"/>
      <c r="K298" s="21">
        <f t="shared" si="18"/>
        <v>195</v>
      </c>
    </row>
    <row r="299" spans="6:11" ht="15" hidden="1" x14ac:dyDescent="0.25">
      <c r="F299" s="28">
        <f t="shared" si="14"/>
        <v>197</v>
      </c>
      <c r="G299" s="28">
        <f t="shared" si="15"/>
        <v>2035</v>
      </c>
      <c r="H299" s="29">
        <f t="shared" si="16"/>
        <v>197</v>
      </c>
      <c r="I299" s="28">
        <f t="shared" si="17"/>
        <v>1023</v>
      </c>
      <c r="J299" s="22"/>
      <c r="K299" s="21">
        <f t="shared" si="18"/>
        <v>196</v>
      </c>
    </row>
    <row r="300" spans="6:11" ht="15" hidden="1" x14ac:dyDescent="0.25">
      <c r="F300" s="28">
        <f t="shared" si="14"/>
        <v>198</v>
      </c>
      <c r="G300" s="28">
        <f t="shared" si="15"/>
        <v>2045</v>
      </c>
      <c r="H300" s="29">
        <f t="shared" si="16"/>
        <v>198</v>
      </c>
      <c r="I300" s="28">
        <f t="shared" si="17"/>
        <v>1028</v>
      </c>
      <c r="J300" s="22"/>
      <c r="K300" s="21">
        <f t="shared" si="18"/>
        <v>197</v>
      </c>
    </row>
    <row r="301" spans="6:11" ht="15" hidden="1" x14ac:dyDescent="0.25">
      <c r="F301" s="28">
        <f t="shared" si="14"/>
        <v>199</v>
      </c>
      <c r="G301" s="28">
        <f t="shared" si="15"/>
        <v>2055</v>
      </c>
      <c r="H301" s="29">
        <f t="shared" si="16"/>
        <v>199</v>
      </c>
      <c r="I301" s="28">
        <f t="shared" si="17"/>
        <v>1033</v>
      </c>
      <c r="J301" s="22"/>
      <c r="K301" s="21">
        <f t="shared" si="18"/>
        <v>198</v>
      </c>
    </row>
    <row r="302" spans="6:11" ht="15" hidden="1" x14ac:dyDescent="0.25">
      <c r="F302" s="28">
        <f t="shared" si="14"/>
        <v>200</v>
      </c>
      <c r="G302" s="28">
        <f t="shared" si="15"/>
        <v>2065</v>
      </c>
      <c r="H302" s="29">
        <f t="shared" si="16"/>
        <v>200</v>
      </c>
      <c r="I302" s="28">
        <f t="shared" si="17"/>
        <v>1038</v>
      </c>
      <c r="J302" s="22"/>
      <c r="K302" s="21">
        <f t="shared" si="18"/>
        <v>199</v>
      </c>
    </row>
    <row r="303" spans="6:11" ht="15" hidden="1" x14ac:dyDescent="0.25">
      <c r="F303" s="28">
        <f t="shared" si="14"/>
        <v>201</v>
      </c>
      <c r="G303" s="28">
        <f t="shared" si="15"/>
        <v>2075</v>
      </c>
      <c r="H303" s="29">
        <f t="shared" si="16"/>
        <v>201</v>
      </c>
      <c r="I303" s="28">
        <f t="shared" si="17"/>
        <v>1043</v>
      </c>
      <c r="J303" s="22"/>
      <c r="K303" s="21">
        <f>K302+1</f>
        <v>200</v>
      </c>
    </row>
    <row r="304" spans="6:11" hidden="1" x14ac:dyDescent="0.2"/>
    <row r="305" hidden="1" x14ac:dyDescent="0.2"/>
    <row r="306" hidden="1" x14ac:dyDescent="0.2"/>
  </sheetData>
  <sheetProtection algorithmName="SHA-512" hashValue="p4zFaVFoOAzGFjeH3GrUmwkW9Y+up+XbbCnk7pdCF9X+uYfEdmO7Pe0jCDgYpED/BKwAaTwW0BVuUfGa5ArHLA==" saltValue="BGPObmHRVZJgcC4YTobSvA==" spinCount="100000" sheet="1" objects="1" scenarios="1"/>
  <protectedRanges>
    <protectedRange sqref="B26:B27" name="emergency fixtures"/>
    <protectedRange sqref="A41 E41" name="other pressure losses"/>
    <protectedRange sqref="D37" name="head height"/>
    <protectedRange sqref="E35" name="enveloped length"/>
    <protectedRange sqref="E34" name="water meter size"/>
    <protectedRange sqref="E33" name="main line size"/>
    <protectedRange sqref="A25 A46" name="CPC Ref."/>
    <protectedRange sqref="B3:B22" name="number of fixtures"/>
    <protectedRange sqref="E39:E41" name="device losses"/>
    <protectedRange sqref="E43" name="site pressure"/>
    <protectedRange sqref="A28:XFD31" name="other demands"/>
  </protectedRanges>
  <mergeCells count="10">
    <mergeCell ref="F101:K101"/>
    <mergeCell ref="A1:E1"/>
    <mergeCell ref="A42:D42"/>
    <mergeCell ref="A23:C23"/>
    <mergeCell ref="A36:E36"/>
    <mergeCell ref="A49:E49"/>
    <mergeCell ref="A50:E52"/>
    <mergeCell ref="A24:E24"/>
    <mergeCell ref="A32:C32"/>
    <mergeCell ref="A35:D35"/>
  </mergeCells>
  <phoneticPr fontId="0" type="noConversion"/>
  <dataValidations count="1">
    <dataValidation type="list" allowBlank="1" showInputMessage="1" showErrorMessage="1" sqref="B3:B22 B26:B30" xr:uid="{00000000-0002-0000-0000-000000000000}">
      <formula1>LIST</formula1>
    </dataValidation>
  </dataValidations>
  <printOptions horizontalCentered="1" verticalCentered="1"/>
  <pageMargins left="0.75" right="0.75" top="1" bottom="1" header="0.5" footer="0.5"/>
  <pageSetup orientation="portrait" r:id="rId1"/>
  <headerFooter alignWithMargins="0">
    <oddHeader>&amp;LTodd Miller
todd@designbuild.support
661-588-7961&amp;R&amp;G</oddHeader>
    <oddFooter>&amp;C2005 EYE Street, Suite 4 - #116, Bakersfield, CA 93301
www.designbuild.support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6EE8-4A43-4D21-92FB-405D0001CCF4}">
  <sheetPr>
    <pageSetUpPr fitToPage="1"/>
  </sheetPr>
  <dimension ref="A1:XFC57"/>
  <sheetViews>
    <sheetView showGridLines="0" showRowColHeaders="0" zoomScale="115" zoomScaleNormal="115" workbookViewId="0">
      <selection activeCell="D2" sqref="D2"/>
    </sheetView>
  </sheetViews>
  <sheetFormatPr defaultColWidth="0" defaultRowHeight="15" zeroHeight="1" x14ac:dyDescent="0.25"/>
  <cols>
    <col min="1" max="5" width="9.140625" style="30" customWidth="1"/>
    <col min="6" max="6" width="0" style="30" hidden="1"/>
    <col min="7" max="16383" width="9.140625" style="30" hidden="1"/>
    <col min="16384" max="16384" width="0.140625" style="30" customWidth="1"/>
  </cols>
  <sheetData>
    <row r="1" spans="1:6" ht="25.5" customHeight="1" x14ac:dyDescent="0.25">
      <c r="A1" s="88" t="s">
        <v>61</v>
      </c>
      <c r="B1" s="89"/>
      <c r="C1" s="89"/>
      <c r="D1" s="89"/>
      <c r="E1" s="90"/>
    </row>
    <row r="2" spans="1:6" ht="12" customHeight="1" x14ac:dyDescent="0.25">
      <c r="A2" s="54"/>
      <c r="B2" s="55"/>
      <c r="C2" s="56" t="s">
        <v>60</v>
      </c>
      <c r="D2" s="57">
        <v>4.8</v>
      </c>
      <c r="E2" s="58" t="s">
        <v>52</v>
      </c>
    </row>
    <row r="3" spans="1:6" ht="12" customHeight="1" x14ac:dyDescent="0.25">
      <c r="A3" s="45"/>
      <c r="B3" s="59"/>
      <c r="C3" s="60" t="s">
        <v>59</v>
      </c>
      <c r="D3" s="61">
        <v>114</v>
      </c>
      <c r="E3" s="41" t="s">
        <v>58</v>
      </c>
    </row>
    <row r="4" spans="1:6" ht="12" customHeight="1" x14ac:dyDescent="0.25">
      <c r="A4" s="45"/>
      <c r="B4" s="59"/>
      <c r="C4" s="60" t="s">
        <v>57</v>
      </c>
      <c r="D4" s="61">
        <v>211</v>
      </c>
      <c r="E4" s="41" t="s">
        <v>56</v>
      </c>
    </row>
    <row r="5" spans="1:6" ht="12" customHeight="1" x14ac:dyDescent="0.25">
      <c r="A5" s="45"/>
      <c r="B5" s="59"/>
      <c r="C5" s="60" t="s">
        <v>55</v>
      </c>
      <c r="D5" s="61">
        <v>19.2</v>
      </c>
      <c r="E5" s="41"/>
    </row>
    <row r="6" spans="1:6" ht="12" customHeight="1" x14ac:dyDescent="0.25">
      <c r="A6" s="45"/>
      <c r="B6" s="59"/>
      <c r="C6" s="60" t="s">
        <v>54</v>
      </c>
      <c r="D6" s="61">
        <v>110</v>
      </c>
      <c r="E6" s="41"/>
    </row>
    <row r="7" spans="1:6" ht="12" customHeight="1" x14ac:dyDescent="0.25">
      <c r="A7" s="45"/>
      <c r="B7" s="59"/>
      <c r="C7" s="60" t="s">
        <v>53</v>
      </c>
      <c r="D7" s="61">
        <f>D2-(2*(D2/D5)*1.04)</f>
        <v>4.2799999999999994</v>
      </c>
      <c r="E7" s="41" t="s">
        <v>52</v>
      </c>
    </row>
    <row r="8" spans="1:6" ht="12" customHeight="1" x14ac:dyDescent="0.25">
      <c r="A8" s="45"/>
      <c r="B8" s="62"/>
      <c r="C8" s="60" t="s">
        <v>51</v>
      </c>
      <c r="D8" s="61">
        <f>(0.0009015*D3/(D7^4.8655))*(100*D4/D6)^1.85</f>
        <v>1.4552144516140171</v>
      </c>
      <c r="E8" s="41" t="s">
        <v>50</v>
      </c>
    </row>
    <row r="9" spans="1:6" ht="12" customHeight="1" x14ac:dyDescent="0.25">
      <c r="A9" s="50"/>
      <c r="B9" s="49"/>
      <c r="C9" s="48" t="s">
        <v>49</v>
      </c>
      <c r="D9" s="47">
        <f>0.485*D4/(D7^2)</f>
        <v>5.586459516114946</v>
      </c>
      <c r="E9" s="46" t="s">
        <v>48</v>
      </c>
    </row>
    <row r="10" spans="1:6" ht="12" customHeight="1" x14ac:dyDescent="0.25">
      <c r="A10" s="45"/>
      <c r="B10" s="31"/>
      <c r="C10" s="43"/>
      <c r="D10" s="42"/>
      <c r="E10" s="41"/>
    </row>
    <row r="11" spans="1:6" ht="36" customHeight="1" x14ac:dyDescent="0.25">
      <c r="A11" s="45"/>
      <c r="B11" s="31"/>
      <c r="C11" s="43"/>
      <c r="D11" s="42"/>
      <c r="E11" s="41"/>
    </row>
    <row r="12" spans="1:6" ht="12" customHeight="1" x14ac:dyDescent="0.25">
      <c r="A12" s="45"/>
      <c r="B12" s="31"/>
      <c r="C12" s="43"/>
      <c r="D12" s="42"/>
      <c r="E12" s="41"/>
    </row>
    <row r="13" spans="1:6" ht="12" customHeight="1" x14ac:dyDescent="0.25">
      <c r="A13" s="44" t="s">
        <v>47</v>
      </c>
      <c r="B13" s="31"/>
      <c r="C13" s="43"/>
      <c r="D13" s="42"/>
      <c r="E13" s="41"/>
    </row>
    <row r="14" spans="1:6" ht="12" customHeight="1" x14ac:dyDescent="0.25">
      <c r="A14" s="40" t="s">
        <v>46</v>
      </c>
      <c r="D14" s="39"/>
      <c r="E14" s="38"/>
      <c r="F14" s="32"/>
    </row>
    <row r="15" spans="1:6" ht="12" customHeight="1" x14ac:dyDescent="0.25">
      <c r="A15" s="37" t="s">
        <v>45</v>
      </c>
      <c r="B15" s="36"/>
      <c r="C15" s="35"/>
      <c r="D15" s="34"/>
      <c r="E15" s="33"/>
      <c r="F15" s="32"/>
    </row>
    <row r="16" spans="1:6" ht="15" hidden="1" customHeight="1" x14ac:dyDescent="0.25">
      <c r="B16" s="31"/>
      <c r="C16" s="31"/>
      <c r="D16" s="31"/>
      <c r="E16" s="31"/>
    </row>
    <row r="17" hidden="1" x14ac:dyDescent="0.25"/>
    <row r="18" hidden="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t="21.75" hidden="1" customHeight="1" x14ac:dyDescent="0.25"/>
    <row r="37" hidden="1" x14ac:dyDescent="0.25"/>
    <row r="38" hidden="1" x14ac:dyDescent="0.25"/>
    <row r="39" hidden="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idden="1" x14ac:dyDescent="0.25"/>
    <row r="53" hidden="1" x14ac:dyDescent="0.25"/>
    <row r="54" hidden="1" x14ac:dyDescent="0.25"/>
    <row r="55" hidden="1" x14ac:dyDescent="0.25"/>
    <row r="56" hidden="1" x14ac:dyDescent="0.25"/>
    <row r="57" ht="21.75" hidden="1" customHeight="1" x14ac:dyDescent="0.25"/>
  </sheetData>
  <sheetProtection algorithmName="SHA-512" hashValue="QVZrqt2jki7TwTktv9603DPSfF/3rgrpjxcqkffjatJPSkr6QBuEDWAgkJQzAIqsiAOg5USAgSvwHyWZCUsBMQ==" saltValue="7wTFZ4w+0Ho1whaoKzav0A==" spinCount="100000" sheet="1" objects="1" scenarios="1"/>
  <protectedRanges>
    <protectedRange sqref="D2:D6" name="inputs"/>
  </protectedRanges>
  <mergeCells count="1">
    <mergeCell ref="A1:E1"/>
  </mergeCells>
  <pageMargins left="0.7" right="0.7" top="0.75" bottom="0.75" header="0.3" footer="0.3"/>
  <pageSetup scale="8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showGridLines="0" showRowColHeaders="0" workbookViewId="0">
      <selection activeCell="M19" sqref="M19"/>
    </sheetView>
  </sheetViews>
  <sheetFormatPr defaultRowHeight="12.75" x14ac:dyDescent="0.2"/>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showGridLines="0" showRowColHeaders="0" workbookViewId="0">
      <selection activeCell="E35" sqref="E3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CPC Appendix A Calculation</vt:lpstr>
      <vt:lpstr>Pipe Friction Loss</vt:lpstr>
      <vt:lpstr>Pipe Friction Loss Chart</vt:lpstr>
      <vt:lpstr>Water Meter Chart</vt:lpstr>
      <vt:lpstr>COUNT</vt:lpstr>
      <vt:lpstr>LIST</vt:lpstr>
      <vt:lpstr>'CPC Appendix A Calculation'!Print_Area</vt:lpstr>
      <vt:lpstr>'Pipe Friction Loss'!Print_Area</vt:lpstr>
      <vt:lpstr>'Pipe Friction Loss Chart'!Print_Area</vt:lpstr>
      <vt:lpstr>void</vt:lpstr>
    </vt:vector>
  </TitlesOfParts>
  <Manager/>
  <Company>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dc:creator>
  <cp:keywords/>
  <dc:description/>
  <cp:lastModifiedBy>Todd Miller</cp:lastModifiedBy>
  <cp:revision/>
  <cp:lastPrinted>2019-10-10T21:05:22Z</cp:lastPrinted>
  <dcterms:created xsi:type="dcterms:W3CDTF">2006-03-30T19:25:19Z</dcterms:created>
  <dcterms:modified xsi:type="dcterms:W3CDTF">2019-11-05T00:47:28Z</dcterms:modified>
  <cp:category/>
  <cp:contentStatus/>
</cp:coreProperties>
</file>