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uments\Desktop\Новая папка (2)\"/>
    </mc:Choice>
  </mc:AlternateContent>
  <bookViews>
    <workbookView xWindow="360" yWindow="135" windowWidth="13395" windowHeight="7500" tabRatio="903"/>
  </bookViews>
  <sheets>
    <sheet name="2018" sheetId="1" r:id="rId1"/>
    <sheet name="Лист3" sheetId="7" r:id="rId2"/>
    <sheet name="Лист4" sheetId="8" r:id="rId3"/>
    <sheet name="Январ" sheetId="2" r:id="rId4"/>
    <sheet name="Феврал" sheetId="3" r:id="rId5"/>
    <sheet name="март" sheetId="4" r:id="rId6"/>
    <sheet name="Лист2" sheetId="5" r:id="rId7"/>
    <sheet name="Лист1" sheetId="6" r:id="rId8"/>
  </sheets>
  <definedNames>
    <definedName name="_xlnm._FilterDatabase" localSheetId="0" hidden="1">'2018'!$A$3:$R$238</definedName>
    <definedName name="_xlnm._FilterDatabase" localSheetId="1" hidden="1">Лист3!$A$1:$C$38</definedName>
    <definedName name="_xlnm.Print_Area" localSheetId="7">Лист1!$A$1:$M$24</definedName>
  </definedNames>
  <calcPr calcId="152511"/>
</workbook>
</file>

<file path=xl/calcChain.xml><?xml version="1.0" encoding="utf-8"?>
<calcChain xmlns="http://schemas.openxmlformats.org/spreadsheetml/2006/main">
  <c r="R239" i="1" l="1"/>
  <c r="M239" i="1"/>
  <c r="M238" i="1"/>
  <c r="R238" i="1" s="1"/>
  <c r="M237" i="1" l="1"/>
  <c r="R237" i="1" s="1"/>
  <c r="M236" i="1"/>
  <c r="R236" i="1" s="1"/>
  <c r="M235" i="1"/>
  <c r="R235" i="1" s="1"/>
  <c r="M234" i="1"/>
  <c r="R234" i="1" s="1"/>
  <c r="M225" i="1"/>
  <c r="R225" i="1" s="1"/>
  <c r="M224" i="1"/>
  <c r="R224" i="1" s="1"/>
  <c r="M233" i="1"/>
  <c r="R233" i="1" s="1"/>
  <c r="M232" i="1" l="1"/>
  <c r="R232" i="1" s="1"/>
  <c r="M231" i="1"/>
  <c r="R231" i="1" s="1"/>
  <c r="M230" i="1"/>
  <c r="R230" i="1" s="1"/>
  <c r="M229" i="1"/>
  <c r="R229" i="1" s="1"/>
  <c r="M223" i="1"/>
  <c r="R223" i="1" s="1"/>
  <c r="M222" i="1"/>
  <c r="R222" i="1" s="1"/>
  <c r="M221" i="1"/>
  <c r="R221" i="1" s="1"/>
  <c r="M220" i="1"/>
  <c r="R220" i="1" s="1"/>
  <c r="M219" i="1"/>
  <c r="R219" i="1" s="1"/>
  <c r="M218" i="1" l="1"/>
  <c r="R218" i="1" s="1"/>
  <c r="M217" i="1" l="1"/>
  <c r="R217" i="1" s="1"/>
  <c r="M216" i="1" l="1"/>
  <c r="R216" i="1" s="1"/>
  <c r="M215" i="1"/>
  <c r="R215" i="1" s="1"/>
  <c r="M214" i="1"/>
  <c r="R214" i="1" s="1"/>
  <c r="M213" i="1" l="1"/>
  <c r="R213" i="1" s="1"/>
  <c r="M212" i="1"/>
  <c r="R212" i="1" s="1"/>
  <c r="M211" i="1"/>
  <c r="R211" i="1" s="1"/>
  <c r="M210" i="1"/>
  <c r="R210" i="1" s="1"/>
  <c r="M209" i="1" l="1"/>
  <c r="R209" i="1" s="1"/>
  <c r="P1" i="1" l="1"/>
  <c r="M208" i="1"/>
  <c r="R208" i="1" s="1"/>
  <c r="M207" i="1"/>
  <c r="R207" i="1" s="1"/>
  <c r="M206" i="1" l="1"/>
  <c r="R206" i="1" s="1"/>
  <c r="M205" i="1"/>
  <c r="R205" i="1" s="1"/>
  <c r="M204" i="1"/>
  <c r="R204" i="1" s="1"/>
  <c r="M203" i="1"/>
  <c r="R203" i="1" s="1"/>
  <c r="M202" i="1"/>
  <c r="R202" i="1" s="1"/>
  <c r="M201" i="1"/>
  <c r="R201" i="1" s="1"/>
  <c r="M200" i="1"/>
  <c r="R200" i="1" s="1"/>
  <c r="M199" i="1"/>
  <c r="R199" i="1" s="1"/>
  <c r="M198" i="1" l="1"/>
  <c r="R198" i="1" s="1"/>
  <c r="M197" i="1" l="1"/>
  <c r="R197" i="1" s="1"/>
  <c r="M196" i="1" l="1"/>
  <c r="R196" i="1" s="1"/>
  <c r="M195" i="1"/>
  <c r="R195" i="1" s="1"/>
  <c r="M194" i="1"/>
  <c r="R194" i="1" s="1"/>
  <c r="M193" i="1"/>
  <c r="R193" i="1" s="1"/>
  <c r="M192" i="1" l="1"/>
  <c r="R192" i="1" s="1"/>
  <c r="M182" i="1"/>
  <c r="R182" i="1" s="1"/>
  <c r="M191" i="1"/>
  <c r="R191" i="1" s="1"/>
  <c r="M190" i="1"/>
  <c r="R190" i="1" s="1"/>
  <c r="M189" i="1"/>
  <c r="R189" i="1" s="1"/>
  <c r="M188" i="1"/>
  <c r="R188" i="1" s="1"/>
  <c r="M187" i="1"/>
  <c r="R187" i="1" s="1"/>
  <c r="M186" i="1"/>
  <c r="R186" i="1" s="1"/>
  <c r="M185" i="1"/>
  <c r="R185" i="1" s="1"/>
  <c r="M184" i="1"/>
  <c r="R184" i="1" s="1"/>
  <c r="M183" i="1"/>
  <c r="R183" i="1" s="1"/>
  <c r="M181" i="1" l="1"/>
  <c r="R181" i="1" s="1"/>
  <c r="M180" i="1"/>
  <c r="R180" i="1" s="1"/>
  <c r="M179" i="1"/>
  <c r="R179" i="1" s="1"/>
  <c r="M178" i="1"/>
  <c r="R178" i="1" s="1"/>
  <c r="M177" i="1"/>
  <c r="R177" i="1" s="1"/>
  <c r="M176" i="1"/>
  <c r="R176" i="1" s="1"/>
  <c r="M137" i="1" l="1"/>
  <c r="R137" i="1" s="1"/>
  <c r="M175" i="1" l="1"/>
  <c r="R175" i="1" s="1"/>
  <c r="M174" i="1"/>
  <c r="R174" i="1" s="1"/>
  <c r="M152" i="1"/>
  <c r="R152" i="1" s="1"/>
  <c r="M170" i="1" l="1"/>
  <c r="M173" i="1" l="1"/>
  <c r="R173" i="1" s="1"/>
  <c r="M172" i="1"/>
  <c r="R172" i="1" s="1"/>
  <c r="R170" i="1" l="1"/>
  <c r="M171" i="1"/>
  <c r="R171" i="1" s="1"/>
  <c r="M169" i="1"/>
  <c r="R169" i="1" s="1"/>
  <c r="M168" i="1"/>
  <c r="R168" i="1" s="1"/>
  <c r="M167" i="1"/>
  <c r="R167" i="1" s="1"/>
  <c r="M163" i="1"/>
  <c r="R163" i="1" s="1"/>
  <c r="M166" i="1"/>
  <c r="R166" i="1" s="1"/>
  <c r="M165" i="1"/>
  <c r="R165" i="1" s="1"/>
  <c r="M164" i="1" l="1"/>
  <c r="R164" i="1" s="1"/>
  <c r="C9" i="8" l="1"/>
  <c r="B9" i="8"/>
  <c r="C39" i="7"/>
  <c r="B39" i="7"/>
  <c r="R62" i="1" l="1"/>
  <c r="A127" i="1" l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M162" i="1" l="1"/>
  <c r="R162" i="1" s="1"/>
  <c r="M161" i="1" l="1"/>
  <c r="R161" i="1" s="1"/>
  <c r="M160" i="1"/>
  <c r="R160" i="1" s="1"/>
  <c r="M159" i="1"/>
  <c r="R159" i="1" s="1"/>
  <c r="M158" i="1"/>
  <c r="R158" i="1" s="1"/>
  <c r="M157" i="1"/>
  <c r="R157" i="1" s="1"/>
  <c r="M156" i="1"/>
  <c r="R156" i="1" s="1"/>
  <c r="M155" i="1"/>
  <c r="R155" i="1" s="1"/>
  <c r="M154" i="1"/>
  <c r="R154" i="1" s="1"/>
  <c r="M153" i="1"/>
  <c r="R153" i="1" s="1"/>
  <c r="M151" i="1" l="1"/>
  <c r="R151" i="1" s="1"/>
  <c r="M150" i="1" l="1"/>
  <c r="R150" i="1" s="1"/>
  <c r="M149" i="1"/>
  <c r="R149" i="1" s="1"/>
  <c r="M148" i="1"/>
  <c r="R148" i="1" s="1"/>
  <c r="M147" i="1"/>
  <c r="R147" i="1" s="1"/>
  <c r="M146" i="1"/>
  <c r="R146" i="1" s="1"/>
  <c r="M145" i="1"/>
  <c r="R145" i="1" s="1"/>
  <c r="M144" i="1"/>
  <c r="R144" i="1" s="1"/>
  <c r="M143" i="1"/>
  <c r="R143" i="1" s="1"/>
  <c r="M142" i="1"/>
  <c r="R142" i="1" s="1"/>
  <c r="M141" i="1"/>
  <c r="R141" i="1" s="1"/>
  <c r="M134" i="1" l="1"/>
  <c r="R134" i="1" s="1"/>
  <c r="M140" i="1" l="1"/>
  <c r="R140" i="1" s="1"/>
  <c r="M139" i="1" l="1"/>
  <c r="R139" i="1" s="1"/>
  <c r="M138" i="1"/>
  <c r="R138" i="1" s="1"/>
  <c r="M136" i="1"/>
  <c r="R136" i="1" s="1"/>
  <c r="M135" i="1"/>
  <c r="R135" i="1" s="1"/>
  <c r="M133" i="1" l="1"/>
  <c r="R133" i="1" s="1"/>
  <c r="M132" i="1"/>
  <c r="R132" i="1" s="1"/>
  <c r="M130" i="1"/>
  <c r="R130" i="1" s="1"/>
  <c r="M131" i="1"/>
  <c r="R131" i="1" s="1"/>
  <c r="M129" i="1" l="1"/>
  <c r="R129" i="1" s="1"/>
  <c r="M128" i="1" l="1"/>
  <c r="R128" i="1" s="1"/>
  <c r="M127" i="1"/>
  <c r="R127" i="1" s="1"/>
  <c r="M126" i="1"/>
  <c r="R126" i="1" s="1"/>
  <c r="M125" i="1" l="1"/>
  <c r="M124" i="1"/>
  <c r="M123" i="1"/>
  <c r="M122" i="1"/>
  <c r="M121" i="1" l="1"/>
  <c r="R121" i="1" s="1"/>
  <c r="M120" i="1" l="1"/>
  <c r="R120" i="1" s="1"/>
  <c r="M119" i="1" l="1"/>
  <c r="R119" i="1" s="1"/>
  <c r="M118" i="1" l="1"/>
  <c r="R118" i="1" s="1"/>
  <c r="M117" i="1"/>
  <c r="R117" i="1" s="1"/>
  <c r="M116" i="1"/>
  <c r="R116" i="1" s="1"/>
  <c r="M115" i="1" l="1"/>
  <c r="R115" i="1" s="1"/>
  <c r="M114" i="1"/>
  <c r="R114" i="1" s="1"/>
  <c r="M113" i="1"/>
  <c r="R113" i="1" s="1"/>
  <c r="M112" i="1"/>
  <c r="R112" i="1" s="1"/>
  <c r="M111" i="1" l="1"/>
  <c r="R111" i="1" s="1"/>
  <c r="M110" i="1"/>
  <c r="R110" i="1" s="1"/>
  <c r="M109" i="1"/>
  <c r="R109" i="1" s="1"/>
  <c r="M108" i="1" l="1"/>
  <c r="R108" i="1" s="1"/>
  <c r="M107" i="1" l="1"/>
  <c r="R107" i="1" s="1"/>
  <c r="M106" i="1" l="1"/>
  <c r="R106" i="1" s="1"/>
  <c r="M105" i="1"/>
  <c r="R105" i="1" s="1"/>
  <c r="M63" i="1" l="1"/>
  <c r="R63" i="1" s="1"/>
  <c r="M104" i="1" l="1"/>
  <c r="R104" i="1" s="1"/>
  <c r="M103" i="1"/>
  <c r="R103" i="1" s="1"/>
  <c r="M102" i="1" l="1"/>
  <c r="R102" i="1" s="1"/>
  <c r="M101" i="1"/>
  <c r="R101" i="1" s="1"/>
  <c r="M100" i="1"/>
  <c r="R100" i="1" s="1"/>
  <c r="M99" i="1" l="1"/>
  <c r="R99" i="1" s="1"/>
  <c r="M98" i="1"/>
  <c r="R98" i="1" s="1"/>
  <c r="M97" i="1"/>
  <c r="R97" i="1" s="1"/>
  <c r="M96" i="1" l="1"/>
  <c r="R96" i="1" s="1"/>
  <c r="M95" i="1"/>
  <c r="R95" i="1" s="1"/>
  <c r="M94" i="1"/>
  <c r="R94" i="1" s="1"/>
  <c r="M93" i="1"/>
  <c r="R93" i="1" s="1"/>
  <c r="M92" i="1"/>
  <c r="R92" i="1" s="1"/>
  <c r="M91" i="1"/>
  <c r="R91" i="1" s="1"/>
  <c r="M90" i="1"/>
  <c r="R90" i="1" s="1"/>
  <c r="M89" i="1"/>
  <c r="R89" i="1" s="1"/>
  <c r="M88" i="1"/>
  <c r="R88" i="1" s="1"/>
  <c r="M87" i="1"/>
  <c r="R87" i="1" s="1"/>
  <c r="M86" i="1"/>
  <c r="R86" i="1" s="1"/>
  <c r="M85" i="1"/>
  <c r="R85" i="1" s="1"/>
  <c r="M84" i="1"/>
  <c r="R84" i="1" s="1"/>
  <c r="M83" i="1"/>
  <c r="R83" i="1" s="1"/>
  <c r="M82" i="1"/>
  <c r="R82" i="1" s="1"/>
  <c r="M81" i="1"/>
  <c r="R81" i="1" s="1"/>
  <c r="M80" i="1" l="1"/>
  <c r="R80" i="1" s="1"/>
  <c r="M79" i="1"/>
  <c r="R79" i="1" s="1"/>
  <c r="M78" i="1"/>
  <c r="R78" i="1" s="1"/>
  <c r="M77" i="1" l="1"/>
  <c r="R77" i="1" s="1"/>
  <c r="M76" i="1"/>
  <c r="R76" i="1" s="1"/>
  <c r="M75" i="1"/>
  <c r="R75" i="1" s="1"/>
  <c r="M74" i="1"/>
  <c r="R74" i="1" s="1"/>
  <c r="M73" i="1" l="1"/>
  <c r="R73" i="1" s="1"/>
  <c r="M72" i="1"/>
  <c r="R72" i="1" s="1"/>
  <c r="M71" i="1"/>
  <c r="R71" i="1" s="1"/>
  <c r="M70" i="1"/>
  <c r="R70" i="1" s="1"/>
  <c r="M69" i="1" l="1"/>
  <c r="R69" i="1" s="1"/>
  <c r="M68" i="1" l="1"/>
  <c r="R68" i="1" s="1"/>
  <c r="M67" i="1"/>
  <c r="R67" i="1" s="1"/>
  <c r="M66" i="1"/>
  <c r="R66" i="1" s="1"/>
  <c r="M65" i="1"/>
  <c r="R65" i="1" s="1"/>
  <c r="M64" i="1"/>
  <c r="R64" i="1" s="1"/>
  <c r="M61" i="1" l="1"/>
  <c r="R61" i="1" s="1"/>
  <c r="M37" i="1" l="1"/>
  <c r="R37" i="1" s="1"/>
  <c r="M36" i="1"/>
  <c r="R36" i="1" s="1"/>
  <c r="M35" i="1"/>
  <c r="R35" i="1" s="1"/>
  <c r="M34" i="1"/>
  <c r="R34" i="1" s="1"/>
  <c r="M33" i="1"/>
  <c r="R33" i="1" s="1"/>
  <c r="M32" i="1"/>
  <c r="R32" i="1" s="1"/>
  <c r="M31" i="1"/>
  <c r="R31" i="1" s="1"/>
  <c r="M51" i="1" l="1"/>
  <c r="R51" i="1" s="1"/>
  <c r="M50" i="1"/>
  <c r="R50" i="1" s="1"/>
  <c r="M56" i="1" l="1"/>
  <c r="R56" i="1" s="1"/>
  <c r="M57" i="1"/>
  <c r="R57" i="1" s="1"/>
  <c r="M47" i="1" l="1"/>
  <c r="R47" i="1" s="1"/>
  <c r="M48" i="1"/>
  <c r="R48" i="1" s="1"/>
  <c r="M52" i="1"/>
  <c r="R52" i="1" s="1"/>
  <c r="M53" i="1"/>
  <c r="R53" i="1" s="1"/>
  <c r="M54" i="1"/>
  <c r="R54" i="1" s="1"/>
  <c r="M55" i="1"/>
  <c r="R55" i="1" s="1"/>
  <c r="M23" i="1" l="1"/>
  <c r="R23" i="1" s="1"/>
  <c r="M42" i="1"/>
  <c r="R42" i="1" s="1"/>
  <c r="M43" i="1"/>
  <c r="R43" i="1" s="1"/>
  <c r="M44" i="1"/>
  <c r="R44" i="1" s="1"/>
  <c r="M45" i="1"/>
  <c r="R45" i="1" s="1"/>
  <c r="M30" i="1" l="1"/>
  <c r="R30" i="1" s="1"/>
  <c r="M38" i="1"/>
  <c r="R38" i="1" s="1"/>
  <c r="M39" i="1"/>
  <c r="R39" i="1" s="1"/>
  <c r="M40" i="1"/>
  <c r="R40" i="1" s="1"/>
  <c r="M41" i="1"/>
  <c r="R41" i="1" s="1"/>
  <c r="M46" i="1"/>
  <c r="R46" i="1" s="1"/>
  <c r="M58" i="1"/>
  <c r="R58" i="1" s="1"/>
  <c r="M59" i="1"/>
  <c r="R59" i="1" s="1"/>
  <c r="M60" i="1"/>
  <c r="R60" i="1" s="1"/>
  <c r="M49" i="1"/>
  <c r="R49" i="1" s="1"/>
  <c r="M24" i="1" l="1"/>
  <c r="R24" i="1" s="1"/>
  <c r="M25" i="1"/>
  <c r="R25" i="1" s="1"/>
  <c r="M26" i="1"/>
  <c r="R26" i="1" s="1"/>
  <c r="M27" i="1"/>
  <c r="R27" i="1" s="1"/>
  <c r="M28" i="1"/>
  <c r="R28" i="1" s="1"/>
  <c r="M29" i="1"/>
  <c r="R29" i="1" s="1"/>
  <c r="M17" i="1" l="1"/>
  <c r="R17" i="1" s="1"/>
  <c r="M16" i="1"/>
  <c r="R16" i="1" s="1"/>
  <c r="M14" i="1" l="1"/>
  <c r="R14" i="1" s="1"/>
  <c r="M15" i="1"/>
  <c r="R15" i="1" s="1"/>
  <c r="M18" i="1"/>
  <c r="R18" i="1" s="1"/>
  <c r="M19" i="1"/>
  <c r="R19" i="1" s="1"/>
  <c r="M20" i="1"/>
  <c r="R20" i="1" s="1"/>
  <c r="M21" i="1"/>
  <c r="R21" i="1" s="1"/>
  <c r="M22" i="1"/>
  <c r="R22" i="1" s="1"/>
  <c r="M13" i="1"/>
  <c r="R13" i="1" s="1"/>
  <c r="M12" i="1"/>
  <c r="R12" i="1" s="1"/>
  <c r="M11" i="1"/>
  <c r="R11" i="1" s="1"/>
  <c r="M10" i="1" l="1"/>
  <c r="R10" i="1" s="1"/>
  <c r="M5" i="1" l="1"/>
  <c r="R5" i="1" s="1"/>
  <c r="M6" i="1"/>
  <c r="R6" i="1" s="1"/>
  <c r="M7" i="1"/>
  <c r="R7" i="1" s="1"/>
  <c r="M8" i="1"/>
  <c r="R8" i="1" s="1"/>
  <c r="M9" i="1"/>
  <c r="R9" i="1" s="1"/>
  <c r="M4" i="1"/>
  <c r="R4" i="1" s="1"/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l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F11" i="5"/>
  <c r="F12" i="5"/>
  <c r="F10" i="5"/>
  <c r="H13" i="5"/>
  <c r="F5" i="5"/>
  <c r="F4" i="5"/>
  <c r="I19" i="6"/>
  <c r="A61" i="1" l="1"/>
  <c r="H6" i="5"/>
  <c r="D28" i="3" l="1"/>
  <c r="E28" i="3"/>
  <c r="P13" i="3" l="1"/>
  <c r="M13" i="3"/>
  <c r="Q13" i="3"/>
  <c r="J13" i="3"/>
  <c r="Q12" i="3"/>
  <c r="Q11" i="3"/>
  <c r="Q10" i="3"/>
  <c r="Q9" i="3"/>
  <c r="Q8" i="3"/>
  <c r="Q7" i="3"/>
  <c r="Q6" i="3"/>
  <c r="M12" i="3"/>
  <c r="J12" i="3"/>
  <c r="M11" i="3"/>
  <c r="J11" i="3"/>
  <c r="M10" i="3"/>
  <c r="J10" i="3"/>
  <c r="M9" i="3"/>
  <c r="J9" i="3"/>
  <c r="P12" i="3"/>
  <c r="P11" i="3"/>
  <c r="P10" i="3"/>
  <c r="P9" i="3"/>
  <c r="P8" i="3"/>
  <c r="P7" i="3"/>
  <c r="M8" i="3"/>
  <c r="J8" i="3"/>
  <c r="J7" i="3"/>
  <c r="M7" i="3"/>
  <c r="Q5" i="3"/>
  <c r="P6" i="3"/>
  <c r="M6" i="3"/>
  <c r="Q3" i="3" l="1"/>
  <c r="M4" i="2"/>
  <c r="Q8" i="2"/>
  <c r="Q7" i="2"/>
  <c r="P8" i="2"/>
  <c r="P7" i="2"/>
  <c r="M8" i="2"/>
  <c r="M7" i="2"/>
  <c r="Q6" i="2"/>
  <c r="M3" i="2"/>
  <c r="P6" i="2"/>
  <c r="M6" i="2"/>
  <c r="M5" i="2"/>
  <c r="P5" i="2" l="1"/>
  <c r="Q5" i="2" s="1"/>
  <c r="P5" i="3"/>
  <c r="P4" i="2"/>
  <c r="Q4" i="2" s="1"/>
  <c r="P3" i="2"/>
  <c r="Q3" i="2" s="1"/>
  <c r="Q1" i="2" l="1"/>
</calcChain>
</file>

<file path=xl/sharedStrings.xml><?xml version="1.0" encoding="utf-8"?>
<sst xmlns="http://schemas.openxmlformats.org/spreadsheetml/2006/main" count="1703" uniqueCount="744">
  <si>
    <t xml:space="preserve">Тартиб рақами </t>
  </si>
  <si>
    <t>Хат сони</t>
  </si>
  <si>
    <t>Келган куни</t>
  </si>
  <si>
    <t xml:space="preserve">Суғурта пули </t>
  </si>
  <si>
    <t>Суғурта тури</t>
  </si>
  <si>
    <t>Суғурта муддати</t>
  </si>
  <si>
    <t>Филиал номи</t>
  </si>
  <si>
    <t>ИБФЖМСҚ</t>
  </si>
  <si>
    <t>Суғурта мукофоти</t>
  </si>
  <si>
    <t>Суғурта тарифи</t>
  </si>
  <si>
    <t xml:space="preserve">Суғурта қилдирувчи </t>
  </si>
  <si>
    <t>Суғурта шартномаси сони</t>
  </si>
  <si>
    <t>"Республика ихтисослаштирилган кардиология маркази" АЖ</t>
  </si>
  <si>
    <t>10-09/058110000415</t>
  </si>
  <si>
    <t>Шартнома санаси</t>
  </si>
  <si>
    <t>Суғурта полиси рақами</t>
  </si>
  <si>
    <t>Мол-мулкларни суғурта қилиш</t>
  </si>
  <si>
    <t>"Тошкент Иссиқлик электр маркази" АЖ</t>
  </si>
  <si>
    <t>СБ-3-14/18-2</t>
  </si>
  <si>
    <t>СМР</t>
  </si>
  <si>
    <t>"Куприкқурилиш" трести УК</t>
  </si>
  <si>
    <t>00-03/060110000004</t>
  </si>
  <si>
    <t>"Xorazm Shakar" АЖ ҚК</t>
  </si>
  <si>
    <t>10-01/058110000352</t>
  </si>
  <si>
    <t>ОПО</t>
  </si>
  <si>
    <t>Ўзбекистон Республикаси МБ РИХ ДУК Тошкент вилояти филиали</t>
  </si>
  <si>
    <t>10-08/058110000854</t>
  </si>
  <si>
    <t>Чиқиш хати сони</t>
  </si>
  <si>
    <t>"Qurilish Birlashmasi" АЖ</t>
  </si>
  <si>
    <t>10-01/058110000382</t>
  </si>
  <si>
    <t>Залог</t>
  </si>
  <si>
    <t>Кашкадаре вилояти "Агрокимехимоя" худудий Акциядорлик Жамияти</t>
  </si>
  <si>
    <t>10-09/061110000153</t>
  </si>
  <si>
    <t>10-09/061110000154</t>
  </si>
  <si>
    <t>Ўзбекистон "Сифат" Маркази</t>
  </si>
  <si>
    <t>10-10/058110000172</t>
  </si>
  <si>
    <t>АО "УТЙ" СПМС УПХ</t>
  </si>
  <si>
    <t>10-11/058110000170</t>
  </si>
  <si>
    <t>"Гарбгазтаъминот" УК</t>
  </si>
  <si>
    <t>02-01/061110000067</t>
  </si>
  <si>
    <t>"Хамкорбанк" АТБ</t>
  </si>
  <si>
    <t>01</t>
  </si>
  <si>
    <t>"Туронбанк" АТБ Бош офис (Республика аппарати ва Марказий амалиёт бошқармаси)</t>
  </si>
  <si>
    <t>10-06/058110000052</t>
  </si>
  <si>
    <t>"TOSHBOZORSAVDO" Уюшмаси</t>
  </si>
  <si>
    <t>10-03/028110000049</t>
  </si>
  <si>
    <t>Страхователь</t>
  </si>
  <si>
    <t>№ договора</t>
  </si>
  <si>
    <t>Дата договора</t>
  </si>
  <si>
    <t>Вид страхования</t>
  </si>
  <si>
    <t>Страховая сумма</t>
  </si>
  <si>
    <t>Период страхования</t>
  </si>
  <si>
    <t>Перестраховочная сумма</t>
  </si>
  <si>
    <t xml:space="preserve">Собственная удержания </t>
  </si>
  <si>
    <t xml:space="preserve">Оригиналная премия </t>
  </si>
  <si>
    <t xml:space="preserve">период перестрахования </t>
  </si>
  <si>
    <t xml:space="preserve">Перестраховочная премия пропорция </t>
  </si>
  <si>
    <t xml:space="preserve">Перестраховочная премия э/у </t>
  </si>
  <si>
    <t>Вид перестра-хования</t>
  </si>
  <si>
    <t>Э/У</t>
  </si>
  <si>
    <t>ПРО</t>
  </si>
  <si>
    <t xml:space="preserve">Перестраховочная премия </t>
  </si>
  <si>
    <t>Доля перестрахователя</t>
  </si>
  <si>
    <t>Приоритет перестрахователя</t>
  </si>
  <si>
    <t>Сирдарё</t>
  </si>
  <si>
    <t>Навоий</t>
  </si>
  <si>
    <t>Жиззах</t>
  </si>
  <si>
    <t>Хоразм</t>
  </si>
  <si>
    <t>КК</t>
  </si>
  <si>
    <t>Сурхондарё</t>
  </si>
  <si>
    <t>Наманган</t>
  </si>
  <si>
    <t>Бухоро</t>
  </si>
  <si>
    <t>кашкадарё</t>
  </si>
  <si>
    <t>Андижон</t>
  </si>
  <si>
    <t>Самарыанд</t>
  </si>
  <si>
    <t>Фаргона</t>
  </si>
  <si>
    <t>Пахта терминали</t>
  </si>
  <si>
    <t>ООО "Қарши-Тола"</t>
  </si>
  <si>
    <t>"Зарбиби Газ Тех Сервис" МЧЖ</t>
  </si>
  <si>
    <t>13-06/044000001</t>
  </si>
  <si>
    <t>0135919</t>
  </si>
  <si>
    <t>UZS</t>
  </si>
  <si>
    <t>01355920</t>
  </si>
  <si>
    <t>USD</t>
  </si>
  <si>
    <t>Қайта суғуртага берилиши керак</t>
  </si>
  <si>
    <t>Пулдаги улушдан сўнг қайта суғуртага берилади</t>
  </si>
  <si>
    <t>ЖПС</t>
  </si>
  <si>
    <t>"Муборак ГҚИЗ" МЧЖ</t>
  </si>
  <si>
    <t>102856</t>
  </si>
  <si>
    <t>Бериш шарт эмас</t>
  </si>
  <si>
    <t>"SHAXINA GAZ TEX SERVIS" МЧЖ</t>
  </si>
  <si>
    <t>13/061110000100</t>
  </si>
  <si>
    <t>Қайта суғуртага берилган</t>
  </si>
  <si>
    <t>0135938</t>
  </si>
  <si>
    <t>Муборак Газ Қувурлари Бошқармаси</t>
  </si>
  <si>
    <t>03</t>
  </si>
  <si>
    <t>102947</t>
  </si>
  <si>
    <t>Северо-Заподное СРЭПСАМГЗ</t>
  </si>
  <si>
    <t>31.12.2017</t>
  </si>
  <si>
    <t>Қайта суғуртага берилмаган</t>
  </si>
  <si>
    <t>№</t>
  </si>
  <si>
    <t>Итого:</t>
  </si>
  <si>
    <t>Суғурта қилдирувчи (мижоз)</t>
  </si>
  <si>
    <t>"Элликкалъа нефътебазаси"  унитар корхона</t>
  </si>
  <si>
    <t>2017 йил "Узагросуғурта" АЖнинг Қашқадарё вилояти филиали томонидан юборилган 5 млрддан юқори бўлган шартномалар рўйхати</t>
  </si>
  <si>
    <t>2016 йил "Узагросуғурта" АЖнинг Қашқадарё вилояти филиали томонидан юборилган 5 млрддан юқори бўлган шартномалар рўйхати</t>
  </si>
  <si>
    <t xml:space="preserve">13-06/0390000001 </t>
  </si>
  <si>
    <t>ЖАМИ</t>
  </si>
  <si>
    <t>Ўрта Осиё махсус қурилиш давлат бирлашмасининг Косон туман "Бўрдоқчилик" жамоа хўжалиги ҳудудидаги "Ер усти доимий чиқим" омбори</t>
  </si>
  <si>
    <t>13-06/061000001</t>
  </si>
  <si>
    <t>101701</t>
  </si>
  <si>
    <t>1 USD = 2909.25 UZS</t>
  </si>
  <si>
    <t>1 USD = 3765.77 UZS</t>
  </si>
  <si>
    <t>85 812 568 817,23</t>
  </si>
  <si>
    <t>73 717 204,41</t>
  </si>
  <si>
    <t>2017 йил "Узагросуғурта" АЖнинг Қорақалпоғистон Республикаси филиали томонидан юборилган 5 млрддан юқори бўлган шартномалар рўйхати</t>
  </si>
  <si>
    <t>"Тахиатош Нефт база"</t>
  </si>
  <si>
    <t>ДК  "Тахиатош Нефт база"</t>
  </si>
  <si>
    <t>2016 йил "Узагросуғурта" АЖнинг Қорақалпоғистон Республикаси филиали томонидан юборилган 5 млрддан юқори бўлган шартномалар рўйхати</t>
  </si>
  <si>
    <t>Бухоро вилояти бўйича газ таъминоти ҳудудий филиали</t>
  </si>
  <si>
    <t>02-01/061110000534</t>
  </si>
  <si>
    <t>0193299</t>
  </si>
  <si>
    <t>12-03/51</t>
  </si>
  <si>
    <t>Тошкент ш.</t>
  </si>
  <si>
    <t>05-06/119</t>
  </si>
  <si>
    <t>СП ООО "UTG-KERUI"</t>
  </si>
  <si>
    <t>10-07/06111000089</t>
  </si>
  <si>
    <t>128692</t>
  </si>
  <si>
    <t>128693</t>
  </si>
  <si>
    <t>128694</t>
  </si>
  <si>
    <t>128695</t>
  </si>
  <si>
    <t>92</t>
  </si>
  <si>
    <t>терминал</t>
  </si>
  <si>
    <t>"МПТ Андижон тола" МЧЖ</t>
  </si>
  <si>
    <t>№ 02</t>
  </si>
  <si>
    <t>02</t>
  </si>
  <si>
    <t>"Ахтачи тола терминал" МЧЖ</t>
  </si>
  <si>
    <t>№ 01</t>
  </si>
  <si>
    <t>05-06/386</t>
  </si>
  <si>
    <t>"O'zmaxsussuvqurilish" ИК ДК</t>
  </si>
  <si>
    <t>0188773</t>
  </si>
  <si>
    <t>10-05/04011000367</t>
  </si>
  <si>
    <t>02-01/039110000554</t>
  </si>
  <si>
    <t>0207207</t>
  </si>
  <si>
    <t>"Когон пахта тозалаш" АЖ</t>
  </si>
  <si>
    <t>"Бухоро пахта тозалаш" АЖ</t>
  </si>
  <si>
    <t>02-01/039110000555</t>
  </si>
  <si>
    <t>0207206</t>
  </si>
  <si>
    <t>02-01/039110000556</t>
  </si>
  <si>
    <t>"Коракул пахта тозалаш" АЖ</t>
  </si>
  <si>
    <t>"Гиждувон пахта тозалаш" АЖ</t>
  </si>
  <si>
    <t>02-01/039110000557</t>
  </si>
  <si>
    <t>0207208</t>
  </si>
  <si>
    <t>"Пешку пахта тозалаш" АЖ</t>
  </si>
  <si>
    <t>02-01/039110000560</t>
  </si>
  <si>
    <t>0207210</t>
  </si>
  <si>
    <t>"Ромитан пахта тозалаш" АЖ</t>
  </si>
  <si>
    <t>02-01/039110000561</t>
  </si>
  <si>
    <t>0207211</t>
  </si>
  <si>
    <t>"Шофиркон пахта тозалаш" АЖ</t>
  </si>
  <si>
    <t>02-01/039110000562</t>
  </si>
  <si>
    <t>0207212</t>
  </si>
  <si>
    <t>05-06/349</t>
  </si>
  <si>
    <t>ИП АО "WIDE TENT SYSTEM"</t>
  </si>
  <si>
    <t>10-05/061110000353</t>
  </si>
  <si>
    <t>0188791</t>
  </si>
  <si>
    <t>0188790</t>
  </si>
  <si>
    <t>"Жондор пахта тозалаш" АЖ</t>
  </si>
  <si>
    <t>0207209</t>
  </si>
  <si>
    <t>02-01/039110000558</t>
  </si>
  <si>
    <t>02-01/039110000559</t>
  </si>
  <si>
    <t>"Олот пахта тозалаш" МЧЖ</t>
  </si>
  <si>
    <t>0207213</t>
  </si>
  <si>
    <t>Тошкент вил.</t>
  </si>
  <si>
    <t>03-16/720</t>
  </si>
  <si>
    <t>Гаровга қўйилаётган қишлоқ хўжалик техникаси воситаларини суғурталаш</t>
  </si>
  <si>
    <t>Бекобод Агросервис МТП МЧЖ</t>
  </si>
  <si>
    <t>Оққўрғон Агросервис МТП МЧЖ</t>
  </si>
  <si>
    <t>Юқори Чирчиқ Агросервис МТП МЧЖ</t>
  </si>
  <si>
    <t>Ўрта Чирчиқ Агросервис МТП МЧЖ</t>
  </si>
  <si>
    <t>Пискент Агросервис МТП МЧЖ</t>
  </si>
  <si>
    <t>Чиноз Агросервис МТП МЧЖ</t>
  </si>
  <si>
    <t>Янгийўл Агросервис МТП МЧЖ</t>
  </si>
  <si>
    <t>"Туркистон Юлдузи" МЧЖ</t>
  </si>
  <si>
    <t>Навоий вил.</t>
  </si>
  <si>
    <t>"Навоий тола" МЧЖ</t>
  </si>
  <si>
    <t>04-02/039210000001</t>
  </si>
  <si>
    <t>0195740</t>
  </si>
  <si>
    <t>Ўз. Рес. Марказий Банкининг Рес. Инкассатсия чизмати ДУК Фарғона вилоят бошқармасига қарашли ёоқилғи қуйиш шахобчаси</t>
  </si>
  <si>
    <t>11-17/061110000001</t>
  </si>
  <si>
    <t>0210950</t>
  </si>
  <si>
    <t>"NAM TEX" МЧЖ</t>
  </si>
  <si>
    <t>10-03/028110000012</t>
  </si>
  <si>
    <t>0188543</t>
  </si>
  <si>
    <t>"Тошкент тола" МЧЖ</t>
  </si>
  <si>
    <t>124</t>
  </si>
  <si>
    <t>0188406</t>
  </si>
  <si>
    <t>ИП ООО "Campalia"</t>
  </si>
  <si>
    <t>СБ -3-15/14-1</t>
  </si>
  <si>
    <t>0188683</t>
  </si>
  <si>
    <t>"MAR HAMKOR BEK" MCHJ</t>
  </si>
  <si>
    <t>10-03/061110000089</t>
  </si>
  <si>
    <t>0188542</t>
  </si>
  <si>
    <t>"Узагросервис" АЖ</t>
  </si>
  <si>
    <t>10-03/033110000079</t>
  </si>
  <si>
    <t>0188537</t>
  </si>
  <si>
    <t>Гаровга қўйилаётган мол-мулкни суғурталаш</t>
  </si>
  <si>
    <t>"BO'STON CLUSTER" МЧЖ</t>
  </si>
  <si>
    <t>кредит</t>
  </si>
  <si>
    <t>14-11/07011000864</t>
  </si>
  <si>
    <t>0189539</t>
  </si>
  <si>
    <t>мол-мулк суғуртаси</t>
  </si>
  <si>
    <t>"Газлинефтгазқазибчиқариш"</t>
  </si>
  <si>
    <t>02-02/023110000001</t>
  </si>
  <si>
    <t>0193786</t>
  </si>
  <si>
    <t>Наманган вил.</t>
  </si>
  <si>
    <t>"Чуст тумани Агросервис МТП" МЧЖ</t>
  </si>
  <si>
    <t>53</t>
  </si>
  <si>
    <t>Андижон вил.</t>
  </si>
  <si>
    <t>"Хантекс" МЧЖ</t>
  </si>
  <si>
    <t>"Андижон нефт базаси" МЧЖ</t>
  </si>
  <si>
    <t>Ўз. Рес. Марказий Банкининг Рес. Инкассатсия чизмати ДУК Андижон вилоят бошқармаси</t>
  </si>
  <si>
    <t>Ўз. Рес. Марказий Банкининг Рес. Инкассатсия чизмати ДУК</t>
  </si>
  <si>
    <t>10-00/061110000637</t>
  </si>
  <si>
    <t>0188441</t>
  </si>
  <si>
    <t>10-00/061110000633</t>
  </si>
  <si>
    <t>0188439</t>
  </si>
  <si>
    <t>50</t>
  </si>
  <si>
    <t>0173328</t>
  </si>
  <si>
    <t>"Бўка Пахта тозалаш заводи"</t>
  </si>
  <si>
    <t>1</t>
  </si>
  <si>
    <t>0171854</t>
  </si>
  <si>
    <t>"ALEKS PLYUS BIZNES" МЧЖ</t>
  </si>
  <si>
    <t>0198979</t>
  </si>
  <si>
    <t xml:space="preserve">"Агробанк" АТБ Оққўрғон филиали </t>
  </si>
  <si>
    <t>09-00/700000017</t>
  </si>
  <si>
    <t>0199126</t>
  </si>
  <si>
    <t>"Global Spinners" МЧЖ</t>
  </si>
  <si>
    <t>04-09/028210000021</t>
  </si>
  <si>
    <t>0195913</t>
  </si>
  <si>
    <t>"Уйчи тумани Агросервис МТП ва ИСМ" МЧЖ</t>
  </si>
  <si>
    <t>51</t>
  </si>
  <si>
    <t>52</t>
  </si>
  <si>
    <t>"Учкургон тумани Агросервис МТП" МЧЖ</t>
  </si>
  <si>
    <t>"Чорток тумани Агросервис МТП" МЧЖ</t>
  </si>
  <si>
    <t>09-00-033/0000007</t>
  </si>
  <si>
    <t>09-00-033/0000011</t>
  </si>
  <si>
    <t>09-00-033/00000012</t>
  </si>
  <si>
    <t>09/00-033/00000013</t>
  </si>
  <si>
    <t>09-00-033/0000005</t>
  </si>
  <si>
    <t>09-00/033-0000006</t>
  </si>
  <si>
    <t>0198305</t>
  </si>
  <si>
    <t>09-00/033-0000010</t>
  </si>
  <si>
    <t>0171734</t>
  </si>
  <si>
    <t>"Жиззах нефт базаси" "Фориш филиали"</t>
  </si>
  <si>
    <t>00-03/061110000001</t>
  </si>
  <si>
    <t>0198535</t>
  </si>
  <si>
    <t>"Жиззах нефт базаси" "Лалмикор филиали"</t>
  </si>
  <si>
    <t>0198538</t>
  </si>
  <si>
    <t>"Жиззах нефт базаси" "Иржар филиали"</t>
  </si>
  <si>
    <t>0198539</t>
  </si>
  <si>
    <t>"Жиззах нефт базаси" Унитар корхонаси МЧЖ</t>
  </si>
  <si>
    <t>0198540</t>
  </si>
  <si>
    <t>"Жиззах нефт базаси" "Дашнобод филиали"</t>
  </si>
  <si>
    <t>0198534</t>
  </si>
  <si>
    <t>"Жиззах нефт базаси" "Зарбдор филиали"</t>
  </si>
  <si>
    <t>0198536</t>
  </si>
  <si>
    <t>"Жиззах нефт базаси" "Дўстлик филиали"</t>
  </si>
  <si>
    <t>0198537</t>
  </si>
  <si>
    <t xml:space="preserve">"Ўзнефтмахсулот" АЖ </t>
  </si>
  <si>
    <t>0170449</t>
  </si>
  <si>
    <t>0152501</t>
  </si>
  <si>
    <t>0079640</t>
  </si>
  <si>
    <t>32</t>
  </si>
  <si>
    <t>0079146</t>
  </si>
  <si>
    <t>04-09/028210000022</t>
  </si>
  <si>
    <t>0195914</t>
  </si>
  <si>
    <r>
      <t xml:space="preserve">59 </t>
    </r>
    <r>
      <rPr>
        <b/>
        <sz val="11"/>
        <rFont val="Calibri"/>
        <family val="2"/>
        <charset val="204"/>
        <scheme val="minor"/>
      </rPr>
      <t>/2-kv</t>
    </r>
  </si>
  <si>
    <t>05-06/733</t>
  </si>
  <si>
    <t>"ASL OYNA" МЧЖ</t>
  </si>
  <si>
    <t>10-02/061110000593</t>
  </si>
  <si>
    <t>АО "Minora qurilish ekspeditsiyasi"</t>
  </si>
  <si>
    <t>10-03/061110000077</t>
  </si>
  <si>
    <t>0188546</t>
  </si>
  <si>
    <t>ООО ИП "ТЕРМО ДОМ"</t>
  </si>
  <si>
    <t>10-08/061110000186</t>
  </si>
  <si>
    <t>088651</t>
  </si>
  <si>
    <t>Қашқадарё вил.</t>
  </si>
  <si>
    <t xml:space="preserve">"Агробанк" АТБ Миришкор филиали </t>
  </si>
  <si>
    <t>0199367</t>
  </si>
  <si>
    <t>"Қорасув пахта тозалаш"</t>
  </si>
  <si>
    <t>09-12/6</t>
  </si>
  <si>
    <t>0245009</t>
  </si>
  <si>
    <t>ШК "Махсус Мелиорация ва Ирригация Қурилиш"</t>
  </si>
  <si>
    <t>0170756</t>
  </si>
  <si>
    <t>03-02/1269</t>
  </si>
  <si>
    <t>Бухоро вил.</t>
  </si>
  <si>
    <t>"Global mega textile" МЧЖ</t>
  </si>
  <si>
    <t>8</t>
  </si>
  <si>
    <t>0194385</t>
  </si>
  <si>
    <t>"Нурота Темирковук" ГТШ</t>
  </si>
  <si>
    <t>04-09/0610000044</t>
  </si>
  <si>
    <t>"Томди Актакир" ГТШ</t>
  </si>
  <si>
    <t>04-09/0610000042</t>
  </si>
  <si>
    <t>"Навбахор Янгийул" ГТШ</t>
  </si>
  <si>
    <t>04-09/0610000045</t>
  </si>
  <si>
    <t>"Хатирчи Учкара" ГТШ</t>
  </si>
  <si>
    <t>04-09/0610000043</t>
  </si>
  <si>
    <t>06-516</t>
  </si>
  <si>
    <t xml:space="preserve">"China National Chemical Engineering №7 Construction Co." LTD </t>
  </si>
  <si>
    <t>04-07/061210000001</t>
  </si>
  <si>
    <t>0219804</t>
  </si>
  <si>
    <t>автотранспорт воситаларини суғурталаш</t>
  </si>
  <si>
    <t>04-03/035210000002</t>
  </si>
  <si>
    <t>04-03/035210000001</t>
  </si>
  <si>
    <t>0219803</t>
  </si>
  <si>
    <t>0196059</t>
  </si>
  <si>
    <t>"Навоий экспорт бизнес" ДУК</t>
  </si>
  <si>
    <t>04-00/061210000008</t>
  </si>
  <si>
    <t>0167295</t>
  </si>
  <si>
    <t>03-525</t>
  </si>
  <si>
    <t>05-06/909</t>
  </si>
  <si>
    <t>ОПО об.</t>
  </si>
  <si>
    <t>10-05/04011000392</t>
  </si>
  <si>
    <t>0188805</t>
  </si>
  <si>
    <t>05-06/945</t>
  </si>
  <si>
    <t>ГП "GEOBURTEXNIKA"</t>
  </si>
  <si>
    <t>10-02/061110000618</t>
  </si>
  <si>
    <t>0238158</t>
  </si>
  <si>
    <t>05-06/946</t>
  </si>
  <si>
    <t>"ABC OQQO'RG'ON AGRO CLASSTER" MCHJ</t>
  </si>
  <si>
    <t>10-09/033110000395</t>
  </si>
  <si>
    <t>0189074</t>
  </si>
  <si>
    <t>05-06/950</t>
  </si>
  <si>
    <t>"Тошкент Иссиқлик Электр Маркази" АЖ</t>
  </si>
  <si>
    <t>0188756</t>
  </si>
  <si>
    <t>0188757</t>
  </si>
  <si>
    <t>0188758</t>
  </si>
  <si>
    <t>0188759</t>
  </si>
  <si>
    <t>0188760</t>
  </si>
  <si>
    <t>0188761</t>
  </si>
  <si>
    <t>0188762</t>
  </si>
  <si>
    <t>0188763</t>
  </si>
  <si>
    <t>0188764</t>
  </si>
  <si>
    <t>0188765</t>
  </si>
  <si>
    <t>0188766</t>
  </si>
  <si>
    <t>0188767</t>
  </si>
  <si>
    <t>0188768</t>
  </si>
  <si>
    <t>0188769</t>
  </si>
  <si>
    <t>0188770</t>
  </si>
  <si>
    <t>0238151</t>
  </si>
  <si>
    <t>Фарғона вил.</t>
  </si>
  <si>
    <t>СМР об.</t>
  </si>
  <si>
    <t>11-13/0601101</t>
  </si>
  <si>
    <t>"VOZYOVON MAXSUSQURILISH" ДУК</t>
  </si>
  <si>
    <t>11-13/061111018</t>
  </si>
  <si>
    <t>махсус пахта толаси сақлаш терминалини суғурталаш</t>
  </si>
  <si>
    <t>ООО "Кашкадарё" РХТ</t>
  </si>
  <si>
    <t>0240853</t>
  </si>
  <si>
    <t>03-02/1483</t>
  </si>
  <si>
    <t>"1-Темир Бетон Махсулотлари Заводи" АЖ</t>
  </si>
  <si>
    <t>№ 04</t>
  </si>
  <si>
    <t>0229248</t>
  </si>
  <si>
    <t>"TEMUR MED FARM" MCHJ</t>
  </si>
  <si>
    <t>09-09/028110000002</t>
  </si>
  <si>
    <t>0245687</t>
  </si>
  <si>
    <t>05-06/981</t>
  </si>
  <si>
    <t>"BIG BAG PRODUCTION" МЧЖ</t>
  </si>
  <si>
    <t>10-09/033110000410</t>
  </si>
  <si>
    <t>0189086</t>
  </si>
  <si>
    <t>05-06/1042</t>
  </si>
  <si>
    <t>"FERREBETON"МЧЖ</t>
  </si>
  <si>
    <t>10-02/061110000623</t>
  </si>
  <si>
    <t>0238164</t>
  </si>
  <si>
    <t>05-06/1040</t>
  </si>
  <si>
    <t>Лизинга берилаётган автотранспорт воситасини суғурталаш</t>
  </si>
  <si>
    <t>ЛК ООО "O'ZAVTOSANOAT-LEASING"</t>
  </si>
  <si>
    <t>10-04/027110000331</t>
  </si>
  <si>
    <t>0188494</t>
  </si>
  <si>
    <t>0188741</t>
  </si>
  <si>
    <t>СО "УЗСУВЭНЕРГО"</t>
  </si>
  <si>
    <t>14-2-03/820</t>
  </si>
  <si>
    <t>PS-105/2015 va PS-106/2015  31.03.2015  bilan "KAFOLAT" ga berilgan</t>
  </si>
  <si>
    <t xml:space="preserve">СМР </t>
  </si>
  <si>
    <t>"Маргилон бинокор таъмир курилиш" МЧЖ</t>
  </si>
  <si>
    <t>№ 1</t>
  </si>
  <si>
    <t>0037232</t>
  </si>
  <si>
    <t>06-09/524</t>
  </si>
  <si>
    <t>"Урганч Нефтибазаси" МЧЖ</t>
  </si>
  <si>
    <t>12-11/061110000402</t>
  </si>
  <si>
    <t>0201199</t>
  </si>
  <si>
    <t>"VORTEX LINE" VCHJ</t>
  </si>
  <si>
    <t>10-05/061110000401</t>
  </si>
  <si>
    <t>0188905</t>
  </si>
  <si>
    <t>"O'ZGARISH GAZ TRANS" МЧЖ</t>
  </si>
  <si>
    <t>10-05/028110000407</t>
  </si>
  <si>
    <t>10-05/02811000380/01188907</t>
  </si>
  <si>
    <t>"EAST-WEST SURXON"</t>
  </si>
  <si>
    <t>10-02/028110000648</t>
  </si>
  <si>
    <t>0238194</t>
  </si>
  <si>
    <t>"Мустакиллик Пахта Тозалаш Корхонаси"</t>
  </si>
  <si>
    <t>09-12/4</t>
  </si>
  <si>
    <t>0240000</t>
  </si>
  <si>
    <t>"GULSARA LYUKS" МЧЖ</t>
  </si>
  <si>
    <t>№ 5</t>
  </si>
  <si>
    <t>5/0245654</t>
  </si>
  <si>
    <t>"BLAZER MET PLUS" МЧЖ</t>
  </si>
  <si>
    <t>5/0245657</t>
  </si>
  <si>
    <t>"МУБОРАКНЕФТГАЗ" МЧЖ</t>
  </si>
  <si>
    <t xml:space="preserve">№ 01 </t>
  </si>
  <si>
    <t>0136358</t>
  </si>
  <si>
    <t>OOO "EURO TASHINYEST"</t>
  </si>
  <si>
    <t>10-10/061110000050</t>
  </si>
  <si>
    <t>0188607</t>
  </si>
  <si>
    <t>OOO "EURO GAZ SERVICE" МЧЖ</t>
  </si>
  <si>
    <t>10-10/061110000051</t>
  </si>
  <si>
    <t>0188608</t>
  </si>
  <si>
    <t>10-10/061110000052</t>
  </si>
  <si>
    <t>0188609</t>
  </si>
  <si>
    <t>"ATRIUM GRAND" МЧЖ</t>
  </si>
  <si>
    <t>10-09/033110000407</t>
  </si>
  <si>
    <t>0189084</t>
  </si>
  <si>
    <t>АКБ "Асака"</t>
  </si>
  <si>
    <t>10-00/023110000640</t>
  </si>
  <si>
    <t>0188545</t>
  </si>
  <si>
    <t>Тижорат банклари томонидан ажратилаётган кредитнинг гаров билан таминланмаган қисми бўйича тадбиркорлик хавфини суғурта қилиш</t>
  </si>
  <si>
    <t>"ANGOR SURXON GURURI"МЧЖ</t>
  </si>
  <si>
    <t>10-00/083220000642</t>
  </si>
  <si>
    <t>0246701</t>
  </si>
  <si>
    <t>БЕРИЛМАГАН</t>
  </si>
  <si>
    <t>МУБОРАК МАГИСТРАЛ ГАЗ ҚУВУРЛАРИ БОШҚАРМАСИ</t>
  </si>
  <si>
    <t>"Ўзбекгеофизика" АЖ Яккабоғ Геофизика экспедицияси</t>
  </si>
  <si>
    <t>13-06/061110010</t>
  </si>
  <si>
    <t>0241206</t>
  </si>
  <si>
    <t>"ANGOR SURXON G'URURI"</t>
  </si>
  <si>
    <t>10-00/083220000641</t>
  </si>
  <si>
    <t>0246785</t>
  </si>
  <si>
    <t>1 / 3-кв.</t>
  </si>
  <si>
    <t>03-741</t>
  </si>
  <si>
    <t>"Қизилқумгеология" ДУК</t>
  </si>
  <si>
    <t>04-09/061210000012</t>
  </si>
  <si>
    <t>0219876</t>
  </si>
  <si>
    <t>"ALUMINIUM SYSTEMS"</t>
  </si>
  <si>
    <t>10-08/061110000269</t>
  </si>
  <si>
    <t>0246805</t>
  </si>
  <si>
    <t>Гаровга қўйилаётган қишлоқ хўжалик техникаларини суғурталаш</t>
  </si>
  <si>
    <t>"Agrotexmash-DD" МЧЖ</t>
  </si>
  <si>
    <t>10-11/033110000126</t>
  </si>
  <si>
    <t>0188945</t>
  </si>
  <si>
    <t>"KESH STANDART SERVIS" МЧЖ</t>
  </si>
  <si>
    <t>10-05/061110000427</t>
  </si>
  <si>
    <t>0188925</t>
  </si>
  <si>
    <t>Сурхондарё вил.</t>
  </si>
  <si>
    <t>"Сурхон Сувоқава курилиш" ШК</t>
  </si>
  <si>
    <t>093577</t>
  </si>
  <si>
    <t>093583</t>
  </si>
  <si>
    <t>03-06/732</t>
  </si>
  <si>
    <t>"Газлинефтгазказибчикариш" МЧЖ</t>
  </si>
  <si>
    <t>02-02/040110000001</t>
  </si>
  <si>
    <t>0193787</t>
  </si>
  <si>
    <t>02-02/040110000003</t>
  </si>
  <si>
    <t>02-02/040110000002</t>
  </si>
  <si>
    <t>0193788</t>
  </si>
  <si>
    <t>0193789</t>
  </si>
  <si>
    <t>мол-мулкни (ер усти транспорт воситалари ҳамда чорва молларидан ташқари) суғурталаш</t>
  </si>
  <si>
    <t>02-02/023110000251</t>
  </si>
  <si>
    <t>0213159</t>
  </si>
  <si>
    <t>"Davr Sharob" МЧЖ</t>
  </si>
  <si>
    <t>"Eshchan Domor" МЧЖ</t>
  </si>
  <si>
    <t>0224986</t>
  </si>
  <si>
    <t>"GILASUN TASHKENT" хорижий корхона</t>
  </si>
  <si>
    <t>12-06/0281100001556</t>
  </si>
  <si>
    <t>12-06/028110223395</t>
  </si>
  <si>
    <t>ИП ООО "ESPADA PROFILE"</t>
  </si>
  <si>
    <t>10-05/061110000431</t>
  </si>
  <si>
    <t>0188930</t>
  </si>
  <si>
    <t>0238401</t>
  </si>
  <si>
    <t>"Булунгур ТЙФУК"</t>
  </si>
  <si>
    <t>06-15/060110000923</t>
  </si>
  <si>
    <t>0237675</t>
  </si>
  <si>
    <t>05-06/1391</t>
  </si>
  <si>
    <t>10-09/033110000535</t>
  </si>
  <si>
    <t>0246787</t>
  </si>
  <si>
    <t>02/838</t>
  </si>
  <si>
    <t>05-06/1473</t>
  </si>
  <si>
    <t>"JV MAN AVTO-Uzbekistan" МЧЖ ҚК</t>
  </si>
  <si>
    <t>10-03/061110000155</t>
  </si>
  <si>
    <t>0188589</t>
  </si>
  <si>
    <t>05-06/1495</t>
  </si>
  <si>
    <t>0238251</t>
  </si>
  <si>
    <t>0238253</t>
  </si>
  <si>
    <t>0238256</t>
  </si>
  <si>
    <t>0238257</t>
  </si>
  <si>
    <t>0238259</t>
  </si>
  <si>
    <t>0238260</t>
  </si>
  <si>
    <t>0238261</t>
  </si>
  <si>
    <t>0238262</t>
  </si>
  <si>
    <t>0238263</t>
  </si>
  <si>
    <t>"Нормурод Дилшод" Хусусий Иссиқхона</t>
  </si>
  <si>
    <t>02-07/0331100000068</t>
  </si>
  <si>
    <t>0256030</t>
  </si>
  <si>
    <t>OOO "GOLD BROKERAGE HOUSE"</t>
  </si>
  <si>
    <t>14-10/045110000001</t>
  </si>
  <si>
    <t>Навоий шахар Газ таъминоти участкаси, Суюлтирилган углеводород  газ балонлар сақлаш омборхонаси</t>
  </si>
  <si>
    <t>04-09/061000004-1</t>
  </si>
  <si>
    <t>Зарафшон шахар Газ таъминоти участкаси, Учкудук шахар Газ Таъминоти Участкаси, Газ балонлар ва Суюлтирилган углеводород сақлаш омборхонаси, Томди тумани Газ балонлар ва Суюлтирилган углеводород сақлаш омборхонаси</t>
  </si>
  <si>
    <t>04-09/061000004-2</t>
  </si>
  <si>
    <t>Хатирчи тумани Газ таъминоти участкаси</t>
  </si>
  <si>
    <t>04-09/061000004-3</t>
  </si>
  <si>
    <t>Нурота туман Газ таъминоти участкаси, Газ балонлар ва Суюлтирилган углеводород сақлаш омборхонаси, Нурота тумани ЧУя МФЙ, Истиқлол МФЙ худудларида Газ балонлар ва Суюлтирилган углеводород сақлаш омборхонаси</t>
  </si>
  <si>
    <t>04-09/061000004-4</t>
  </si>
  <si>
    <t>Кармана туман Газ таъминоти участкаси, Газ балон ва Суюлтирилган углеводород сақлаш омборхонаси</t>
  </si>
  <si>
    <t>04-09/061000004-5</t>
  </si>
  <si>
    <t>Навбахор туман Газ таъминоти участкаси, Газ балонлар ва Суюлтирилган углеводород сақлаш омборхонаси</t>
  </si>
  <si>
    <t>04-09/061000004-6</t>
  </si>
  <si>
    <t>Навбахор  туман Газ таъминоти участкаси, Газ балонлар ва Суюлтирилган углеводород сақлаш омборхонаси</t>
  </si>
  <si>
    <t>04-09/061000004-7</t>
  </si>
  <si>
    <t>Конимех  туман Газ таъминоти участкаси, Газ балонлар ва Суюлтирилган углеводород сақлаш омборхонаси</t>
  </si>
  <si>
    <t>04-09/061000004-8</t>
  </si>
  <si>
    <t>Хоразм вил.</t>
  </si>
  <si>
    <t>"Боготдавсувмахсуспудрат" ДУК</t>
  </si>
  <si>
    <t>№ 10</t>
  </si>
  <si>
    <t>CМР</t>
  </si>
  <si>
    <t>ООО "RIZO"</t>
  </si>
  <si>
    <t>10-03/040110000119</t>
  </si>
  <si>
    <t>0188588</t>
  </si>
  <si>
    <t>00202</t>
  </si>
  <si>
    <t>опо</t>
  </si>
  <si>
    <t>смр</t>
  </si>
  <si>
    <t>Тури</t>
  </si>
  <si>
    <t>Суғурта суммаси</t>
  </si>
  <si>
    <t>итого</t>
  </si>
  <si>
    <t>АТБ "Алоқабанк" Сурхондарё филиали</t>
  </si>
  <si>
    <t>093563</t>
  </si>
  <si>
    <t>Страхования гражданской ответственности уполномоченного лица, при перевозке иностранных товаров по территории Республики Узбекистан находящихся пол томоженным контролем без томоженного сопровождения</t>
  </si>
  <si>
    <t>OOO "GULSHAN SANOAT-SAVDO"</t>
  </si>
  <si>
    <t>0021597</t>
  </si>
  <si>
    <t>"SURHANCEMENTINVEST" МЧЖ</t>
  </si>
  <si>
    <t>254</t>
  </si>
  <si>
    <t>0252959</t>
  </si>
  <si>
    <t>05-06/1707</t>
  </si>
  <si>
    <t>"XORAZM PITNAK PLAST" МЧЖ</t>
  </si>
  <si>
    <t>10-05/061110000439</t>
  </si>
  <si>
    <t>0238417</t>
  </si>
  <si>
    <t>03-07/208</t>
  </si>
  <si>
    <t>03/2-09/538</t>
  </si>
  <si>
    <t>МЧЖ "Шоманай Текс"</t>
  </si>
  <si>
    <t>14-М17/028110000003</t>
  </si>
  <si>
    <t>14-М17/028110000003/1</t>
  </si>
  <si>
    <t>14-М17/028110000003/2</t>
  </si>
  <si>
    <t>14-М17/028110000003/3</t>
  </si>
  <si>
    <t>1215</t>
  </si>
  <si>
    <t>"GREAT SILK ROAD SERVIS" МЧЖ</t>
  </si>
  <si>
    <t>11-15/028110000110</t>
  </si>
  <si>
    <t>1-04/2-1209</t>
  </si>
  <si>
    <t>Тижорат банклари томонидан ажратилаётган кредитнинг тадбиркорлик (қайтмаслик) хавфини суғурта қилиш</t>
  </si>
  <si>
    <t>"MING BULOQ MEVA SABZAVOT AGRO EXPORT"</t>
  </si>
  <si>
    <t>265</t>
  </si>
  <si>
    <t>06-09/752</t>
  </si>
  <si>
    <t xml:space="preserve">"Тараккиёт Курилиш" Х/к Тошкент вилояти Юкоричирчик тумани Истиклол К.Ф.Й "Гулобод" Махалласида жойлашган АГТКШ </t>
  </si>
  <si>
    <t>12-09/061110001492</t>
  </si>
  <si>
    <t>0227820</t>
  </si>
  <si>
    <t>05-06/1726</t>
  </si>
  <si>
    <t>ООО "СПЕЦУПРАВЛЕНИЕ № 75"</t>
  </si>
  <si>
    <t>10-05/061110000448</t>
  </si>
  <si>
    <t>0238424</t>
  </si>
  <si>
    <t>0259274</t>
  </si>
  <si>
    <t>"Қоровулбозор Техник таъминлаш ва бутлаш" Шўба корхонаси</t>
  </si>
  <si>
    <t>02-12/061110000001</t>
  </si>
  <si>
    <t>0194053</t>
  </si>
  <si>
    <t>"KOGON CEMENT" МЧЖ</t>
  </si>
  <si>
    <t>02-08/0281100000032</t>
  </si>
  <si>
    <t>12-11/040110000458</t>
  </si>
  <si>
    <t>"TO'PALANG HDP PLATINUM" МЧЖ</t>
  </si>
  <si>
    <t>10-05/061110000422</t>
  </si>
  <si>
    <t>0238402</t>
  </si>
  <si>
    <t>1 / 4-кв.</t>
  </si>
  <si>
    <t>05-06/1796</t>
  </si>
  <si>
    <t>лизинга қўйилаётган мол мулк суғуртаси</t>
  </si>
  <si>
    <t>"VIRTEX AGRO" МЧЖ</t>
  </si>
  <si>
    <t>10-08/026110000311</t>
  </si>
  <si>
    <t>0246842</t>
  </si>
  <si>
    <t>Пайариқ газ тўлдириш шахобчаси</t>
  </si>
  <si>
    <t>06-16/061110000062</t>
  </si>
  <si>
    <t>0165539</t>
  </si>
  <si>
    <t>ДП "ELEMENT QURILISH"</t>
  </si>
  <si>
    <t>06-15/060110001029</t>
  </si>
  <si>
    <t>0263494</t>
  </si>
  <si>
    <t>"Navoiy Yo'l Qurilish-Tamirlash" UK</t>
  </si>
  <si>
    <t>04-02/03321000009</t>
  </si>
  <si>
    <t>0266199</t>
  </si>
  <si>
    <t>09-05/06111000005</t>
  </si>
  <si>
    <t>"DAVRON SIFATLI GAZ SERVIS" МЧЖ</t>
  </si>
  <si>
    <t>0254394</t>
  </si>
  <si>
    <t>"BCT CLUSTER AGROKOMPLEKS" МЧЖ</t>
  </si>
  <si>
    <t>10-09/033110000696</t>
  </si>
  <si>
    <t>0238980</t>
  </si>
  <si>
    <t>05-06/1941</t>
  </si>
  <si>
    <t>"TOSHKENT ISSIQLIK ELEKTR MARKAZI" АЖ</t>
  </si>
  <si>
    <t>0238860</t>
  </si>
  <si>
    <t>0238862</t>
  </si>
  <si>
    <t>0238864</t>
  </si>
  <si>
    <t>0238865</t>
  </si>
  <si>
    <t>0238867</t>
  </si>
  <si>
    <t>0238868</t>
  </si>
  <si>
    <t>0238869</t>
  </si>
  <si>
    <t>0238870</t>
  </si>
  <si>
    <t>0238871</t>
  </si>
  <si>
    <t>"Don Invest Mahsulotlari" МЧЖ</t>
  </si>
  <si>
    <t>0615/070110001045</t>
  </si>
  <si>
    <t>0263510</t>
  </si>
  <si>
    <t>05-06/1932</t>
  </si>
  <si>
    <t>Кафилликни сугурталаш</t>
  </si>
  <si>
    <t>Централъное операционное управление АКБ "Туронбанк"</t>
  </si>
  <si>
    <t>10-05/071110000459</t>
  </si>
  <si>
    <t>0238443</t>
  </si>
  <si>
    <t>"MEGA MAX CONSTRUCTION" МЧЖ</t>
  </si>
  <si>
    <t>10-11/033110000166</t>
  </si>
  <si>
    <t>0238903</t>
  </si>
  <si>
    <t>"MUXANDIS PLYUS LOYIHA" МЧЖ</t>
  </si>
  <si>
    <t>10-11/033110000162</t>
  </si>
  <si>
    <t>0238901</t>
  </si>
  <si>
    <t>"Bukhara Cotton textile" МЧЖ</t>
  </si>
  <si>
    <t>10-09/033110000684</t>
  </si>
  <si>
    <t>0238393</t>
  </si>
  <si>
    <t>УП "Трубодеталь" АЖ МНГМ</t>
  </si>
  <si>
    <t>02-05/061110001288</t>
  </si>
  <si>
    <t>0232599</t>
  </si>
  <si>
    <t>Самарқанд вил.</t>
  </si>
  <si>
    <t>02/1258</t>
  </si>
  <si>
    <t>Нуробод тумани йўллардан фойдаланиш унитар корхонаси</t>
  </si>
  <si>
    <t>06-М20/0401100000258</t>
  </si>
  <si>
    <t>0263955</t>
  </si>
  <si>
    <t>"KOGON YOG EKSTRACIYA" OAJ</t>
  </si>
  <si>
    <t>02-12/023110000005</t>
  </si>
  <si>
    <t>0194074</t>
  </si>
  <si>
    <t>03-02/2929</t>
  </si>
  <si>
    <t>"REGIONAL GEOLOGIK TASVIRLASH EKSPEDITSIYASI" ДУК</t>
  </si>
  <si>
    <t>09-05/06111000006</t>
  </si>
  <si>
    <t>09-05/06111000006/0254514</t>
  </si>
  <si>
    <t>09-05/06111000006/0254515</t>
  </si>
  <si>
    <t>09-05/06111000006/0254516</t>
  </si>
  <si>
    <t>09-05/06111000006/0254517</t>
  </si>
  <si>
    <t>03-02/2930</t>
  </si>
  <si>
    <t>"AFROSIYOB PARRANDA" МЧЖ</t>
  </si>
  <si>
    <t>09-М16/057110000116</t>
  </si>
  <si>
    <t>09-М16/057110000115</t>
  </si>
  <si>
    <t>0254730</t>
  </si>
  <si>
    <t>03-07/249</t>
  </si>
  <si>
    <t>0252040</t>
  </si>
  <si>
    <t>"Қўқон Механика Заводи" АЖ</t>
  </si>
  <si>
    <t>11-18/061110000011</t>
  </si>
  <si>
    <t>0131579</t>
  </si>
  <si>
    <t>02-05/061110001306</t>
  </si>
  <si>
    <t>0232605</t>
  </si>
  <si>
    <t>УП Коровулбозор махсусмонтаж АЖ МНГМ</t>
  </si>
  <si>
    <t>02-05/061110001289</t>
  </si>
  <si>
    <t>0232606</t>
  </si>
  <si>
    <t>02-06/2170</t>
  </si>
  <si>
    <t>OOO "CHINOZ NEFTNI QAYTA ISHLASH ZAVODI"</t>
  </si>
  <si>
    <t>10-02/061110000712</t>
  </si>
  <si>
    <t>0238899</t>
  </si>
  <si>
    <t>05-06/2178</t>
  </si>
  <si>
    <t>"NAQLGAZMAXSUSQURILISH" АЖ</t>
  </si>
  <si>
    <t>10-07/061110000101</t>
  </si>
  <si>
    <t>128712</t>
  </si>
  <si>
    <t>128713</t>
  </si>
  <si>
    <t>128714</t>
  </si>
  <si>
    <t>128715</t>
  </si>
  <si>
    <t>05-06/2217</t>
  </si>
  <si>
    <t>"Микрокредитбанк" АТБ</t>
  </si>
  <si>
    <t>10-11/006110000170</t>
  </si>
  <si>
    <t>"Микрокредитбанк"АТБ</t>
  </si>
  <si>
    <t>10-11/006110000169</t>
  </si>
  <si>
    <t>Гаровга қўйилаётган мол-мулсни суғурталаш</t>
  </si>
  <si>
    <t>"Turon Avto Leasing" МЧЖ</t>
  </si>
  <si>
    <t>10-09/033110000727</t>
  </si>
  <si>
    <t>05-06/2232</t>
  </si>
  <si>
    <t>МЧЖ "UZ PRISTA"</t>
  </si>
  <si>
    <t>10-08/061110000335</t>
  </si>
  <si>
    <t>0238942</t>
  </si>
  <si>
    <t>03-09/1095</t>
  </si>
  <si>
    <t>договор страхование гражданской ответственности владельцев таможенного склада по обеспечению уплаты таможенных платежей"</t>
  </si>
  <si>
    <t>02-01/023110001121</t>
  </si>
  <si>
    <t>0256611</t>
  </si>
  <si>
    <t>"SOHIBKAMOL FAYZ METAN" МЧЖ</t>
  </si>
  <si>
    <t>11-06/061110000017</t>
  </si>
  <si>
    <t>"Навоий Нефт Базаси" МЧЖ</t>
  </si>
  <si>
    <t>04-00/061210000009</t>
  </si>
  <si>
    <t>0266573</t>
  </si>
  <si>
    <t>04-00/023210000001</t>
  </si>
  <si>
    <t>0266574</t>
  </si>
  <si>
    <t>"XORAZMGAZTO'LDIRISH" МЧЖ</t>
  </si>
  <si>
    <t>12-04/061110000880</t>
  </si>
  <si>
    <t>0267730</t>
  </si>
  <si>
    <t>"ФАЙЗЛИ-МЕТАН САВДО" МЧЖ</t>
  </si>
  <si>
    <t>11-18/061110000010</t>
  </si>
  <si>
    <t>05-06/18</t>
  </si>
  <si>
    <t>"Сирдарё вилояти худудий газ таъминоти филиали" MIRZAOBOD GNP</t>
  </si>
  <si>
    <t>10-10/0611100000120</t>
  </si>
  <si>
    <t>0276017</t>
  </si>
  <si>
    <t>"Сирдарё вилояти худудий газ таъминоти филиали" SAYHUNOBOD GNP</t>
  </si>
  <si>
    <t>10-10/0611100000121</t>
  </si>
  <si>
    <t>0276018</t>
  </si>
  <si>
    <t>"O'ZKIMYOSANOAT" AJ "DEHQONOBOD KALIY ZAVODI" MCHJ</t>
  </si>
  <si>
    <t>10-10/0611100000122</t>
  </si>
  <si>
    <t>0276022</t>
  </si>
  <si>
    <t>10-10/0611100000124</t>
  </si>
  <si>
    <t>0276023</t>
  </si>
  <si>
    <t>OOO "KHANTEX-GROUP"</t>
  </si>
  <si>
    <t>303</t>
  </si>
  <si>
    <t>0156595</t>
  </si>
  <si>
    <t>05-06/2240</t>
  </si>
  <si>
    <t>"РРТМ" ДУК</t>
  </si>
  <si>
    <t>278</t>
  </si>
  <si>
    <t>128300</t>
  </si>
  <si>
    <t>"ҚАШҚАДАРЁ ТТ " АЖ</t>
  </si>
  <si>
    <t>10-03/061110000164</t>
  </si>
  <si>
    <t>0238948</t>
  </si>
  <si>
    <t>10-03/061110000165</t>
  </si>
  <si>
    <t>0238949</t>
  </si>
  <si>
    <t>10-03/061110000166</t>
  </si>
  <si>
    <t>0238950</t>
  </si>
  <si>
    <t>10-03/061110000167</t>
  </si>
  <si>
    <t>0238951</t>
  </si>
  <si>
    <t>0274757</t>
  </si>
  <si>
    <t>03-02/21</t>
  </si>
  <si>
    <t>ОПЕРУ ЧАКБ "HI-TECH BANK"</t>
  </si>
  <si>
    <t>09-М16/015110000175</t>
  </si>
  <si>
    <t>0254757</t>
  </si>
  <si>
    <t>"TEXTILE MAX" XK</t>
  </si>
  <si>
    <t>09-M16/071110000173</t>
  </si>
  <si>
    <t>"RAKHIMJON TEXTILE" МЧЖ</t>
  </si>
  <si>
    <t>09-М16/057110000154</t>
  </si>
  <si>
    <t>OOO "TCT cluster"</t>
  </si>
  <si>
    <t>09-M16/071110000176</t>
  </si>
  <si>
    <t>25</t>
  </si>
  <si>
    <t>"Zamin Aziya Farm" МЧЖ</t>
  </si>
  <si>
    <t>11-09/028110000053</t>
  </si>
  <si>
    <t>0273409</t>
  </si>
  <si>
    <t>05-06/45</t>
  </si>
  <si>
    <t>"APEX DOLORES NETWORK" МЧЖ</t>
  </si>
  <si>
    <t>10-04/027110000496</t>
  </si>
  <si>
    <t>0238760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</si>
</sst>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\ _₽_-;\-* #,##0.00\ _₽_-;_-* &quot;-&quot;??\ _₽_-;_-@_-"/>
    <numFmt numFmtId="164" formatCode="_-* #,##0\ _₽_-;\-* #,##0\ _₽_-;_-* &quot;-&quot;??\ _₽_-;_-@_-"/>
    <numFmt numFmtId="165" formatCode="0.000000%"/>
    <numFmt numFmtId="166" formatCode="0.000%"/>
  </numFmts>
  <fonts count="2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b/>
      <sz val="8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8"/>
      <color rgb="FFFF0000"/>
      <name val="Calibri"/>
      <family val="2"/>
      <charset val="204"/>
      <scheme val="minor"/>
    </font>
    <font>
      <sz val="11"/>
      <color rgb="FF00B0F0"/>
      <name val="Calibri"/>
      <family val="2"/>
      <charset val="204"/>
      <scheme val="minor"/>
    </font>
    <font>
      <sz val="1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b/>
      <sz val="11"/>
      <name val="Calibri"/>
      <family val="2"/>
      <charset val="204"/>
      <scheme val="minor"/>
    </font>
    <font>
      <b/>
      <sz val="12"/>
      <name val="Calibri"/>
      <family val="2"/>
      <charset val="204"/>
      <scheme val="minor"/>
    </font>
    <font>
      <b/>
      <sz val="14"/>
      <name val="Calibri"/>
      <family val="2"/>
      <charset val="204"/>
      <scheme val="minor"/>
    </font>
    <font>
      <sz val="12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1"/>
      <color theme="1"/>
      <name val="Times"/>
      <family val="1"/>
    </font>
    <font>
      <sz val="11"/>
      <color theme="1"/>
      <name val="Times"/>
      <family val="1"/>
    </font>
    <font>
      <sz val="11"/>
      <name val="Times"/>
      <family val="1"/>
    </font>
    <font>
      <b/>
      <sz val="11"/>
      <name val="Times"/>
      <family val="1"/>
    </font>
    <font>
      <b/>
      <sz val="11"/>
      <color theme="1"/>
      <name val="Calibri"/>
      <family val="2"/>
      <charset val="20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22" fillId="0" borderId="0" applyFont="0" applyFill="0" applyBorder="0" applyAlignment="0" applyProtection="0"/>
  </cellStyleXfs>
  <cellXfs count="248">
    <xf numFmtId="0" fontId="0" fillId="0" borderId="0" xfId="0"/>
    <xf numFmtId="0" fontId="0" fillId="0" borderId="0" xfId="0" applyAlignment="1">
      <alignment horizontal="center" vertical="center"/>
    </xf>
    <xf numFmtId="43" fontId="0" fillId="0" borderId="0" xfId="1" applyFont="1"/>
    <xf numFmtId="43" fontId="0" fillId="0" borderId="0" xfId="1" applyFont="1" applyAlignment="1">
      <alignment horizontal="center" vertical="center"/>
    </xf>
    <xf numFmtId="0" fontId="0" fillId="0" borderId="0" xfId="0" applyFont="1"/>
    <xf numFmtId="14" fontId="0" fillId="0" borderId="0" xfId="0" applyNumberFormat="1" applyFont="1"/>
    <xf numFmtId="14" fontId="0" fillId="0" borderId="0" xfId="0" applyNumberFormat="1" applyFont="1" applyAlignment="1">
      <alignment horizontal="center" vertical="center"/>
    </xf>
    <xf numFmtId="43" fontId="2" fillId="0" borderId="0" xfId="1" applyFont="1"/>
    <xf numFmtId="43" fontId="0" fillId="0" borderId="0" xfId="1" applyFont="1" applyAlignment="1">
      <alignment horizontal="center" vertical="center" wrapText="1"/>
    </xf>
    <xf numFmtId="2" fontId="0" fillId="0" borderId="0" xfId="0" applyNumberFormat="1" applyAlignment="1">
      <alignment horizontal="center" vertical="center"/>
    </xf>
    <xf numFmtId="0" fontId="4" fillId="0" borderId="0" xfId="0" applyFont="1"/>
    <xf numFmtId="43" fontId="4" fillId="0" borderId="0" xfId="1" applyFont="1"/>
    <xf numFmtId="14" fontId="4" fillId="0" borderId="0" xfId="0" applyNumberFormat="1" applyFont="1"/>
    <xf numFmtId="1" fontId="4" fillId="0" borderId="0" xfId="0" applyNumberFormat="1" applyFont="1" applyAlignment="1">
      <alignment horizontal="center" vertical="center"/>
    </xf>
    <xf numFmtId="43" fontId="5" fillId="0" borderId="0" xfId="1" applyFont="1"/>
    <xf numFmtId="0" fontId="4" fillId="0" borderId="0" xfId="0" applyFont="1" applyAlignment="1">
      <alignment horizontal="center" vertical="center"/>
    </xf>
    <xf numFmtId="43" fontId="4" fillId="0" borderId="0" xfId="1" applyFont="1" applyAlignment="1">
      <alignment horizontal="center" vertical="center"/>
    </xf>
    <xf numFmtId="14" fontId="4" fillId="0" borderId="0" xfId="0" applyNumberFormat="1" applyFont="1" applyAlignment="1">
      <alignment horizontal="center" vertical="center" wrapText="1"/>
    </xf>
    <xf numFmtId="43" fontId="4" fillId="0" borderId="0" xfId="1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49" fontId="4" fillId="0" borderId="0" xfId="0" applyNumberFormat="1" applyFont="1" applyAlignment="1">
      <alignment horizontal="left" vertical="center"/>
    </xf>
    <xf numFmtId="14" fontId="4" fillId="0" borderId="0" xfId="0" applyNumberFormat="1" applyFont="1" applyAlignment="1">
      <alignment horizontal="center" vertical="center"/>
    </xf>
    <xf numFmtId="43" fontId="6" fillId="0" borderId="0" xfId="1" applyFont="1" applyAlignment="1">
      <alignment horizontal="center" vertical="center"/>
    </xf>
    <xf numFmtId="0" fontId="4" fillId="0" borderId="0" xfId="0" applyFont="1" applyAlignment="1">
      <alignment horizontal="left"/>
    </xf>
    <xf numFmtId="43" fontId="7" fillId="0" borderId="0" xfId="1" applyFont="1"/>
    <xf numFmtId="9" fontId="4" fillId="0" borderId="0" xfId="1" applyNumberFormat="1" applyFont="1"/>
    <xf numFmtId="2" fontId="4" fillId="0" borderId="0" xfId="0" applyNumberFormat="1" applyFont="1"/>
    <xf numFmtId="43" fontId="4" fillId="0" borderId="0" xfId="0" applyNumberFormat="1" applyFont="1"/>
    <xf numFmtId="2" fontId="4" fillId="0" borderId="0" xfId="0" applyNumberFormat="1" applyFont="1" applyAlignment="1">
      <alignment horizontal="center" vertical="center"/>
    </xf>
    <xf numFmtId="43" fontId="4" fillId="0" borderId="0" xfId="0" applyNumberFormat="1" applyFont="1" applyAlignment="1">
      <alignment horizontal="center" vertical="center"/>
    </xf>
    <xf numFmtId="43" fontId="6" fillId="0" borderId="0" xfId="1" applyFont="1"/>
    <xf numFmtId="9" fontId="4" fillId="0" borderId="0" xfId="0" applyNumberFormat="1" applyFont="1"/>
    <xf numFmtId="10" fontId="4" fillId="0" borderId="0" xfId="0" applyNumberFormat="1" applyFont="1"/>
    <xf numFmtId="43" fontId="4" fillId="0" borderId="0" xfId="1" applyFont="1" applyAlignment="1">
      <alignment vertical="center"/>
    </xf>
    <xf numFmtId="0" fontId="0" fillId="0" borderId="0" xfId="0" applyFill="1"/>
    <xf numFmtId="0" fontId="2" fillId="0" borderId="0" xfId="0" applyFont="1" applyFill="1"/>
    <xf numFmtId="0" fontId="3" fillId="0" borderId="0" xfId="0" applyFont="1" applyFill="1"/>
    <xf numFmtId="0" fontId="3" fillId="0" borderId="1" xfId="0" applyFont="1" applyFill="1" applyBorder="1"/>
    <xf numFmtId="49" fontId="3" fillId="0" borderId="1" xfId="0" applyNumberFormat="1" applyFont="1" applyFill="1" applyBorder="1"/>
    <xf numFmtId="14" fontId="3" fillId="0" borderId="1" xfId="0" applyNumberFormat="1" applyFont="1" applyFill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/>
    </xf>
    <xf numFmtId="14" fontId="3" fillId="0" borderId="1" xfId="0" applyNumberFormat="1" applyFont="1" applyFill="1" applyBorder="1"/>
    <xf numFmtId="164" fontId="3" fillId="0" borderId="1" xfId="1" applyNumberFormat="1" applyFont="1" applyFill="1" applyBorder="1" applyAlignment="1">
      <alignment horizontal="center" vertical="center"/>
    </xf>
    <xf numFmtId="43" fontId="3" fillId="0" borderId="1" xfId="1" applyFont="1" applyFill="1" applyBorder="1"/>
    <xf numFmtId="0" fontId="0" fillId="0" borderId="1" xfId="0" applyFill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2" borderId="1" xfId="0" applyFill="1" applyBorder="1"/>
    <xf numFmtId="49" fontId="0" fillId="4" borderId="1" xfId="0" applyNumberFormat="1" applyFill="1" applyBorder="1"/>
    <xf numFmtId="49" fontId="0" fillId="0" borderId="1" xfId="0" applyNumberFormat="1" applyBorder="1" applyAlignment="1">
      <alignment horizontal="center" vertical="center"/>
    </xf>
    <xf numFmtId="0" fontId="8" fillId="6" borderId="1" xfId="0" applyFont="1" applyFill="1" applyBorder="1"/>
    <xf numFmtId="164" fontId="0" fillId="0" borderId="1" xfId="1" applyNumberFormat="1" applyFont="1" applyBorder="1" applyAlignment="1">
      <alignment horizontal="center" vertical="center"/>
    </xf>
    <xf numFmtId="43" fontId="0" fillId="0" borderId="1" xfId="1" applyFont="1" applyBorder="1"/>
    <xf numFmtId="0" fontId="3" fillId="0" borderId="1" xfId="0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43" fontId="3" fillId="0" borderId="1" xfId="1" applyFont="1" applyBorder="1" applyAlignment="1">
      <alignment horizontal="center" vertical="center"/>
    </xf>
    <xf numFmtId="49" fontId="0" fillId="0" borderId="1" xfId="0" applyNumberFormat="1" applyBorder="1"/>
    <xf numFmtId="0" fontId="9" fillId="0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43" fontId="9" fillId="0" borderId="1" xfId="1" applyFont="1" applyBorder="1" applyAlignment="1">
      <alignment horizontal="center" vertical="center"/>
    </xf>
    <xf numFmtId="14" fontId="9" fillId="7" borderId="1" xfId="0" applyNumberFormat="1" applyFont="1" applyFill="1" applyBorder="1" applyAlignment="1">
      <alignment horizontal="center" vertical="center"/>
    </xf>
    <xf numFmtId="164" fontId="9" fillId="7" borderId="1" xfId="1" applyNumberFormat="1" applyFont="1" applyFill="1" applyBorder="1" applyAlignment="1">
      <alignment horizontal="center" vertical="center"/>
    </xf>
    <xf numFmtId="43" fontId="9" fillId="0" borderId="1" xfId="1" applyFont="1" applyBorder="1" applyAlignment="1">
      <alignment horizontal="center"/>
    </xf>
    <xf numFmtId="43" fontId="11" fillId="0" borderId="1" xfId="1" applyFont="1" applyBorder="1" applyAlignment="1">
      <alignment horizontal="center"/>
    </xf>
    <xf numFmtId="43" fontId="12" fillId="0" borderId="1" xfId="1" applyFont="1" applyBorder="1"/>
    <xf numFmtId="0" fontId="10" fillId="0" borderId="0" xfId="0" applyFont="1"/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3" fillId="0" borderId="0" xfId="0" applyFont="1" applyFill="1" applyBorder="1"/>
    <xf numFmtId="49" fontId="3" fillId="0" borderId="0" xfId="0" applyNumberFormat="1" applyFont="1" applyFill="1" applyBorder="1"/>
    <xf numFmtId="14" fontId="3" fillId="0" borderId="0" xfId="0" applyNumberFormat="1" applyFont="1" applyFill="1" applyBorder="1" applyAlignment="1">
      <alignment horizontal="center" vertical="center"/>
    </xf>
    <xf numFmtId="49" fontId="3" fillId="0" borderId="0" xfId="0" applyNumberFormat="1" applyFont="1" applyFill="1" applyBorder="1" applyAlignment="1">
      <alignment horizontal="center" vertical="center"/>
    </xf>
    <xf numFmtId="14" fontId="3" fillId="0" borderId="0" xfId="0" applyNumberFormat="1" applyFont="1" applyFill="1" applyBorder="1"/>
    <xf numFmtId="164" fontId="3" fillId="0" borderId="0" xfId="1" applyNumberFormat="1" applyFont="1" applyFill="1" applyBorder="1" applyAlignment="1">
      <alignment horizontal="center" vertical="center"/>
    </xf>
    <xf numFmtId="43" fontId="3" fillId="0" borderId="0" xfId="1" applyFont="1" applyFill="1" applyBorder="1"/>
    <xf numFmtId="43" fontId="15" fillId="0" borderId="0" xfId="1" applyFont="1" applyFill="1" applyBorder="1"/>
    <xf numFmtId="43" fontId="16" fillId="0" borderId="0" xfId="1" applyFont="1" applyFill="1" applyBorder="1"/>
    <xf numFmtId="43" fontId="17" fillId="0" borderId="1" xfId="1" applyFont="1" applyFill="1" applyBorder="1"/>
    <xf numFmtId="43" fontId="14" fillId="0" borderId="1" xfId="1" applyFont="1" applyFill="1" applyBorder="1"/>
    <xf numFmtId="43" fontId="17" fillId="0" borderId="0" xfId="1" applyFont="1" applyFill="1" applyBorder="1"/>
    <xf numFmtId="43" fontId="18" fillId="0" borderId="0" xfId="0" applyNumberFormat="1" applyFont="1" applyBorder="1"/>
    <xf numFmtId="0" fontId="19" fillId="0" borderId="0" xfId="0" applyFont="1" applyAlignment="1">
      <alignment horizontal="center"/>
    </xf>
    <xf numFmtId="0" fontId="19" fillId="0" borderId="0" xfId="0" applyFont="1"/>
    <xf numFmtId="0" fontId="13" fillId="0" borderId="0" xfId="0" applyNumberFormat="1" applyFont="1" applyBorder="1" applyAlignment="1">
      <alignment horizontal="center"/>
    </xf>
    <xf numFmtId="0" fontId="21" fillId="0" borderId="1" xfId="0" applyFont="1" applyBorder="1"/>
    <xf numFmtId="14" fontId="21" fillId="0" borderId="1" xfId="0" applyNumberFormat="1" applyFont="1" applyBorder="1" applyAlignment="1">
      <alignment horizontal="center" vertical="center"/>
    </xf>
    <xf numFmtId="0" fontId="0" fillId="0" borderId="1" xfId="0" applyFont="1" applyBorder="1"/>
    <xf numFmtId="0" fontId="21" fillId="0" borderId="1" xfId="0" applyFont="1" applyBorder="1" applyAlignment="1">
      <alignment horizontal="left" vertical="center"/>
    </xf>
    <xf numFmtId="49" fontId="21" fillId="0" borderId="1" xfId="0" applyNumberFormat="1" applyFont="1" applyBorder="1" applyAlignment="1">
      <alignment horizontal="left" vertical="center"/>
    </xf>
    <xf numFmtId="49" fontId="21" fillId="0" borderId="1" xfId="0" applyNumberFormat="1" applyFont="1" applyBorder="1" applyAlignment="1">
      <alignment horizontal="center" vertical="center"/>
    </xf>
    <xf numFmtId="0" fontId="21" fillId="0" borderId="1" xfId="0" applyFont="1" applyBorder="1" applyAlignment="1">
      <alignment horizontal="center"/>
    </xf>
    <xf numFmtId="43" fontId="19" fillId="0" borderId="1" xfId="1" applyFont="1" applyBorder="1" applyAlignment="1">
      <alignment horizontal="center"/>
    </xf>
    <xf numFmtId="43" fontId="19" fillId="0" borderId="1" xfId="1" applyFont="1" applyBorder="1" applyAlignment="1">
      <alignment horizontal="right"/>
    </xf>
    <xf numFmtId="14" fontId="14" fillId="0" borderId="0" xfId="0" applyNumberFormat="1" applyFont="1" applyFill="1" applyBorder="1" applyAlignment="1">
      <alignment vertical="center"/>
    </xf>
    <xf numFmtId="43" fontId="18" fillId="0" borderId="0" xfId="1" applyFont="1" applyBorder="1" applyAlignment="1">
      <alignment horizontal="center"/>
    </xf>
    <xf numFmtId="43" fontId="18" fillId="0" borderId="0" xfId="1" applyFont="1" applyBorder="1" applyAlignment="1">
      <alignment horizontal="right"/>
    </xf>
    <xf numFmtId="14" fontId="3" fillId="0" borderId="5" xfId="0" applyNumberFormat="1" applyFont="1" applyFill="1" applyBorder="1"/>
    <xf numFmtId="0" fontId="0" fillId="0" borderId="0" xfId="0" applyFont="1" applyBorder="1"/>
    <xf numFmtId="0" fontId="21" fillId="0" borderId="0" xfId="0" applyFont="1" applyBorder="1" applyAlignment="1">
      <alignment horizontal="left" vertical="center"/>
    </xf>
    <xf numFmtId="49" fontId="21" fillId="0" borderId="0" xfId="0" applyNumberFormat="1" applyFont="1" applyBorder="1" applyAlignment="1">
      <alignment horizontal="left" vertical="center"/>
    </xf>
    <xf numFmtId="14" fontId="21" fillId="0" borderId="0" xfId="0" applyNumberFormat="1" applyFont="1" applyBorder="1" applyAlignment="1">
      <alignment horizontal="center" vertical="center"/>
    </xf>
    <xf numFmtId="49" fontId="21" fillId="0" borderId="0" xfId="0" applyNumberFormat="1" applyFont="1" applyBorder="1" applyAlignment="1">
      <alignment horizontal="center" vertical="center"/>
    </xf>
    <xf numFmtId="14" fontId="21" fillId="0" borderId="5" xfId="0" applyNumberFormat="1" applyFont="1" applyBorder="1" applyAlignment="1">
      <alignment horizontal="center" vertical="center"/>
    </xf>
    <xf numFmtId="0" fontId="21" fillId="0" borderId="0" xfId="0" applyFont="1" applyBorder="1" applyAlignment="1">
      <alignment horizontal="center"/>
    </xf>
    <xf numFmtId="43" fontId="19" fillId="0" borderId="0" xfId="1" applyFont="1" applyBorder="1" applyAlignment="1">
      <alignment horizontal="center"/>
    </xf>
    <xf numFmtId="43" fontId="19" fillId="0" borderId="0" xfId="1" applyFont="1" applyBorder="1" applyAlignment="1">
      <alignment horizontal="right"/>
    </xf>
    <xf numFmtId="14" fontId="14" fillId="0" borderId="0" xfId="0" applyNumberFormat="1" applyFont="1" applyFill="1" applyBorder="1" applyAlignment="1"/>
    <xf numFmtId="0" fontId="9" fillId="0" borderId="1" xfId="0" applyFont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0" fontId="0" fillId="7" borderId="0" xfId="0" applyFill="1"/>
    <xf numFmtId="43" fontId="0" fillId="0" borderId="0" xfId="0" applyNumberFormat="1"/>
    <xf numFmtId="0" fontId="10" fillId="0" borderId="1" xfId="0" applyFont="1" applyBorder="1" applyAlignment="1">
      <alignment horizontal="left" vertical="center"/>
    </xf>
    <xf numFmtId="14" fontId="10" fillId="0" borderId="1" xfId="0" applyNumberFormat="1" applyFont="1" applyBorder="1" applyAlignment="1">
      <alignment horizontal="center" vertical="center"/>
    </xf>
    <xf numFmtId="43" fontId="10" fillId="0" borderId="1" xfId="1" applyFont="1" applyBorder="1" applyAlignment="1">
      <alignment horizontal="center" vertical="center"/>
    </xf>
    <xf numFmtId="0" fontId="9" fillId="7" borderId="1" xfId="0" applyFont="1" applyFill="1" applyBorder="1"/>
    <xf numFmtId="14" fontId="10" fillId="7" borderId="1" xfId="0" applyNumberFormat="1" applyFont="1" applyFill="1" applyBorder="1" applyAlignment="1">
      <alignment horizontal="center" vertical="center"/>
    </xf>
    <xf numFmtId="49" fontId="9" fillId="7" borderId="1" xfId="0" applyNumberFormat="1" applyFont="1" applyFill="1" applyBorder="1" applyAlignment="1">
      <alignment horizontal="center" vertical="center"/>
    </xf>
    <xf numFmtId="43" fontId="9" fillId="7" borderId="1" xfId="1" applyFont="1" applyFill="1" applyBorder="1"/>
    <xf numFmtId="43" fontId="10" fillId="7" borderId="1" xfId="1" applyFont="1" applyFill="1" applyBorder="1"/>
    <xf numFmtId="0" fontId="10" fillId="7" borderId="1" xfId="0" applyFont="1" applyFill="1" applyBorder="1" applyAlignment="1">
      <alignment wrapText="1"/>
    </xf>
    <xf numFmtId="0" fontId="0" fillId="0" borderId="6" xfId="0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49" fontId="3" fillId="0" borderId="1" xfId="0" applyNumberFormat="1" applyFont="1" applyFill="1" applyBorder="1" applyAlignment="1">
      <alignment horizontal="left" vertical="center"/>
    </xf>
    <xf numFmtId="14" fontId="0" fillId="0" borderId="1" xfId="0" applyNumberFormat="1" applyFill="1" applyBorder="1"/>
    <xf numFmtId="49" fontId="3" fillId="0" borderId="1" xfId="0" applyNumberFormat="1" applyFont="1" applyFill="1" applyBorder="1" applyAlignment="1">
      <alignment horizontal="left"/>
    </xf>
    <xf numFmtId="0" fontId="3" fillId="0" borderId="7" xfId="0" applyFont="1" applyFill="1" applyBorder="1"/>
    <xf numFmtId="49" fontId="3" fillId="0" borderId="7" xfId="0" applyNumberFormat="1" applyFont="1" applyFill="1" applyBorder="1"/>
    <xf numFmtId="0" fontId="3" fillId="0" borderId="7" xfId="0" applyFont="1" applyFill="1" applyBorder="1" applyAlignment="1">
      <alignment horizontal="center" vertical="center"/>
    </xf>
    <xf numFmtId="14" fontId="3" fillId="0" borderId="7" xfId="0" applyNumberFormat="1" applyFont="1" applyFill="1" applyBorder="1" applyAlignment="1">
      <alignment horizontal="center" vertical="center"/>
    </xf>
    <xf numFmtId="49" fontId="3" fillId="0" borderId="7" xfId="0" applyNumberFormat="1" applyFont="1" applyFill="1" applyBorder="1" applyAlignment="1">
      <alignment horizontal="center" vertical="center"/>
    </xf>
    <xf numFmtId="14" fontId="3" fillId="0" borderId="7" xfId="0" applyNumberFormat="1" applyFont="1" applyFill="1" applyBorder="1"/>
    <xf numFmtId="43" fontId="3" fillId="0" borderId="7" xfId="1" applyFont="1" applyFill="1" applyBorder="1"/>
    <xf numFmtId="0" fontId="3" fillId="0" borderId="1" xfId="0" applyFont="1" applyFill="1" applyBorder="1" applyAlignment="1">
      <alignment vertical="center"/>
    </xf>
    <xf numFmtId="49" fontId="3" fillId="0" borderId="1" xfId="0" applyNumberFormat="1" applyFont="1" applyFill="1" applyBorder="1" applyAlignment="1">
      <alignment vertical="center"/>
    </xf>
    <xf numFmtId="0" fontId="0" fillId="0" borderId="6" xfId="0" applyBorder="1"/>
    <xf numFmtId="49" fontId="0" fillId="0" borderId="6" xfId="0" applyNumberFormat="1" applyBorder="1"/>
    <xf numFmtId="0" fontId="0" fillId="0" borderId="6" xfId="0" applyBorder="1" applyAlignment="1">
      <alignment horizontal="center" vertical="center"/>
    </xf>
    <xf numFmtId="0" fontId="0" fillId="3" borderId="6" xfId="0" applyFill="1" applyBorder="1"/>
    <xf numFmtId="49" fontId="0" fillId="5" borderId="6" xfId="0" applyNumberFormat="1" applyFill="1" applyBorder="1"/>
    <xf numFmtId="49" fontId="0" fillId="0" borderId="6" xfId="0" applyNumberFormat="1" applyBorder="1" applyAlignment="1">
      <alignment horizontal="center" vertical="center"/>
    </xf>
    <xf numFmtId="164" fontId="0" fillId="0" borderId="6" xfId="1" applyNumberFormat="1" applyFont="1" applyBorder="1" applyAlignment="1">
      <alignment horizontal="center" vertical="center"/>
    </xf>
    <xf numFmtId="43" fontId="0" fillId="0" borderId="6" xfId="1" applyFont="1" applyBorder="1"/>
    <xf numFmtId="164" fontId="3" fillId="0" borderId="7" xfId="0" applyNumberFormat="1" applyFont="1" applyFill="1" applyBorder="1" applyAlignment="1">
      <alignment horizontal="center" vertical="center"/>
    </xf>
    <xf numFmtId="0" fontId="14" fillId="8" borderId="8" xfId="0" applyFont="1" applyFill="1" applyBorder="1" applyAlignment="1">
      <alignment horizontal="center" vertical="center" wrapText="1"/>
    </xf>
    <xf numFmtId="0" fontId="14" fillId="8" borderId="9" xfId="0" applyFont="1" applyFill="1" applyBorder="1" applyAlignment="1">
      <alignment horizontal="center" vertical="center"/>
    </xf>
    <xf numFmtId="49" fontId="14" fillId="8" borderId="9" xfId="0" applyNumberFormat="1" applyFont="1" applyFill="1" applyBorder="1" applyAlignment="1">
      <alignment horizontal="center" vertical="center" wrapText="1"/>
    </xf>
    <xf numFmtId="0" fontId="14" fillId="8" borderId="9" xfId="0" applyFont="1" applyFill="1" applyBorder="1" applyAlignment="1">
      <alignment horizontal="center" vertical="center" wrapText="1"/>
    </xf>
    <xf numFmtId="43" fontId="14" fillId="8" borderId="9" xfId="1" applyFont="1" applyFill="1" applyBorder="1" applyAlignment="1">
      <alignment horizontal="center" vertical="center"/>
    </xf>
    <xf numFmtId="10" fontId="0" fillId="0" borderId="1" xfId="0" applyNumberFormat="1" applyBorder="1"/>
    <xf numFmtId="10" fontId="0" fillId="0" borderId="6" xfId="0" applyNumberFormat="1" applyBorder="1"/>
    <xf numFmtId="10" fontId="3" fillId="0" borderId="7" xfId="0" applyNumberFormat="1" applyFont="1" applyFill="1" applyBorder="1"/>
    <xf numFmtId="10" fontId="3" fillId="0" borderId="1" xfId="0" applyNumberFormat="1" applyFont="1" applyFill="1" applyBorder="1"/>
    <xf numFmtId="9" fontId="0" fillId="0" borderId="0" xfId="2" applyFont="1" applyFill="1"/>
    <xf numFmtId="9" fontId="3" fillId="0" borderId="0" xfId="2" applyFont="1" applyFill="1"/>
    <xf numFmtId="9" fontId="2" fillId="0" borderId="0" xfId="2" applyFont="1" applyFill="1"/>
    <xf numFmtId="43" fontId="0" fillId="0" borderId="0" xfId="1" applyFont="1" applyFill="1"/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/>
    <xf numFmtId="49" fontId="3" fillId="2" borderId="1" xfId="0" applyNumberFormat="1" applyFont="1" applyFill="1" applyBorder="1"/>
    <xf numFmtId="14" fontId="3" fillId="2" borderId="1" xfId="0" applyNumberFormat="1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3" fillId="9" borderId="1" xfId="0" applyFont="1" applyFill="1" applyBorder="1"/>
    <xf numFmtId="49" fontId="3" fillId="9" borderId="1" xfId="0" applyNumberFormat="1" applyFont="1" applyFill="1" applyBorder="1"/>
    <xf numFmtId="14" fontId="3" fillId="9" borderId="1" xfId="0" applyNumberFormat="1" applyFont="1" applyFill="1" applyBorder="1" applyAlignment="1">
      <alignment horizontal="center" vertical="center"/>
    </xf>
    <xf numFmtId="49" fontId="3" fillId="9" borderId="1" xfId="0" applyNumberFormat="1" applyFont="1" applyFill="1" applyBorder="1" applyAlignment="1">
      <alignment horizontal="center" vertical="center"/>
    </xf>
    <xf numFmtId="14" fontId="3" fillId="9" borderId="1" xfId="0" applyNumberFormat="1" applyFont="1" applyFill="1" applyBorder="1"/>
    <xf numFmtId="164" fontId="3" fillId="9" borderId="1" xfId="1" applyNumberFormat="1" applyFont="1" applyFill="1" applyBorder="1" applyAlignment="1">
      <alignment horizontal="center" vertical="center"/>
    </xf>
    <xf numFmtId="43" fontId="3" fillId="9" borderId="1" xfId="1" applyFont="1" applyFill="1" applyBorder="1"/>
    <xf numFmtId="10" fontId="3" fillId="9" borderId="1" xfId="0" applyNumberFormat="1" applyFont="1" applyFill="1" applyBorder="1"/>
    <xf numFmtId="0" fontId="3" fillId="0" borderId="10" xfId="0" applyFont="1" applyFill="1" applyBorder="1"/>
    <xf numFmtId="0" fontId="14" fillId="8" borderId="9" xfId="0" applyFont="1" applyFill="1" applyBorder="1" applyAlignment="1">
      <alignment horizontal="center" vertical="center"/>
    </xf>
    <xf numFmtId="9" fontId="0" fillId="0" borderId="0" xfId="2" applyFont="1" applyFill="1" applyBorder="1"/>
    <xf numFmtId="0" fontId="0" fillId="0" borderId="0" xfId="0" applyFill="1" applyBorder="1"/>
    <xf numFmtId="0" fontId="0" fillId="0" borderId="0" xfId="0" applyFill="1" applyBorder="1" applyAlignment="1">
      <alignment horizontal="center" vertical="center"/>
    </xf>
    <xf numFmtId="49" fontId="0" fillId="0" borderId="0" xfId="0" applyNumberFormat="1" applyFill="1" applyBorder="1"/>
    <xf numFmtId="49" fontId="0" fillId="0" borderId="0" xfId="0" applyNumberFormat="1" applyFill="1" applyBorder="1" applyAlignment="1">
      <alignment horizontal="center" vertical="center"/>
    </xf>
    <xf numFmtId="43" fontId="0" fillId="0" borderId="0" xfId="1" applyFont="1" applyFill="1" applyBorder="1"/>
    <xf numFmtId="10" fontId="0" fillId="0" borderId="0" xfId="0" applyNumberFormat="1" applyFill="1" applyBorder="1"/>
    <xf numFmtId="164" fontId="0" fillId="0" borderId="0" xfId="1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14" fontId="3" fillId="2" borderId="1" xfId="0" applyNumberFormat="1" applyFont="1" applyFill="1" applyBorder="1"/>
    <xf numFmtId="164" fontId="3" fillId="2" borderId="1" xfId="1" applyNumberFormat="1" applyFont="1" applyFill="1" applyBorder="1" applyAlignment="1">
      <alignment horizontal="center" vertical="center"/>
    </xf>
    <xf numFmtId="43" fontId="3" fillId="2" borderId="1" xfId="1" applyFont="1" applyFill="1" applyBorder="1"/>
    <xf numFmtId="10" fontId="3" fillId="2" borderId="1" xfId="0" applyNumberFormat="1" applyFont="1" applyFill="1" applyBorder="1"/>
    <xf numFmtId="165" fontId="3" fillId="2" borderId="1" xfId="0" applyNumberFormat="1" applyFont="1" applyFill="1" applyBorder="1"/>
    <xf numFmtId="43" fontId="3" fillId="10" borderId="1" xfId="1" applyFont="1" applyFill="1" applyBorder="1"/>
    <xf numFmtId="0" fontId="0" fillId="2" borderId="1" xfId="0" applyFill="1" applyBorder="1" applyAlignment="1">
      <alignment horizontal="center" vertical="center"/>
    </xf>
    <xf numFmtId="49" fontId="0" fillId="2" borderId="1" xfId="0" applyNumberFormat="1" applyFill="1" applyBorder="1"/>
    <xf numFmtId="14" fontId="0" fillId="2" borderId="1" xfId="0" applyNumberFormat="1" applyFill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14" fontId="0" fillId="2" borderId="1" xfId="0" applyNumberFormat="1" applyFill="1" applyBorder="1"/>
    <xf numFmtId="43" fontId="0" fillId="2" borderId="1" xfId="1" applyFont="1" applyFill="1" applyBorder="1"/>
    <xf numFmtId="0" fontId="14" fillId="9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vertical="center"/>
    </xf>
    <xf numFmtId="0" fontId="10" fillId="0" borderId="1" xfId="0" applyFont="1" applyBorder="1" applyAlignment="1">
      <alignment horizontal="center" vertical="center"/>
    </xf>
    <xf numFmtId="14" fontId="10" fillId="0" borderId="1" xfId="0" applyNumberFormat="1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/>
    </xf>
    <xf numFmtId="43" fontId="10" fillId="0" borderId="1" xfId="3" applyFont="1" applyBorder="1" applyAlignment="1">
      <alignment horizontal="left" vertical="center" wrapText="1"/>
    </xf>
    <xf numFmtId="0" fontId="23" fillId="0" borderId="1" xfId="0" applyFont="1" applyBorder="1" applyAlignment="1">
      <alignment horizontal="center"/>
    </xf>
    <xf numFmtId="0" fontId="24" fillId="0" borderId="1" xfId="0" applyFont="1" applyBorder="1" applyAlignment="1">
      <alignment horizontal="center" vertical="center"/>
    </xf>
    <xf numFmtId="43" fontId="24" fillId="0" borderId="1" xfId="1" applyFont="1" applyBorder="1" applyAlignment="1">
      <alignment horizontal="center" vertical="center"/>
    </xf>
    <xf numFmtId="0" fontId="25" fillId="0" borderId="1" xfId="0" applyFont="1" applyFill="1" applyBorder="1" applyAlignment="1">
      <alignment horizontal="center" vertical="center" wrapText="1"/>
    </xf>
    <xf numFmtId="43" fontId="25" fillId="0" borderId="1" xfId="1" applyFont="1" applyFill="1" applyBorder="1" applyAlignment="1">
      <alignment horizontal="center" vertical="center"/>
    </xf>
    <xf numFmtId="0" fontId="25" fillId="0" borderId="1" xfId="0" applyFont="1" applyFill="1" applyBorder="1" applyAlignment="1">
      <alignment horizontal="center" vertical="center"/>
    </xf>
    <xf numFmtId="0" fontId="25" fillId="7" borderId="1" xfId="0" applyFont="1" applyFill="1" applyBorder="1" applyAlignment="1">
      <alignment horizontal="center" vertical="center"/>
    </xf>
    <xf numFmtId="0" fontId="26" fillId="0" borderId="1" xfId="0" applyFont="1" applyFill="1" applyBorder="1" applyAlignment="1">
      <alignment horizontal="center" vertical="center" wrapText="1"/>
    </xf>
    <xf numFmtId="43" fontId="23" fillId="0" borderId="1" xfId="0" applyNumberFormat="1" applyFont="1" applyBorder="1"/>
    <xf numFmtId="0" fontId="3" fillId="11" borderId="1" xfId="0" applyFont="1" applyFill="1" applyBorder="1"/>
    <xf numFmtId="0" fontId="3" fillId="12" borderId="1" xfId="0" applyFont="1" applyFill="1" applyBorder="1" applyAlignment="1">
      <alignment horizontal="center" vertical="center"/>
    </xf>
    <xf numFmtId="0" fontId="3" fillId="12" borderId="1" xfId="0" applyFont="1" applyFill="1" applyBorder="1"/>
    <xf numFmtId="49" fontId="3" fillId="12" borderId="1" xfId="0" applyNumberFormat="1" applyFont="1" applyFill="1" applyBorder="1"/>
    <xf numFmtId="14" fontId="3" fillId="12" borderId="1" xfId="0" applyNumberFormat="1" applyFont="1" applyFill="1" applyBorder="1" applyAlignment="1">
      <alignment horizontal="center" vertical="center"/>
    </xf>
    <xf numFmtId="49" fontId="3" fillId="12" borderId="1" xfId="0" applyNumberFormat="1" applyFont="1" applyFill="1" applyBorder="1" applyAlignment="1">
      <alignment horizontal="center" vertical="center"/>
    </xf>
    <xf numFmtId="14" fontId="3" fillId="12" borderId="1" xfId="0" applyNumberFormat="1" applyFont="1" applyFill="1" applyBorder="1"/>
    <xf numFmtId="164" fontId="3" fillId="12" borderId="1" xfId="1" applyNumberFormat="1" applyFont="1" applyFill="1" applyBorder="1" applyAlignment="1">
      <alignment horizontal="center" vertical="center"/>
    </xf>
    <xf numFmtId="43" fontId="3" fillId="12" borderId="1" xfId="1" applyFont="1" applyFill="1" applyBorder="1"/>
    <xf numFmtId="10" fontId="3" fillId="12" borderId="1" xfId="0" applyNumberFormat="1" applyFont="1" applyFill="1" applyBorder="1"/>
    <xf numFmtId="9" fontId="0" fillId="12" borderId="0" xfId="2" applyFont="1" applyFill="1"/>
    <xf numFmtId="0" fontId="0" fillId="12" borderId="0" xfId="0" applyFill="1"/>
    <xf numFmtId="14" fontId="0" fillId="0" borderId="1" xfId="0" applyNumberFormat="1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14" fontId="14" fillId="8" borderId="9" xfId="0" applyNumberFormat="1" applyFont="1" applyFill="1" applyBorder="1" applyAlignment="1">
      <alignment horizontal="center" vertical="center" wrapText="1"/>
    </xf>
    <xf numFmtId="14" fontId="0" fillId="0" borderId="0" xfId="0" applyNumberFormat="1" applyFill="1" applyBorder="1" applyAlignment="1">
      <alignment horizontal="center" vertical="center"/>
    </xf>
    <xf numFmtId="166" fontId="3" fillId="0" borderId="1" xfId="0" applyNumberFormat="1" applyFont="1" applyFill="1" applyBorder="1"/>
    <xf numFmtId="43" fontId="27" fillId="13" borderId="1" xfId="1" applyFont="1" applyFill="1" applyBorder="1"/>
    <xf numFmtId="0" fontId="14" fillId="8" borderId="9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wrapText="1"/>
    </xf>
    <xf numFmtId="0" fontId="3" fillId="0" borderId="5" xfId="0" applyFont="1" applyFill="1" applyBorder="1" applyAlignment="1">
      <alignment horizontal="center" wrapText="1"/>
    </xf>
    <xf numFmtId="0" fontId="3" fillId="0" borderId="12" xfId="0" applyFont="1" applyFill="1" applyBorder="1" applyAlignment="1">
      <alignment horizontal="center" wrapText="1"/>
    </xf>
    <xf numFmtId="0" fontId="3" fillId="0" borderId="13" xfId="0" applyFont="1" applyFill="1" applyBorder="1" applyAlignment="1">
      <alignment horizontal="center" wrapText="1"/>
    </xf>
    <xf numFmtId="0" fontId="3" fillId="0" borderId="14" xfId="0" applyFont="1" applyFill="1" applyBorder="1" applyAlignment="1">
      <alignment horizontal="center" wrapText="1"/>
    </xf>
    <xf numFmtId="0" fontId="3" fillId="0" borderId="15" xfId="0" applyFont="1" applyFill="1" applyBorder="1" applyAlignment="1">
      <alignment horizontal="center" wrapText="1"/>
    </xf>
    <xf numFmtId="14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12" fillId="0" borderId="4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/>
    </xf>
    <xf numFmtId="14" fontId="21" fillId="0" borderId="0" xfId="0" applyNumberFormat="1" applyFont="1" applyBorder="1" applyAlignment="1">
      <alignment horizontal="center" vertical="center"/>
    </xf>
    <xf numFmtId="0" fontId="18" fillId="0" borderId="0" xfId="0" applyFont="1" applyAlignment="1">
      <alignment horizontal="center"/>
    </xf>
    <xf numFmtId="0" fontId="20" fillId="0" borderId="0" xfId="0" applyFont="1" applyAlignment="1">
      <alignment horizontal="center"/>
    </xf>
  </cellXfs>
  <cellStyles count="4">
    <cellStyle name="Обычный" xfId="0" builtinId="0"/>
    <cellStyle name="Процентный" xfId="2" builtinId="5"/>
    <cellStyle name="Финансовый" xfId="1" builtinId="3"/>
    <cellStyle name="Финансовый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342900</xdr:colOff>
      <xdr:row>61</xdr:row>
      <xdr:rowOff>0</xdr:rowOff>
    </xdr:from>
    <xdr:to>
      <xdr:col>6</xdr:col>
      <xdr:colOff>438150</xdr:colOff>
      <xdr:row>61</xdr:row>
      <xdr:rowOff>123825</xdr:rowOff>
    </xdr:to>
    <xdr:sp macro="" textlink="">
      <xdr:nvSpPr>
        <xdr:cNvPr id="2" name="Text Box 50"/>
        <xdr:cNvSpPr txBox="1">
          <a:spLocks noChangeArrowheads="1"/>
        </xdr:cNvSpPr>
      </xdr:nvSpPr>
      <xdr:spPr bwMode="auto">
        <a:xfrm>
          <a:off x="5334000" y="2162175"/>
          <a:ext cx="9525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342900</xdr:colOff>
      <xdr:row>61</xdr:row>
      <xdr:rowOff>0</xdr:rowOff>
    </xdr:from>
    <xdr:to>
      <xdr:col>6</xdr:col>
      <xdr:colOff>438150</xdr:colOff>
      <xdr:row>61</xdr:row>
      <xdr:rowOff>123825</xdr:rowOff>
    </xdr:to>
    <xdr:sp macro="" textlink="">
      <xdr:nvSpPr>
        <xdr:cNvPr id="3" name="Text Box 51"/>
        <xdr:cNvSpPr txBox="1">
          <a:spLocks noChangeArrowheads="1"/>
        </xdr:cNvSpPr>
      </xdr:nvSpPr>
      <xdr:spPr bwMode="auto">
        <a:xfrm>
          <a:off x="5334000" y="2162175"/>
          <a:ext cx="9525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342900</xdr:colOff>
      <xdr:row>61</xdr:row>
      <xdr:rowOff>0</xdr:rowOff>
    </xdr:from>
    <xdr:to>
      <xdr:col>6</xdr:col>
      <xdr:colOff>438150</xdr:colOff>
      <xdr:row>61</xdr:row>
      <xdr:rowOff>123825</xdr:rowOff>
    </xdr:to>
    <xdr:sp macro="" textlink="">
      <xdr:nvSpPr>
        <xdr:cNvPr id="4" name="Text Box 52"/>
        <xdr:cNvSpPr txBox="1">
          <a:spLocks noChangeArrowheads="1"/>
        </xdr:cNvSpPr>
      </xdr:nvSpPr>
      <xdr:spPr bwMode="auto">
        <a:xfrm>
          <a:off x="5334000" y="2162175"/>
          <a:ext cx="9525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342900</xdr:colOff>
      <xdr:row>61</xdr:row>
      <xdr:rowOff>0</xdr:rowOff>
    </xdr:from>
    <xdr:to>
      <xdr:col>6</xdr:col>
      <xdr:colOff>438150</xdr:colOff>
      <xdr:row>61</xdr:row>
      <xdr:rowOff>123825</xdr:rowOff>
    </xdr:to>
    <xdr:sp macro="" textlink="">
      <xdr:nvSpPr>
        <xdr:cNvPr id="5" name="Text Box 53"/>
        <xdr:cNvSpPr txBox="1">
          <a:spLocks noChangeArrowheads="1"/>
        </xdr:cNvSpPr>
      </xdr:nvSpPr>
      <xdr:spPr bwMode="auto">
        <a:xfrm>
          <a:off x="5334000" y="2162175"/>
          <a:ext cx="9525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342900</xdr:colOff>
      <xdr:row>61</xdr:row>
      <xdr:rowOff>0</xdr:rowOff>
    </xdr:from>
    <xdr:to>
      <xdr:col>6</xdr:col>
      <xdr:colOff>438150</xdr:colOff>
      <xdr:row>61</xdr:row>
      <xdr:rowOff>123825</xdr:rowOff>
    </xdr:to>
    <xdr:sp macro="" textlink="">
      <xdr:nvSpPr>
        <xdr:cNvPr id="6" name="Text Box 54"/>
        <xdr:cNvSpPr txBox="1">
          <a:spLocks noChangeArrowheads="1"/>
        </xdr:cNvSpPr>
      </xdr:nvSpPr>
      <xdr:spPr bwMode="auto">
        <a:xfrm>
          <a:off x="5334000" y="2162175"/>
          <a:ext cx="9525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342900</xdr:colOff>
      <xdr:row>61</xdr:row>
      <xdr:rowOff>0</xdr:rowOff>
    </xdr:from>
    <xdr:to>
      <xdr:col>6</xdr:col>
      <xdr:colOff>438150</xdr:colOff>
      <xdr:row>61</xdr:row>
      <xdr:rowOff>123825</xdr:rowOff>
    </xdr:to>
    <xdr:sp macro="" textlink="">
      <xdr:nvSpPr>
        <xdr:cNvPr id="7" name="Text Box 55"/>
        <xdr:cNvSpPr txBox="1">
          <a:spLocks noChangeArrowheads="1"/>
        </xdr:cNvSpPr>
      </xdr:nvSpPr>
      <xdr:spPr bwMode="auto">
        <a:xfrm>
          <a:off x="5334000" y="2162175"/>
          <a:ext cx="9525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342900</xdr:colOff>
      <xdr:row>61</xdr:row>
      <xdr:rowOff>0</xdr:rowOff>
    </xdr:from>
    <xdr:to>
      <xdr:col>6</xdr:col>
      <xdr:colOff>438150</xdr:colOff>
      <xdr:row>61</xdr:row>
      <xdr:rowOff>123825</xdr:rowOff>
    </xdr:to>
    <xdr:sp macro="" textlink="">
      <xdr:nvSpPr>
        <xdr:cNvPr id="8" name="Text Box 56"/>
        <xdr:cNvSpPr txBox="1">
          <a:spLocks noChangeArrowheads="1"/>
        </xdr:cNvSpPr>
      </xdr:nvSpPr>
      <xdr:spPr bwMode="auto">
        <a:xfrm>
          <a:off x="5334000" y="2162175"/>
          <a:ext cx="9525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342900</xdr:colOff>
      <xdr:row>61</xdr:row>
      <xdr:rowOff>0</xdr:rowOff>
    </xdr:from>
    <xdr:to>
      <xdr:col>6</xdr:col>
      <xdr:colOff>438150</xdr:colOff>
      <xdr:row>61</xdr:row>
      <xdr:rowOff>123825</xdr:rowOff>
    </xdr:to>
    <xdr:sp macro="" textlink="">
      <xdr:nvSpPr>
        <xdr:cNvPr id="9" name="Text Box 57"/>
        <xdr:cNvSpPr txBox="1">
          <a:spLocks noChangeArrowheads="1"/>
        </xdr:cNvSpPr>
      </xdr:nvSpPr>
      <xdr:spPr bwMode="auto">
        <a:xfrm>
          <a:off x="5334000" y="2162175"/>
          <a:ext cx="9525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342900</xdr:colOff>
      <xdr:row>61</xdr:row>
      <xdr:rowOff>0</xdr:rowOff>
    </xdr:from>
    <xdr:to>
      <xdr:col>6</xdr:col>
      <xdr:colOff>438150</xdr:colOff>
      <xdr:row>61</xdr:row>
      <xdr:rowOff>123825</xdr:rowOff>
    </xdr:to>
    <xdr:sp macro="" textlink="">
      <xdr:nvSpPr>
        <xdr:cNvPr id="10" name="Text Box 58"/>
        <xdr:cNvSpPr txBox="1">
          <a:spLocks noChangeArrowheads="1"/>
        </xdr:cNvSpPr>
      </xdr:nvSpPr>
      <xdr:spPr bwMode="auto">
        <a:xfrm>
          <a:off x="5334000" y="2162175"/>
          <a:ext cx="9525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342900</xdr:colOff>
      <xdr:row>61</xdr:row>
      <xdr:rowOff>0</xdr:rowOff>
    </xdr:from>
    <xdr:to>
      <xdr:col>6</xdr:col>
      <xdr:colOff>438150</xdr:colOff>
      <xdr:row>61</xdr:row>
      <xdr:rowOff>123825</xdr:rowOff>
    </xdr:to>
    <xdr:sp macro="" textlink="">
      <xdr:nvSpPr>
        <xdr:cNvPr id="11" name="Text Box 59"/>
        <xdr:cNvSpPr txBox="1">
          <a:spLocks noChangeArrowheads="1"/>
        </xdr:cNvSpPr>
      </xdr:nvSpPr>
      <xdr:spPr bwMode="auto">
        <a:xfrm>
          <a:off x="5334000" y="2162175"/>
          <a:ext cx="9525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342900</xdr:colOff>
      <xdr:row>61</xdr:row>
      <xdr:rowOff>0</xdr:rowOff>
    </xdr:from>
    <xdr:to>
      <xdr:col>6</xdr:col>
      <xdr:colOff>438150</xdr:colOff>
      <xdr:row>61</xdr:row>
      <xdr:rowOff>123825</xdr:rowOff>
    </xdr:to>
    <xdr:sp macro="" textlink="">
      <xdr:nvSpPr>
        <xdr:cNvPr id="12" name="Text Box 60"/>
        <xdr:cNvSpPr txBox="1">
          <a:spLocks noChangeArrowheads="1"/>
        </xdr:cNvSpPr>
      </xdr:nvSpPr>
      <xdr:spPr bwMode="auto">
        <a:xfrm>
          <a:off x="5334000" y="2162175"/>
          <a:ext cx="9525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342900</xdr:colOff>
      <xdr:row>61</xdr:row>
      <xdr:rowOff>0</xdr:rowOff>
    </xdr:from>
    <xdr:to>
      <xdr:col>6</xdr:col>
      <xdr:colOff>438150</xdr:colOff>
      <xdr:row>61</xdr:row>
      <xdr:rowOff>123825</xdr:rowOff>
    </xdr:to>
    <xdr:sp macro="" textlink="">
      <xdr:nvSpPr>
        <xdr:cNvPr id="13" name="Text Box 61"/>
        <xdr:cNvSpPr txBox="1">
          <a:spLocks noChangeArrowheads="1"/>
        </xdr:cNvSpPr>
      </xdr:nvSpPr>
      <xdr:spPr bwMode="auto">
        <a:xfrm>
          <a:off x="5334000" y="2162175"/>
          <a:ext cx="9525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342900</xdr:colOff>
      <xdr:row>61</xdr:row>
      <xdr:rowOff>0</xdr:rowOff>
    </xdr:from>
    <xdr:to>
      <xdr:col>6</xdr:col>
      <xdr:colOff>438150</xdr:colOff>
      <xdr:row>61</xdr:row>
      <xdr:rowOff>123825</xdr:rowOff>
    </xdr:to>
    <xdr:sp macro="" textlink="">
      <xdr:nvSpPr>
        <xdr:cNvPr id="14" name="Text Box 2"/>
        <xdr:cNvSpPr txBox="1">
          <a:spLocks noChangeArrowheads="1"/>
        </xdr:cNvSpPr>
      </xdr:nvSpPr>
      <xdr:spPr bwMode="auto">
        <a:xfrm>
          <a:off x="5334000" y="2162175"/>
          <a:ext cx="9525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342900</xdr:colOff>
      <xdr:row>61</xdr:row>
      <xdr:rowOff>0</xdr:rowOff>
    </xdr:from>
    <xdr:to>
      <xdr:col>6</xdr:col>
      <xdr:colOff>438150</xdr:colOff>
      <xdr:row>61</xdr:row>
      <xdr:rowOff>123825</xdr:rowOff>
    </xdr:to>
    <xdr:sp macro="" textlink="">
      <xdr:nvSpPr>
        <xdr:cNvPr id="15" name="Text Box 17"/>
        <xdr:cNvSpPr txBox="1">
          <a:spLocks noChangeArrowheads="1"/>
        </xdr:cNvSpPr>
      </xdr:nvSpPr>
      <xdr:spPr bwMode="auto">
        <a:xfrm>
          <a:off x="5334000" y="2162175"/>
          <a:ext cx="9525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342900</xdr:colOff>
      <xdr:row>61</xdr:row>
      <xdr:rowOff>0</xdr:rowOff>
    </xdr:from>
    <xdr:to>
      <xdr:col>6</xdr:col>
      <xdr:colOff>438150</xdr:colOff>
      <xdr:row>61</xdr:row>
      <xdr:rowOff>123825</xdr:rowOff>
    </xdr:to>
    <xdr:sp macro="" textlink="">
      <xdr:nvSpPr>
        <xdr:cNvPr id="16" name="Text Box 18"/>
        <xdr:cNvSpPr txBox="1">
          <a:spLocks noChangeArrowheads="1"/>
        </xdr:cNvSpPr>
      </xdr:nvSpPr>
      <xdr:spPr bwMode="auto">
        <a:xfrm>
          <a:off x="5334000" y="2162175"/>
          <a:ext cx="9525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342900</xdr:colOff>
      <xdr:row>61</xdr:row>
      <xdr:rowOff>0</xdr:rowOff>
    </xdr:from>
    <xdr:to>
      <xdr:col>6</xdr:col>
      <xdr:colOff>438150</xdr:colOff>
      <xdr:row>61</xdr:row>
      <xdr:rowOff>123825</xdr:rowOff>
    </xdr:to>
    <xdr:sp macro="" textlink="">
      <xdr:nvSpPr>
        <xdr:cNvPr id="17" name="Text Box 19"/>
        <xdr:cNvSpPr txBox="1">
          <a:spLocks noChangeArrowheads="1"/>
        </xdr:cNvSpPr>
      </xdr:nvSpPr>
      <xdr:spPr bwMode="auto">
        <a:xfrm>
          <a:off x="5334000" y="2162175"/>
          <a:ext cx="9525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342900</xdr:colOff>
      <xdr:row>61</xdr:row>
      <xdr:rowOff>0</xdr:rowOff>
    </xdr:from>
    <xdr:to>
      <xdr:col>6</xdr:col>
      <xdr:colOff>438150</xdr:colOff>
      <xdr:row>61</xdr:row>
      <xdr:rowOff>123825</xdr:rowOff>
    </xdr:to>
    <xdr:sp macro="" textlink="">
      <xdr:nvSpPr>
        <xdr:cNvPr id="18" name="Text Box 20"/>
        <xdr:cNvSpPr txBox="1">
          <a:spLocks noChangeArrowheads="1"/>
        </xdr:cNvSpPr>
      </xdr:nvSpPr>
      <xdr:spPr bwMode="auto">
        <a:xfrm>
          <a:off x="5334000" y="2162175"/>
          <a:ext cx="9525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342900</xdr:colOff>
      <xdr:row>61</xdr:row>
      <xdr:rowOff>0</xdr:rowOff>
    </xdr:from>
    <xdr:to>
      <xdr:col>6</xdr:col>
      <xdr:colOff>438150</xdr:colOff>
      <xdr:row>61</xdr:row>
      <xdr:rowOff>123825</xdr:rowOff>
    </xdr:to>
    <xdr:sp macro="" textlink="">
      <xdr:nvSpPr>
        <xdr:cNvPr id="19" name="Text Box 21"/>
        <xdr:cNvSpPr txBox="1">
          <a:spLocks noChangeArrowheads="1"/>
        </xdr:cNvSpPr>
      </xdr:nvSpPr>
      <xdr:spPr bwMode="auto">
        <a:xfrm>
          <a:off x="5334000" y="2162175"/>
          <a:ext cx="9525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342900</xdr:colOff>
      <xdr:row>61</xdr:row>
      <xdr:rowOff>0</xdr:rowOff>
    </xdr:from>
    <xdr:to>
      <xdr:col>6</xdr:col>
      <xdr:colOff>438150</xdr:colOff>
      <xdr:row>61</xdr:row>
      <xdr:rowOff>123825</xdr:rowOff>
    </xdr:to>
    <xdr:sp macro="" textlink="">
      <xdr:nvSpPr>
        <xdr:cNvPr id="20" name="Text Box 22"/>
        <xdr:cNvSpPr txBox="1">
          <a:spLocks noChangeArrowheads="1"/>
        </xdr:cNvSpPr>
      </xdr:nvSpPr>
      <xdr:spPr bwMode="auto">
        <a:xfrm>
          <a:off x="5334000" y="2162175"/>
          <a:ext cx="9525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342900</xdr:colOff>
      <xdr:row>61</xdr:row>
      <xdr:rowOff>0</xdr:rowOff>
    </xdr:from>
    <xdr:to>
      <xdr:col>6</xdr:col>
      <xdr:colOff>438150</xdr:colOff>
      <xdr:row>61</xdr:row>
      <xdr:rowOff>123825</xdr:rowOff>
    </xdr:to>
    <xdr:sp macro="" textlink="">
      <xdr:nvSpPr>
        <xdr:cNvPr id="21" name="Text Box 23"/>
        <xdr:cNvSpPr txBox="1">
          <a:spLocks noChangeArrowheads="1"/>
        </xdr:cNvSpPr>
      </xdr:nvSpPr>
      <xdr:spPr bwMode="auto">
        <a:xfrm>
          <a:off x="5334000" y="2162175"/>
          <a:ext cx="9525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342900</xdr:colOff>
      <xdr:row>61</xdr:row>
      <xdr:rowOff>0</xdr:rowOff>
    </xdr:from>
    <xdr:to>
      <xdr:col>6</xdr:col>
      <xdr:colOff>438150</xdr:colOff>
      <xdr:row>61</xdr:row>
      <xdr:rowOff>123825</xdr:rowOff>
    </xdr:to>
    <xdr:sp macro="" textlink="">
      <xdr:nvSpPr>
        <xdr:cNvPr id="22" name="Text Box 24"/>
        <xdr:cNvSpPr txBox="1">
          <a:spLocks noChangeArrowheads="1"/>
        </xdr:cNvSpPr>
      </xdr:nvSpPr>
      <xdr:spPr bwMode="auto">
        <a:xfrm>
          <a:off x="5334000" y="2162175"/>
          <a:ext cx="9525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342900</xdr:colOff>
      <xdr:row>61</xdr:row>
      <xdr:rowOff>0</xdr:rowOff>
    </xdr:from>
    <xdr:to>
      <xdr:col>6</xdr:col>
      <xdr:colOff>438150</xdr:colOff>
      <xdr:row>61</xdr:row>
      <xdr:rowOff>123825</xdr:rowOff>
    </xdr:to>
    <xdr:sp macro="" textlink="">
      <xdr:nvSpPr>
        <xdr:cNvPr id="23" name="Text Box 25"/>
        <xdr:cNvSpPr txBox="1">
          <a:spLocks noChangeArrowheads="1"/>
        </xdr:cNvSpPr>
      </xdr:nvSpPr>
      <xdr:spPr bwMode="auto">
        <a:xfrm>
          <a:off x="5334000" y="2162175"/>
          <a:ext cx="9525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342900</xdr:colOff>
      <xdr:row>61</xdr:row>
      <xdr:rowOff>0</xdr:rowOff>
    </xdr:from>
    <xdr:to>
      <xdr:col>6</xdr:col>
      <xdr:colOff>438150</xdr:colOff>
      <xdr:row>61</xdr:row>
      <xdr:rowOff>123825</xdr:rowOff>
    </xdr:to>
    <xdr:sp macro="" textlink="">
      <xdr:nvSpPr>
        <xdr:cNvPr id="24" name="Text Box 26"/>
        <xdr:cNvSpPr txBox="1">
          <a:spLocks noChangeArrowheads="1"/>
        </xdr:cNvSpPr>
      </xdr:nvSpPr>
      <xdr:spPr bwMode="auto">
        <a:xfrm>
          <a:off x="5334000" y="2162175"/>
          <a:ext cx="9525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342900</xdr:colOff>
      <xdr:row>61</xdr:row>
      <xdr:rowOff>0</xdr:rowOff>
    </xdr:from>
    <xdr:to>
      <xdr:col>6</xdr:col>
      <xdr:colOff>438150</xdr:colOff>
      <xdr:row>61</xdr:row>
      <xdr:rowOff>123825</xdr:rowOff>
    </xdr:to>
    <xdr:sp macro="" textlink="">
      <xdr:nvSpPr>
        <xdr:cNvPr id="25" name="Text Box 27"/>
        <xdr:cNvSpPr txBox="1">
          <a:spLocks noChangeArrowheads="1"/>
        </xdr:cNvSpPr>
      </xdr:nvSpPr>
      <xdr:spPr bwMode="auto">
        <a:xfrm>
          <a:off x="5334000" y="2162175"/>
          <a:ext cx="9525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342900</xdr:colOff>
      <xdr:row>61</xdr:row>
      <xdr:rowOff>0</xdr:rowOff>
    </xdr:from>
    <xdr:to>
      <xdr:col>6</xdr:col>
      <xdr:colOff>438150</xdr:colOff>
      <xdr:row>61</xdr:row>
      <xdr:rowOff>123825</xdr:rowOff>
    </xdr:to>
    <xdr:sp macro="" textlink="">
      <xdr:nvSpPr>
        <xdr:cNvPr id="26" name="Text Box 28"/>
        <xdr:cNvSpPr txBox="1">
          <a:spLocks noChangeArrowheads="1"/>
        </xdr:cNvSpPr>
      </xdr:nvSpPr>
      <xdr:spPr bwMode="auto">
        <a:xfrm>
          <a:off x="5334000" y="2162175"/>
          <a:ext cx="9525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342900</xdr:colOff>
      <xdr:row>61</xdr:row>
      <xdr:rowOff>0</xdr:rowOff>
    </xdr:from>
    <xdr:to>
      <xdr:col>6</xdr:col>
      <xdr:colOff>438150</xdr:colOff>
      <xdr:row>61</xdr:row>
      <xdr:rowOff>123825</xdr:rowOff>
    </xdr:to>
    <xdr:sp macro="" textlink="">
      <xdr:nvSpPr>
        <xdr:cNvPr id="27" name="Text Box 29"/>
        <xdr:cNvSpPr txBox="1">
          <a:spLocks noChangeArrowheads="1"/>
        </xdr:cNvSpPr>
      </xdr:nvSpPr>
      <xdr:spPr bwMode="auto">
        <a:xfrm>
          <a:off x="5334000" y="2162175"/>
          <a:ext cx="9525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342900</xdr:colOff>
      <xdr:row>61</xdr:row>
      <xdr:rowOff>0</xdr:rowOff>
    </xdr:from>
    <xdr:to>
      <xdr:col>6</xdr:col>
      <xdr:colOff>438150</xdr:colOff>
      <xdr:row>61</xdr:row>
      <xdr:rowOff>123825</xdr:rowOff>
    </xdr:to>
    <xdr:sp macro="" textlink="">
      <xdr:nvSpPr>
        <xdr:cNvPr id="28" name="Text Box 30"/>
        <xdr:cNvSpPr txBox="1">
          <a:spLocks noChangeArrowheads="1"/>
        </xdr:cNvSpPr>
      </xdr:nvSpPr>
      <xdr:spPr bwMode="auto">
        <a:xfrm>
          <a:off x="5334000" y="2162175"/>
          <a:ext cx="9525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342900</xdr:colOff>
      <xdr:row>61</xdr:row>
      <xdr:rowOff>0</xdr:rowOff>
    </xdr:from>
    <xdr:to>
      <xdr:col>6</xdr:col>
      <xdr:colOff>438150</xdr:colOff>
      <xdr:row>61</xdr:row>
      <xdr:rowOff>123825</xdr:rowOff>
    </xdr:to>
    <xdr:sp macro="" textlink="">
      <xdr:nvSpPr>
        <xdr:cNvPr id="29" name="Text Box 32"/>
        <xdr:cNvSpPr txBox="1">
          <a:spLocks noChangeArrowheads="1"/>
        </xdr:cNvSpPr>
      </xdr:nvSpPr>
      <xdr:spPr bwMode="auto">
        <a:xfrm>
          <a:off x="5334000" y="2162175"/>
          <a:ext cx="9525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342900</xdr:colOff>
      <xdr:row>61</xdr:row>
      <xdr:rowOff>0</xdr:rowOff>
    </xdr:from>
    <xdr:to>
      <xdr:col>6</xdr:col>
      <xdr:colOff>438150</xdr:colOff>
      <xdr:row>61</xdr:row>
      <xdr:rowOff>123825</xdr:rowOff>
    </xdr:to>
    <xdr:sp macro="" textlink="">
      <xdr:nvSpPr>
        <xdr:cNvPr id="30" name="Text Box 47"/>
        <xdr:cNvSpPr txBox="1">
          <a:spLocks noChangeArrowheads="1"/>
        </xdr:cNvSpPr>
      </xdr:nvSpPr>
      <xdr:spPr bwMode="auto">
        <a:xfrm>
          <a:off x="5334000" y="2162175"/>
          <a:ext cx="9525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342900</xdr:colOff>
      <xdr:row>61</xdr:row>
      <xdr:rowOff>0</xdr:rowOff>
    </xdr:from>
    <xdr:to>
      <xdr:col>6</xdr:col>
      <xdr:colOff>438150</xdr:colOff>
      <xdr:row>61</xdr:row>
      <xdr:rowOff>123825</xdr:rowOff>
    </xdr:to>
    <xdr:sp macro="" textlink="">
      <xdr:nvSpPr>
        <xdr:cNvPr id="31" name="Text Box 48"/>
        <xdr:cNvSpPr txBox="1">
          <a:spLocks noChangeArrowheads="1"/>
        </xdr:cNvSpPr>
      </xdr:nvSpPr>
      <xdr:spPr bwMode="auto">
        <a:xfrm>
          <a:off x="5334000" y="2162175"/>
          <a:ext cx="9525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342900</xdr:colOff>
      <xdr:row>61</xdr:row>
      <xdr:rowOff>0</xdr:rowOff>
    </xdr:from>
    <xdr:to>
      <xdr:col>6</xdr:col>
      <xdr:colOff>438150</xdr:colOff>
      <xdr:row>61</xdr:row>
      <xdr:rowOff>123825</xdr:rowOff>
    </xdr:to>
    <xdr:sp macro="" textlink="">
      <xdr:nvSpPr>
        <xdr:cNvPr id="32" name="Text Box 49"/>
        <xdr:cNvSpPr txBox="1">
          <a:spLocks noChangeArrowheads="1"/>
        </xdr:cNvSpPr>
      </xdr:nvSpPr>
      <xdr:spPr bwMode="auto">
        <a:xfrm>
          <a:off x="5334000" y="2162175"/>
          <a:ext cx="9525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342900</xdr:colOff>
      <xdr:row>61</xdr:row>
      <xdr:rowOff>0</xdr:rowOff>
    </xdr:from>
    <xdr:to>
      <xdr:col>6</xdr:col>
      <xdr:colOff>438150</xdr:colOff>
      <xdr:row>61</xdr:row>
      <xdr:rowOff>123825</xdr:rowOff>
    </xdr:to>
    <xdr:sp macro="" textlink="">
      <xdr:nvSpPr>
        <xdr:cNvPr id="33" name="Text Box 50"/>
        <xdr:cNvSpPr txBox="1">
          <a:spLocks noChangeArrowheads="1"/>
        </xdr:cNvSpPr>
      </xdr:nvSpPr>
      <xdr:spPr bwMode="auto">
        <a:xfrm>
          <a:off x="5334000" y="2162175"/>
          <a:ext cx="9525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342900</xdr:colOff>
      <xdr:row>61</xdr:row>
      <xdr:rowOff>0</xdr:rowOff>
    </xdr:from>
    <xdr:to>
      <xdr:col>6</xdr:col>
      <xdr:colOff>438150</xdr:colOff>
      <xdr:row>61</xdr:row>
      <xdr:rowOff>123825</xdr:rowOff>
    </xdr:to>
    <xdr:sp macro="" textlink="">
      <xdr:nvSpPr>
        <xdr:cNvPr id="34" name="Text Box 51"/>
        <xdr:cNvSpPr txBox="1">
          <a:spLocks noChangeArrowheads="1"/>
        </xdr:cNvSpPr>
      </xdr:nvSpPr>
      <xdr:spPr bwMode="auto">
        <a:xfrm>
          <a:off x="5334000" y="2162175"/>
          <a:ext cx="9525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342900</xdr:colOff>
      <xdr:row>61</xdr:row>
      <xdr:rowOff>0</xdr:rowOff>
    </xdr:from>
    <xdr:to>
      <xdr:col>6</xdr:col>
      <xdr:colOff>438150</xdr:colOff>
      <xdr:row>61</xdr:row>
      <xdr:rowOff>123825</xdr:rowOff>
    </xdr:to>
    <xdr:sp macro="" textlink="">
      <xdr:nvSpPr>
        <xdr:cNvPr id="35" name="Text Box 52"/>
        <xdr:cNvSpPr txBox="1">
          <a:spLocks noChangeArrowheads="1"/>
        </xdr:cNvSpPr>
      </xdr:nvSpPr>
      <xdr:spPr bwMode="auto">
        <a:xfrm>
          <a:off x="5334000" y="2162175"/>
          <a:ext cx="9525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342900</xdr:colOff>
      <xdr:row>61</xdr:row>
      <xdr:rowOff>0</xdr:rowOff>
    </xdr:from>
    <xdr:to>
      <xdr:col>6</xdr:col>
      <xdr:colOff>438150</xdr:colOff>
      <xdr:row>61</xdr:row>
      <xdr:rowOff>123825</xdr:rowOff>
    </xdr:to>
    <xdr:sp macro="" textlink="">
      <xdr:nvSpPr>
        <xdr:cNvPr id="36" name="Text Box 53"/>
        <xdr:cNvSpPr txBox="1">
          <a:spLocks noChangeArrowheads="1"/>
        </xdr:cNvSpPr>
      </xdr:nvSpPr>
      <xdr:spPr bwMode="auto">
        <a:xfrm>
          <a:off x="5334000" y="2162175"/>
          <a:ext cx="9525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342900</xdr:colOff>
      <xdr:row>61</xdr:row>
      <xdr:rowOff>0</xdr:rowOff>
    </xdr:from>
    <xdr:to>
      <xdr:col>6</xdr:col>
      <xdr:colOff>438150</xdr:colOff>
      <xdr:row>61</xdr:row>
      <xdr:rowOff>123825</xdr:rowOff>
    </xdr:to>
    <xdr:sp macro="" textlink="">
      <xdr:nvSpPr>
        <xdr:cNvPr id="37" name="Text Box 54"/>
        <xdr:cNvSpPr txBox="1">
          <a:spLocks noChangeArrowheads="1"/>
        </xdr:cNvSpPr>
      </xdr:nvSpPr>
      <xdr:spPr bwMode="auto">
        <a:xfrm>
          <a:off x="5334000" y="2162175"/>
          <a:ext cx="9525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342900</xdr:colOff>
      <xdr:row>61</xdr:row>
      <xdr:rowOff>0</xdr:rowOff>
    </xdr:from>
    <xdr:to>
      <xdr:col>6</xdr:col>
      <xdr:colOff>438150</xdr:colOff>
      <xdr:row>61</xdr:row>
      <xdr:rowOff>123825</xdr:rowOff>
    </xdr:to>
    <xdr:sp macro="" textlink="">
      <xdr:nvSpPr>
        <xdr:cNvPr id="38" name="Text Box 55"/>
        <xdr:cNvSpPr txBox="1">
          <a:spLocks noChangeArrowheads="1"/>
        </xdr:cNvSpPr>
      </xdr:nvSpPr>
      <xdr:spPr bwMode="auto">
        <a:xfrm>
          <a:off x="5334000" y="2162175"/>
          <a:ext cx="9525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342900</xdr:colOff>
      <xdr:row>61</xdr:row>
      <xdr:rowOff>0</xdr:rowOff>
    </xdr:from>
    <xdr:to>
      <xdr:col>6</xdr:col>
      <xdr:colOff>438150</xdr:colOff>
      <xdr:row>61</xdr:row>
      <xdr:rowOff>123825</xdr:rowOff>
    </xdr:to>
    <xdr:sp macro="" textlink="">
      <xdr:nvSpPr>
        <xdr:cNvPr id="39" name="Text Box 56"/>
        <xdr:cNvSpPr txBox="1">
          <a:spLocks noChangeArrowheads="1"/>
        </xdr:cNvSpPr>
      </xdr:nvSpPr>
      <xdr:spPr bwMode="auto">
        <a:xfrm>
          <a:off x="5334000" y="2162175"/>
          <a:ext cx="9525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342900</xdr:colOff>
      <xdr:row>61</xdr:row>
      <xdr:rowOff>0</xdr:rowOff>
    </xdr:from>
    <xdr:to>
      <xdr:col>6</xdr:col>
      <xdr:colOff>438150</xdr:colOff>
      <xdr:row>61</xdr:row>
      <xdr:rowOff>123825</xdr:rowOff>
    </xdr:to>
    <xdr:sp macro="" textlink="">
      <xdr:nvSpPr>
        <xdr:cNvPr id="40" name="Text Box 57"/>
        <xdr:cNvSpPr txBox="1">
          <a:spLocks noChangeArrowheads="1"/>
        </xdr:cNvSpPr>
      </xdr:nvSpPr>
      <xdr:spPr bwMode="auto">
        <a:xfrm>
          <a:off x="5334000" y="2162175"/>
          <a:ext cx="9525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342900</xdr:colOff>
      <xdr:row>61</xdr:row>
      <xdr:rowOff>0</xdr:rowOff>
    </xdr:from>
    <xdr:to>
      <xdr:col>6</xdr:col>
      <xdr:colOff>438150</xdr:colOff>
      <xdr:row>61</xdr:row>
      <xdr:rowOff>123825</xdr:rowOff>
    </xdr:to>
    <xdr:sp macro="" textlink="">
      <xdr:nvSpPr>
        <xdr:cNvPr id="41" name="Text Box 58"/>
        <xdr:cNvSpPr txBox="1">
          <a:spLocks noChangeArrowheads="1"/>
        </xdr:cNvSpPr>
      </xdr:nvSpPr>
      <xdr:spPr bwMode="auto">
        <a:xfrm>
          <a:off x="5334000" y="2162175"/>
          <a:ext cx="9525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342900</xdr:colOff>
      <xdr:row>61</xdr:row>
      <xdr:rowOff>0</xdr:rowOff>
    </xdr:from>
    <xdr:to>
      <xdr:col>6</xdr:col>
      <xdr:colOff>438150</xdr:colOff>
      <xdr:row>61</xdr:row>
      <xdr:rowOff>123825</xdr:rowOff>
    </xdr:to>
    <xdr:sp macro="" textlink="">
      <xdr:nvSpPr>
        <xdr:cNvPr id="42" name="Text Box 59"/>
        <xdr:cNvSpPr txBox="1">
          <a:spLocks noChangeArrowheads="1"/>
        </xdr:cNvSpPr>
      </xdr:nvSpPr>
      <xdr:spPr bwMode="auto">
        <a:xfrm>
          <a:off x="5334000" y="2162175"/>
          <a:ext cx="9525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342900</xdr:colOff>
      <xdr:row>61</xdr:row>
      <xdr:rowOff>0</xdr:rowOff>
    </xdr:from>
    <xdr:to>
      <xdr:col>6</xdr:col>
      <xdr:colOff>438150</xdr:colOff>
      <xdr:row>61</xdr:row>
      <xdr:rowOff>123825</xdr:rowOff>
    </xdr:to>
    <xdr:sp macro="" textlink="">
      <xdr:nvSpPr>
        <xdr:cNvPr id="43" name="Text Box 60"/>
        <xdr:cNvSpPr txBox="1">
          <a:spLocks noChangeArrowheads="1"/>
        </xdr:cNvSpPr>
      </xdr:nvSpPr>
      <xdr:spPr bwMode="auto">
        <a:xfrm>
          <a:off x="5334000" y="2162175"/>
          <a:ext cx="9525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342900</xdr:colOff>
      <xdr:row>61</xdr:row>
      <xdr:rowOff>0</xdr:rowOff>
    </xdr:from>
    <xdr:to>
      <xdr:col>6</xdr:col>
      <xdr:colOff>438150</xdr:colOff>
      <xdr:row>61</xdr:row>
      <xdr:rowOff>123825</xdr:rowOff>
    </xdr:to>
    <xdr:sp macro="" textlink="">
      <xdr:nvSpPr>
        <xdr:cNvPr id="44" name="Text Box 61"/>
        <xdr:cNvSpPr txBox="1">
          <a:spLocks noChangeArrowheads="1"/>
        </xdr:cNvSpPr>
      </xdr:nvSpPr>
      <xdr:spPr bwMode="auto">
        <a:xfrm>
          <a:off x="5334000" y="2162175"/>
          <a:ext cx="9525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342900</xdr:colOff>
      <xdr:row>61</xdr:row>
      <xdr:rowOff>0</xdr:rowOff>
    </xdr:from>
    <xdr:to>
      <xdr:col>6</xdr:col>
      <xdr:colOff>438150</xdr:colOff>
      <xdr:row>61</xdr:row>
      <xdr:rowOff>123825</xdr:rowOff>
    </xdr:to>
    <xdr:sp macro="" textlink="">
      <xdr:nvSpPr>
        <xdr:cNvPr id="45" name="Text Box 2"/>
        <xdr:cNvSpPr txBox="1">
          <a:spLocks noChangeArrowheads="1"/>
        </xdr:cNvSpPr>
      </xdr:nvSpPr>
      <xdr:spPr bwMode="auto">
        <a:xfrm>
          <a:off x="5334000" y="2162175"/>
          <a:ext cx="9525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342900</xdr:colOff>
      <xdr:row>61</xdr:row>
      <xdr:rowOff>0</xdr:rowOff>
    </xdr:from>
    <xdr:to>
      <xdr:col>6</xdr:col>
      <xdr:colOff>438150</xdr:colOff>
      <xdr:row>61</xdr:row>
      <xdr:rowOff>123825</xdr:rowOff>
    </xdr:to>
    <xdr:sp macro="" textlink="">
      <xdr:nvSpPr>
        <xdr:cNvPr id="46" name="Text Box 17"/>
        <xdr:cNvSpPr txBox="1">
          <a:spLocks noChangeArrowheads="1"/>
        </xdr:cNvSpPr>
      </xdr:nvSpPr>
      <xdr:spPr bwMode="auto">
        <a:xfrm>
          <a:off x="5334000" y="2162175"/>
          <a:ext cx="9525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342900</xdr:colOff>
      <xdr:row>61</xdr:row>
      <xdr:rowOff>0</xdr:rowOff>
    </xdr:from>
    <xdr:to>
      <xdr:col>6</xdr:col>
      <xdr:colOff>438150</xdr:colOff>
      <xdr:row>61</xdr:row>
      <xdr:rowOff>123825</xdr:rowOff>
    </xdr:to>
    <xdr:sp macro="" textlink="">
      <xdr:nvSpPr>
        <xdr:cNvPr id="47" name="Text Box 18"/>
        <xdr:cNvSpPr txBox="1">
          <a:spLocks noChangeArrowheads="1"/>
        </xdr:cNvSpPr>
      </xdr:nvSpPr>
      <xdr:spPr bwMode="auto">
        <a:xfrm>
          <a:off x="5334000" y="2162175"/>
          <a:ext cx="9525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342900</xdr:colOff>
      <xdr:row>61</xdr:row>
      <xdr:rowOff>0</xdr:rowOff>
    </xdr:from>
    <xdr:to>
      <xdr:col>6</xdr:col>
      <xdr:colOff>438150</xdr:colOff>
      <xdr:row>61</xdr:row>
      <xdr:rowOff>123825</xdr:rowOff>
    </xdr:to>
    <xdr:sp macro="" textlink="">
      <xdr:nvSpPr>
        <xdr:cNvPr id="48" name="Text Box 19"/>
        <xdr:cNvSpPr txBox="1">
          <a:spLocks noChangeArrowheads="1"/>
        </xdr:cNvSpPr>
      </xdr:nvSpPr>
      <xdr:spPr bwMode="auto">
        <a:xfrm>
          <a:off x="5334000" y="2162175"/>
          <a:ext cx="9525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342900</xdr:colOff>
      <xdr:row>61</xdr:row>
      <xdr:rowOff>0</xdr:rowOff>
    </xdr:from>
    <xdr:to>
      <xdr:col>6</xdr:col>
      <xdr:colOff>438150</xdr:colOff>
      <xdr:row>61</xdr:row>
      <xdr:rowOff>123825</xdr:rowOff>
    </xdr:to>
    <xdr:sp macro="" textlink="">
      <xdr:nvSpPr>
        <xdr:cNvPr id="49" name="Text Box 20"/>
        <xdr:cNvSpPr txBox="1">
          <a:spLocks noChangeArrowheads="1"/>
        </xdr:cNvSpPr>
      </xdr:nvSpPr>
      <xdr:spPr bwMode="auto">
        <a:xfrm>
          <a:off x="5334000" y="2162175"/>
          <a:ext cx="9525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342900</xdr:colOff>
      <xdr:row>61</xdr:row>
      <xdr:rowOff>0</xdr:rowOff>
    </xdr:from>
    <xdr:to>
      <xdr:col>6</xdr:col>
      <xdr:colOff>438150</xdr:colOff>
      <xdr:row>61</xdr:row>
      <xdr:rowOff>123825</xdr:rowOff>
    </xdr:to>
    <xdr:sp macro="" textlink="">
      <xdr:nvSpPr>
        <xdr:cNvPr id="50" name="Text Box 21"/>
        <xdr:cNvSpPr txBox="1">
          <a:spLocks noChangeArrowheads="1"/>
        </xdr:cNvSpPr>
      </xdr:nvSpPr>
      <xdr:spPr bwMode="auto">
        <a:xfrm>
          <a:off x="5334000" y="2162175"/>
          <a:ext cx="9525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342900</xdr:colOff>
      <xdr:row>61</xdr:row>
      <xdr:rowOff>0</xdr:rowOff>
    </xdr:from>
    <xdr:to>
      <xdr:col>6</xdr:col>
      <xdr:colOff>438150</xdr:colOff>
      <xdr:row>61</xdr:row>
      <xdr:rowOff>123825</xdr:rowOff>
    </xdr:to>
    <xdr:sp macro="" textlink="">
      <xdr:nvSpPr>
        <xdr:cNvPr id="51" name="Text Box 22"/>
        <xdr:cNvSpPr txBox="1">
          <a:spLocks noChangeArrowheads="1"/>
        </xdr:cNvSpPr>
      </xdr:nvSpPr>
      <xdr:spPr bwMode="auto">
        <a:xfrm>
          <a:off x="5334000" y="2162175"/>
          <a:ext cx="9525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342900</xdr:colOff>
      <xdr:row>61</xdr:row>
      <xdr:rowOff>0</xdr:rowOff>
    </xdr:from>
    <xdr:to>
      <xdr:col>6</xdr:col>
      <xdr:colOff>438150</xdr:colOff>
      <xdr:row>61</xdr:row>
      <xdr:rowOff>123825</xdr:rowOff>
    </xdr:to>
    <xdr:sp macro="" textlink="">
      <xdr:nvSpPr>
        <xdr:cNvPr id="52" name="Text Box 23"/>
        <xdr:cNvSpPr txBox="1">
          <a:spLocks noChangeArrowheads="1"/>
        </xdr:cNvSpPr>
      </xdr:nvSpPr>
      <xdr:spPr bwMode="auto">
        <a:xfrm>
          <a:off x="5334000" y="2162175"/>
          <a:ext cx="9525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342900</xdr:colOff>
      <xdr:row>61</xdr:row>
      <xdr:rowOff>0</xdr:rowOff>
    </xdr:from>
    <xdr:to>
      <xdr:col>6</xdr:col>
      <xdr:colOff>438150</xdr:colOff>
      <xdr:row>61</xdr:row>
      <xdr:rowOff>123825</xdr:rowOff>
    </xdr:to>
    <xdr:sp macro="" textlink="">
      <xdr:nvSpPr>
        <xdr:cNvPr id="53" name="Text Box 24"/>
        <xdr:cNvSpPr txBox="1">
          <a:spLocks noChangeArrowheads="1"/>
        </xdr:cNvSpPr>
      </xdr:nvSpPr>
      <xdr:spPr bwMode="auto">
        <a:xfrm>
          <a:off x="5334000" y="2162175"/>
          <a:ext cx="9525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342900</xdr:colOff>
      <xdr:row>61</xdr:row>
      <xdr:rowOff>0</xdr:rowOff>
    </xdr:from>
    <xdr:to>
      <xdr:col>6</xdr:col>
      <xdr:colOff>438150</xdr:colOff>
      <xdr:row>61</xdr:row>
      <xdr:rowOff>123825</xdr:rowOff>
    </xdr:to>
    <xdr:sp macro="" textlink="">
      <xdr:nvSpPr>
        <xdr:cNvPr id="54" name="Text Box 25"/>
        <xdr:cNvSpPr txBox="1">
          <a:spLocks noChangeArrowheads="1"/>
        </xdr:cNvSpPr>
      </xdr:nvSpPr>
      <xdr:spPr bwMode="auto">
        <a:xfrm>
          <a:off x="5334000" y="2162175"/>
          <a:ext cx="9525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342900</xdr:colOff>
      <xdr:row>61</xdr:row>
      <xdr:rowOff>0</xdr:rowOff>
    </xdr:from>
    <xdr:to>
      <xdr:col>6</xdr:col>
      <xdr:colOff>438150</xdr:colOff>
      <xdr:row>61</xdr:row>
      <xdr:rowOff>123825</xdr:rowOff>
    </xdr:to>
    <xdr:sp macro="" textlink="">
      <xdr:nvSpPr>
        <xdr:cNvPr id="55" name="Text Box 26"/>
        <xdr:cNvSpPr txBox="1">
          <a:spLocks noChangeArrowheads="1"/>
        </xdr:cNvSpPr>
      </xdr:nvSpPr>
      <xdr:spPr bwMode="auto">
        <a:xfrm>
          <a:off x="5334000" y="2162175"/>
          <a:ext cx="9525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342900</xdr:colOff>
      <xdr:row>61</xdr:row>
      <xdr:rowOff>0</xdr:rowOff>
    </xdr:from>
    <xdr:to>
      <xdr:col>6</xdr:col>
      <xdr:colOff>438150</xdr:colOff>
      <xdr:row>61</xdr:row>
      <xdr:rowOff>123825</xdr:rowOff>
    </xdr:to>
    <xdr:sp macro="" textlink="">
      <xdr:nvSpPr>
        <xdr:cNvPr id="56" name="Text Box 27"/>
        <xdr:cNvSpPr txBox="1">
          <a:spLocks noChangeArrowheads="1"/>
        </xdr:cNvSpPr>
      </xdr:nvSpPr>
      <xdr:spPr bwMode="auto">
        <a:xfrm>
          <a:off x="5334000" y="2162175"/>
          <a:ext cx="9525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342900</xdr:colOff>
      <xdr:row>61</xdr:row>
      <xdr:rowOff>0</xdr:rowOff>
    </xdr:from>
    <xdr:to>
      <xdr:col>6</xdr:col>
      <xdr:colOff>438150</xdr:colOff>
      <xdr:row>61</xdr:row>
      <xdr:rowOff>123825</xdr:rowOff>
    </xdr:to>
    <xdr:sp macro="" textlink="">
      <xdr:nvSpPr>
        <xdr:cNvPr id="57" name="Text Box 28"/>
        <xdr:cNvSpPr txBox="1">
          <a:spLocks noChangeArrowheads="1"/>
        </xdr:cNvSpPr>
      </xdr:nvSpPr>
      <xdr:spPr bwMode="auto">
        <a:xfrm>
          <a:off x="5334000" y="2162175"/>
          <a:ext cx="9525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342900</xdr:colOff>
      <xdr:row>61</xdr:row>
      <xdr:rowOff>0</xdr:rowOff>
    </xdr:from>
    <xdr:to>
      <xdr:col>6</xdr:col>
      <xdr:colOff>438150</xdr:colOff>
      <xdr:row>61</xdr:row>
      <xdr:rowOff>123825</xdr:rowOff>
    </xdr:to>
    <xdr:sp macro="" textlink="">
      <xdr:nvSpPr>
        <xdr:cNvPr id="58" name="Text Box 29"/>
        <xdr:cNvSpPr txBox="1">
          <a:spLocks noChangeArrowheads="1"/>
        </xdr:cNvSpPr>
      </xdr:nvSpPr>
      <xdr:spPr bwMode="auto">
        <a:xfrm>
          <a:off x="5334000" y="2162175"/>
          <a:ext cx="9525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342900</xdr:colOff>
      <xdr:row>61</xdr:row>
      <xdr:rowOff>0</xdr:rowOff>
    </xdr:from>
    <xdr:to>
      <xdr:col>6</xdr:col>
      <xdr:colOff>438150</xdr:colOff>
      <xdr:row>61</xdr:row>
      <xdr:rowOff>123825</xdr:rowOff>
    </xdr:to>
    <xdr:sp macro="" textlink="">
      <xdr:nvSpPr>
        <xdr:cNvPr id="59" name="Text Box 30"/>
        <xdr:cNvSpPr txBox="1">
          <a:spLocks noChangeArrowheads="1"/>
        </xdr:cNvSpPr>
      </xdr:nvSpPr>
      <xdr:spPr bwMode="auto">
        <a:xfrm>
          <a:off x="5334000" y="2162175"/>
          <a:ext cx="9525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342900</xdr:colOff>
      <xdr:row>61</xdr:row>
      <xdr:rowOff>0</xdr:rowOff>
    </xdr:from>
    <xdr:to>
      <xdr:col>6</xdr:col>
      <xdr:colOff>438150</xdr:colOff>
      <xdr:row>61</xdr:row>
      <xdr:rowOff>123825</xdr:rowOff>
    </xdr:to>
    <xdr:sp macro="" textlink="">
      <xdr:nvSpPr>
        <xdr:cNvPr id="60" name="Text Box 32"/>
        <xdr:cNvSpPr txBox="1">
          <a:spLocks noChangeArrowheads="1"/>
        </xdr:cNvSpPr>
      </xdr:nvSpPr>
      <xdr:spPr bwMode="auto">
        <a:xfrm>
          <a:off x="5334000" y="2162175"/>
          <a:ext cx="9525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342900</xdr:colOff>
      <xdr:row>61</xdr:row>
      <xdr:rowOff>0</xdr:rowOff>
    </xdr:from>
    <xdr:to>
      <xdr:col>6</xdr:col>
      <xdr:colOff>438150</xdr:colOff>
      <xdr:row>61</xdr:row>
      <xdr:rowOff>123825</xdr:rowOff>
    </xdr:to>
    <xdr:sp macro="" textlink="">
      <xdr:nvSpPr>
        <xdr:cNvPr id="61" name="Text Box 47"/>
        <xdr:cNvSpPr txBox="1">
          <a:spLocks noChangeArrowheads="1"/>
        </xdr:cNvSpPr>
      </xdr:nvSpPr>
      <xdr:spPr bwMode="auto">
        <a:xfrm>
          <a:off x="5334000" y="2162175"/>
          <a:ext cx="9525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342900</xdr:colOff>
      <xdr:row>61</xdr:row>
      <xdr:rowOff>0</xdr:rowOff>
    </xdr:from>
    <xdr:to>
      <xdr:col>6</xdr:col>
      <xdr:colOff>438150</xdr:colOff>
      <xdr:row>61</xdr:row>
      <xdr:rowOff>123825</xdr:rowOff>
    </xdr:to>
    <xdr:sp macro="" textlink="">
      <xdr:nvSpPr>
        <xdr:cNvPr id="62" name="Text Box 48"/>
        <xdr:cNvSpPr txBox="1">
          <a:spLocks noChangeArrowheads="1"/>
        </xdr:cNvSpPr>
      </xdr:nvSpPr>
      <xdr:spPr bwMode="auto">
        <a:xfrm>
          <a:off x="5334000" y="2162175"/>
          <a:ext cx="9525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342900</xdr:colOff>
      <xdr:row>61</xdr:row>
      <xdr:rowOff>0</xdr:rowOff>
    </xdr:from>
    <xdr:to>
      <xdr:col>6</xdr:col>
      <xdr:colOff>438150</xdr:colOff>
      <xdr:row>61</xdr:row>
      <xdr:rowOff>123825</xdr:rowOff>
    </xdr:to>
    <xdr:sp macro="" textlink="">
      <xdr:nvSpPr>
        <xdr:cNvPr id="63" name="Text Box 49"/>
        <xdr:cNvSpPr txBox="1">
          <a:spLocks noChangeArrowheads="1"/>
        </xdr:cNvSpPr>
      </xdr:nvSpPr>
      <xdr:spPr bwMode="auto">
        <a:xfrm>
          <a:off x="5334000" y="2162175"/>
          <a:ext cx="9525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342900</xdr:colOff>
      <xdr:row>61</xdr:row>
      <xdr:rowOff>0</xdr:rowOff>
    </xdr:from>
    <xdr:to>
      <xdr:col>6</xdr:col>
      <xdr:colOff>438150</xdr:colOff>
      <xdr:row>61</xdr:row>
      <xdr:rowOff>123825</xdr:rowOff>
    </xdr:to>
    <xdr:sp macro="" textlink="">
      <xdr:nvSpPr>
        <xdr:cNvPr id="64" name="Text Box 50"/>
        <xdr:cNvSpPr txBox="1">
          <a:spLocks noChangeArrowheads="1"/>
        </xdr:cNvSpPr>
      </xdr:nvSpPr>
      <xdr:spPr bwMode="auto">
        <a:xfrm>
          <a:off x="5334000" y="2162175"/>
          <a:ext cx="9525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342900</xdr:colOff>
      <xdr:row>61</xdr:row>
      <xdr:rowOff>0</xdr:rowOff>
    </xdr:from>
    <xdr:to>
      <xdr:col>6</xdr:col>
      <xdr:colOff>438150</xdr:colOff>
      <xdr:row>61</xdr:row>
      <xdr:rowOff>123825</xdr:rowOff>
    </xdr:to>
    <xdr:sp macro="" textlink="">
      <xdr:nvSpPr>
        <xdr:cNvPr id="65" name="Text Box 51"/>
        <xdr:cNvSpPr txBox="1">
          <a:spLocks noChangeArrowheads="1"/>
        </xdr:cNvSpPr>
      </xdr:nvSpPr>
      <xdr:spPr bwMode="auto">
        <a:xfrm>
          <a:off x="5334000" y="2162175"/>
          <a:ext cx="9525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342900</xdr:colOff>
      <xdr:row>61</xdr:row>
      <xdr:rowOff>0</xdr:rowOff>
    </xdr:from>
    <xdr:to>
      <xdr:col>6</xdr:col>
      <xdr:colOff>438150</xdr:colOff>
      <xdr:row>61</xdr:row>
      <xdr:rowOff>123825</xdr:rowOff>
    </xdr:to>
    <xdr:sp macro="" textlink="">
      <xdr:nvSpPr>
        <xdr:cNvPr id="66" name="Text Box 52"/>
        <xdr:cNvSpPr txBox="1">
          <a:spLocks noChangeArrowheads="1"/>
        </xdr:cNvSpPr>
      </xdr:nvSpPr>
      <xdr:spPr bwMode="auto">
        <a:xfrm>
          <a:off x="5334000" y="2162175"/>
          <a:ext cx="9525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342900</xdr:colOff>
      <xdr:row>61</xdr:row>
      <xdr:rowOff>0</xdr:rowOff>
    </xdr:from>
    <xdr:to>
      <xdr:col>6</xdr:col>
      <xdr:colOff>438150</xdr:colOff>
      <xdr:row>61</xdr:row>
      <xdr:rowOff>123825</xdr:rowOff>
    </xdr:to>
    <xdr:sp macro="" textlink="">
      <xdr:nvSpPr>
        <xdr:cNvPr id="67" name="Text Box 53"/>
        <xdr:cNvSpPr txBox="1">
          <a:spLocks noChangeArrowheads="1"/>
        </xdr:cNvSpPr>
      </xdr:nvSpPr>
      <xdr:spPr bwMode="auto">
        <a:xfrm>
          <a:off x="5334000" y="2162175"/>
          <a:ext cx="9525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342900</xdr:colOff>
      <xdr:row>61</xdr:row>
      <xdr:rowOff>0</xdr:rowOff>
    </xdr:from>
    <xdr:to>
      <xdr:col>6</xdr:col>
      <xdr:colOff>438150</xdr:colOff>
      <xdr:row>61</xdr:row>
      <xdr:rowOff>123825</xdr:rowOff>
    </xdr:to>
    <xdr:sp macro="" textlink="">
      <xdr:nvSpPr>
        <xdr:cNvPr id="68" name="Text Box 54"/>
        <xdr:cNvSpPr txBox="1">
          <a:spLocks noChangeArrowheads="1"/>
        </xdr:cNvSpPr>
      </xdr:nvSpPr>
      <xdr:spPr bwMode="auto">
        <a:xfrm>
          <a:off x="5334000" y="2162175"/>
          <a:ext cx="9525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342900</xdr:colOff>
      <xdr:row>61</xdr:row>
      <xdr:rowOff>0</xdr:rowOff>
    </xdr:from>
    <xdr:to>
      <xdr:col>6</xdr:col>
      <xdr:colOff>438150</xdr:colOff>
      <xdr:row>61</xdr:row>
      <xdr:rowOff>123825</xdr:rowOff>
    </xdr:to>
    <xdr:sp macro="" textlink="">
      <xdr:nvSpPr>
        <xdr:cNvPr id="69" name="Text Box 55"/>
        <xdr:cNvSpPr txBox="1">
          <a:spLocks noChangeArrowheads="1"/>
        </xdr:cNvSpPr>
      </xdr:nvSpPr>
      <xdr:spPr bwMode="auto">
        <a:xfrm>
          <a:off x="5334000" y="2162175"/>
          <a:ext cx="9525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342900</xdr:colOff>
      <xdr:row>61</xdr:row>
      <xdr:rowOff>0</xdr:rowOff>
    </xdr:from>
    <xdr:to>
      <xdr:col>6</xdr:col>
      <xdr:colOff>438150</xdr:colOff>
      <xdr:row>61</xdr:row>
      <xdr:rowOff>123825</xdr:rowOff>
    </xdr:to>
    <xdr:sp macro="" textlink="">
      <xdr:nvSpPr>
        <xdr:cNvPr id="70" name="Text Box 56"/>
        <xdr:cNvSpPr txBox="1">
          <a:spLocks noChangeArrowheads="1"/>
        </xdr:cNvSpPr>
      </xdr:nvSpPr>
      <xdr:spPr bwMode="auto">
        <a:xfrm>
          <a:off x="5334000" y="2162175"/>
          <a:ext cx="9525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342900</xdr:colOff>
      <xdr:row>61</xdr:row>
      <xdr:rowOff>0</xdr:rowOff>
    </xdr:from>
    <xdr:to>
      <xdr:col>6</xdr:col>
      <xdr:colOff>438150</xdr:colOff>
      <xdr:row>61</xdr:row>
      <xdr:rowOff>123825</xdr:rowOff>
    </xdr:to>
    <xdr:sp macro="" textlink="">
      <xdr:nvSpPr>
        <xdr:cNvPr id="71" name="Text Box 57"/>
        <xdr:cNvSpPr txBox="1">
          <a:spLocks noChangeArrowheads="1"/>
        </xdr:cNvSpPr>
      </xdr:nvSpPr>
      <xdr:spPr bwMode="auto">
        <a:xfrm>
          <a:off x="5334000" y="2162175"/>
          <a:ext cx="9525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342900</xdr:colOff>
      <xdr:row>61</xdr:row>
      <xdr:rowOff>0</xdr:rowOff>
    </xdr:from>
    <xdr:to>
      <xdr:col>6</xdr:col>
      <xdr:colOff>438150</xdr:colOff>
      <xdr:row>61</xdr:row>
      <xdr:rowOff>123825</xdr:rowOff>
    </xdr:to>
    <xdr:sp macro="" textlink="">
      <xdr:nvSpPr>
        <xdr:cNvPr id="72" name="Text Box 58"/>
        <xdr:cNvSpPr txBox="1">
          <a:spLocks noChangeArrowheads="1"/>
        </xdr:cNvSpPr>
      </xdr:nvSpPr>
      <xdr:spPr bwMode="auto">
        <a:xfrm>
          <a:off x="5334000" y="2162175"/>
          <a:ext cx="9525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342900</xdr:colOff>
      <xdr:row>61</xdr:row>
      <xdr:rowOff>0</xdr:rowOff>
    </xdr:from>
    <xdr:to>
      <xdr:col>6</xdr:col>
      <xdr:colOff>438150</xdr:colOff>
      <xdr:row>61</xdr:row>
      <xdr:rowOff>123825</xdr:rowOff>
    </xdr:to>
    <xdr:sp macro="" textlink="">
      <xdr:nvSpPr>
        <xdr:cNvPr id="73" name="Text Box 59"/>
        <xdr:cNvSpPr txBox="1">
          <a:spLocks noChangeArrowheads="1"/>
        </xdr:cNvSpPr>
      </xdr:nvSpPr>
      <xdr:spPr bwMode="auto">
        <a:xfrm>
          <a:off x="5334000" y="2162175"/>
          <a:ext cx="9525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342900</xdr:colOff>
      <xdr:row>61</xdr:row>
      <xdr:rowOff>0</xdr:rowOff>
    </xdr:from>
    <xdr:to>
      <xdr:col>6</xdr:col>
      <xdr:colOff>438150</xdr:colOff>
      <xdr:row>61</xdr:row>
      <xdr:rowOff>123825</xdr:rowOff>
    </xdr:to>
    <xdr:sp macro="" textlink="">
      <xdr:nvSpPr>
        <xdr:cNvPr id="74" name="Text Box 60"/>
        <xdr:cNvSpPr txBox="1">
          <a:spLocks noChangeArrowheads="1"/>
        </xdr:cNvSpPr>
      </xdr:nvSpPr>
      <xdr:spPr bwMode="auto">
        <a:xfrm>
          <a:off x="5334000" y="2162175"/>
          <a:ext cx="9525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342900</xdr:colOff>
      <xdr:row>61</xdr:row>
      <xdr:rowOff>0</xdr:rowOff>
    </xdr:from>
    <xdr:to>
      <xdr:col>6</xdr:col>
      <xdr:colOff>438150</xdr:colOff>
      <xdr:row>61</xdr:row>
      <xdr:rowOff>123825</xdr:rowOff>
    </xdr:to>
    <xdr:sp macro="" textlink="">
      <xdr:nvSpPr>
        <xdr:cNvPr id="75" name="Text Box 61"/>
        <xdr:cNvSpPr txBox="1">
          <a:spLocks noChangeArrowheads="1"/>
        </xdr:cNvSpPr>
      </xdr:nvSpPr>
      <xdr:spPr bwMode="auto">
        <a:xfrm>
          <a:off x="5334000" y="2162175"/>
          <a:ext cx="9525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342900</xdr:colOff>
      <xdr:row>61</xdr:row>
      <xdr:rowOff>0</xdr:rowOff>
    </xdr:from>
    <xdr:to>
      <xdr:col>6</xdr:col>
      <xdr:colOff>438150</xdr:colOff>
      <xdr:row>61</xdr:row>
      <xdr:rowOff>123825</xdr:rowOff>
    </xdr:to>
    <xdr:sp macro="" textlink="">
      <xdr:nvSpPr>
        <xdr:cNvPr id="76" name="Text Box 2"/>
        <xdr:cNvSpPr txBox="1">
          <a:spLocks noChangeArrowheads="1"/>
        </xdr:cNvSpPr>
      </xdr:nvSpPr>
      <xdr:spPr bwMode="auto">
        <a:xfrm>
          <a:off x="5334000" y="2162175"/>
          <a:ext cx="9525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342900</xdr:colOff>
      <xdr:row>61</xdr:row>
      <xdr:rowOff>0</xdr:rowOff>
    </xdr:from>
    <xdr:to>
      <xdr:col>6</xdr:col>
      <xdr:colOff>438150</xdr:colOff>
      <xdr:row>61</xdr:row>
      <xdr:rowOff>123825</xdr:rowOff>
    </xdr:to>
    <xdr:sp macro="" textlink="">
      <xdr:nvSpPr>
        <xdr:cNvPr id="77" name="Text Box 17"/>
        <xdr:cNvSpPr txBox="1">
          <a:spLocks noChangeArrowheads="1"/>
        </xdr:cNvSpPr>
      </xdr:nvSpPr>
      <xdr:spPr bwMode="auto">
        <a:xfrm>
          <a:off x="5334000" y="2162175"/>
          <a:ext cx="9525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342900</xdr:colOff>
      <xdr:row>61</xdr:row>
      <xdr:rowOff>0</xdr:rowOff>
    </xdr:from>
    <xdr:to>
      <xdr:col>6</xdr:col>
      <xdr:colOff>438150</xdr:colOff>
      <xdr:row>61</xdr:row>
      <xdr:rowOff>123825</xdr:rowOff>
    </xdr:to>
    <xdr:sp macro="" textlink="">
      <xdr:nvSpPr>
        <xdr:cNvPr id="78" name="Text Box 18"/>
        <xdr:cNvSpPr txBox="1">
          <a:spLocks noChangeArrowheads="1"/>
        </xdr:cNvSpPr>
      </xdr:nvSpPr>
      <xdr:spPr bwMode="auto">
        <a:xfrm>
          <a:off x="5334000" y="2162175"/>
          <a:ext cx="9525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342900</xdr:colOff>
      <xdr:row>61</xdr:row>
      <xdr:rowOff>0</xdr:rowOff>
    </xdr:from>
    <xdr:to>
      <xdr:col>6</xdr:col>
      <xdr:colOff>438150</xdr:colOff>
      <xdr:row>61</xdr:row>
      <xdr:rowOff>123825</xdr:rowOff>
    </xdr:to>
    <xdr:sp macro="" textlink="">
      <xdr:nvSpPr>
        <xdr:cNvPr id="79" name="Text Box 19"/>
        <xdr:cNvSpPr txBox="1">
          <a:spLocks noChangeArrowheads="1"/>
        </xdr:cNvSpPr>
      </xdr:nvSpPr>
      <xdr:spPr bwMode="auto">
        <a:xfrm>
          <a:off x="5334000" y="2162175"/>
          <a:ext cx="9525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342900</xdr:colOff>
      <xdr:row>61</xdr:row>
      <xdr:rowOff>0</xdr:rowOff>
    </xdr:from>
    <xdr:to>
      <xdr:col>6</xdr:col>
      <xdr:colOff>438150</xdr:colOff>
      <xdr:row>61</xdr:row>
      <xdr:rowOff>123825</xdr:rowOff>
    </xdr:to>
    <xdr:sp macro="" textlink="">
      <xdr:nvSpPr>
        <xdr:cNvPr id="80" name="Text Box 20"/>
        <xdr:cNvSpPr txBox="1">
          <a:spLocks noChangeArrowheads="1"/>
        </xdr:cNvSpPr>
      </xdr:nvSpPr>
      <xdr:spPr bwMode="auto">
        <a:xfrm>
          <a:off x="5334000" y="2162175"/>
          <a:ext cx="9525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342900</xdr:colOff>
      <xdr:row>61</xdr:row>
      <xdr:rowOff>0</xdr:rowOff>
    </xdr:from>
    <xdr:to>
      <xdr:col>6</xdr:col>
      <xdr:colOff>438150</xdr:colOff>
      <xdr:row>61</xdr:row>
      <xdr:rowOff>123825</xdr:rowOff>
    </xdr:to>
    <xdr:sp macro="" textlink="">
      <xdr:nvSpPr>
        <xdr:cNvPr id="81" name="Text Box 21"/>
        <xdr:cNvSpPr txBox="1">
          <a:spLocks noChangeArrowheads="1"/>
        </xdr:cNvSpPr>
      </xdr:nvSpPr>
      <xdr:spPr bwMode="auto">
        <a:xfrm>
          <a:off x="5334000" y="2162175"/>
          <a:ext cx="9525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342900</xdr:colOff>
      <xdr:row>61</xdr:row>
      <xdr:rowOff>0</xdr:rowOff>
    </xdr:from>
    <xdr:to>
      <xdr:col>6</xdr:col>
      <xdr:colOff>438150</xdr:colOff>
      <xdr:row>61</xdr:row>
      <xdr:rowOff>123825</xdr:rowOff>
    </xdr:to>
    <xdr:sp macro="" textlink="">
      <xdr:nvSpPr>
        <xdr:cNvPr id="82" name="Text Box 22"/>
        <xdr:cNvSpPr txBox="1">
          <a:spLocks noChangeArrowheads="1"/>
        </xdr:cNvSpPr>
      </xdr:nvSpPr>
      <xdr:spPr bwMode="auto">
        <a:xfrm>
          <a:off x="5334000" y="2162175"/>
          <a:ext cx="9525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342900</xdr:colOff>
      <xdr:row>61</xdr:row>
      <xdr:rowOff>0</xdr:rowOff>
    </xdr:from>
    <xdr:to>
      <xdr:col>6</xdr:col>
      <xdr:colOff>438150</xdr:colOff>
      <xdr:row>61</xdr:row>
      <xdr:rowOff>123825</xdr:rowOff>
    </xdr:to>
    <xdr:sp macro="" textlink="">
      <xdr:nvSpPr>
        <xdr:cNvPr id="83" name="Text Box 23"/>
        <xdr:cNvSpPr txBox="1">
          <a:spLocks noChangeArrowheads="1"/>
        </xdr:cNvSpPr>
      </xdr:nvSpPr>
      <xdr:spPr bwMode="auto">
        <a:xfrm>
          <a:off x="5334000" y="2162175"/>
          <a:ext cx="9525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342900</xdr:colOff>
      <xdr:row>61</xdr:row>
      <xdr:rowOff>0</xdr:rowOff>
    </xdr:from>
    <xdr:to>
      <xdr:col>6</xdr:col>
      <xdr:colOff>438150</xdr:colOff>
      <xdr:row>61</xdr:row>
      <xdr:rowOff>123825</xdr:rowOff>
    </xdr:to>
    <xdr:sp macro="" textlink="">
      <xdr:nvSpPr>
        <xdr:cNvPr id="84" name="Text Box 24"/>
        <xdr:cNvSpPr txBox="1">
          <a:spLocks noChangeArrowheads="1"/>
        </xdr:cNvSpPr>
      </xdr:nvSpPr>
      <xdr:spPr bwMode="auto">
        <a:xfrm>
          <a:off x="5334000" y="2162175"/>
          <a:ext cx="9525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342900</xdr:colOff>
      <xdr:row>61</xdr:row>
      <xdr:rowOff>0</xdr:rowOff>
    </xdr:from>
    <xdr:to>
      <xdr:col>6</xdr:col>
      <xdr:colOff>438150</xdr:colOff>
      <xdr:row>61</xdr:row>
      <xdr:rowOff>123825</xdr:rowOff>
    </xdr:to>
    <xdr:sp macro="" textlink="">
      <xdr:nvSpPr>
        <xdr:cNvPr id="85" name="Text Box 25"/>
        <xdr:cNvSpPr txBox="1">
          <a:spLocks noChangeArrowheads="1"/>
        </xdr:cNvSpPr>
      </xdr:nvSpPr>
      <xdr:spPr bwMode="auto">
        <a:xfrm>
          <a:off x="5334000" y="2162175"/>
          <a:ext cx="9525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342900</xdr:colOff>
      <xdr:row>61</xdr:row>
      <xdr:rowOff>0</xdr:rowOff>
    </xdr:from>
    <xdr:to>
      <xdr:col>6</xdr:col>
      <xdr:colOff>438150</xdr:colOff>
      <xdr:row>61</xdr:row>
      <xdr:rowOff>123825</xdr:rowOff>
    </xdr:to>
    <xdr:sp macro="" textlink="">
      <xdr:nvSpPr>
        <xdr:cNvPr id="86" name="Text Box 26"/>
        <xdr:cNvSpPr txBox="1">
          <a:spLocks noChangeArrowheads="1"/>
        </xdr:cNvSpPr>
      </xdr:nvSpPr>
      <xdr:spPr bwMode="auto">
        <a:xfrm>
          <a:off x="5334000" y="2162175"/>
          <a:ext cx="9525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342900</xdr:colOff>
      <xdr:row>61</xdr:row>
      <xdr:rowOff>0</xdr:rowOff>
    </xdr:from>
    <xdr:to>
      <xdr:col>6</xdr:col>
      <xdr:colOff>438150</xdr:colOff>
      <xdr:row>61</xdr:row>
      <xdr:rowOff>123825</xdr:rowOff>
    </xdr:to>
    <xdr:sp macro="" textlink="">
      <xdr:nvSpPr>
        <xdr:cNvPr id="87" name="Text Box 27"/>
        <xdr:cNvSpPr txBox="1">
          <a:spLocks noChangeArrowheads="1"/>
        </xdr:cNvSpPr>
      </xdr:nvSpPr>
      <xdr:spPr bwMode="auto">
        <a:xfrm>
          <a:off x="5334000" y="2162175"/>
          <a:ext cx="9525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342900</xdr:colOff>
      <xdr:row>61</xdr:row>
      <xdr:rowOff>0</xdr:rowOff>
    </xdr:from>
    <xdr:to>
      <xdr:col>6</xdr:col>
      <xdr:colOff>438150</xdr:colOff>
      <xdr:row>61</xdr:row>
      <xdr:rowOff>123825</xdr:rowOff>
    </xdr:to>
    <xdr:sp macro="" textlink="">
      <xdr:nvSpPr>
        <xdr:cNvPr id="88" name="Text Box 28"/>
        <xdr:cNvSpPr txBox="1">
          <a:spLocks noChangeArrowheads="1"/>
        </xdr:cNvSpPr>
      </xdr:nvSpPr>
      <xdr:spPr bwMode="auto">
        <a:xfrm>
          <a:off x="5334000" y="2162175"/>
          <a:ext cx="9525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342900</xdr:colOff>
      <xdr:row>61</xdr:row>
      <xdr:rowOff>0</xdr:rowOff>
    </xdr:from>
    <xdr:to>
      <xdr:col>6</xdr:col>
      <xdr:colOff>438150</xdr:colOff>
      <xdr:row>61</xdr:row>
      <xdr:rowOff>123825</xdr:rowOff>
    </xdr:to>
    <xdr:sp macro="" textlink="">
      <xdr:nvSpPr>
        <xdr:cNvPr id="89" name="Text Box 29"/>
        <xdr:cNvSpPr txBox="1">
          <a:spLocks noChangeArrowheads="1"/>
        </xdr:cNvSpPr>
      </xdr:nvSpPr>
      <xdr:spPr bwMode="auto">
        <a:xfrm>
          <a:off x="5334000" y="2162175"/>
          <a:ext cx="9525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342900</xdr:colOff>
      <xdr:row>61</xdr:row>
      <xdr:rowOff>0</xdr:rowOff>
    </xdr:from>
    <xdr:to>
      <xdr:col>6</xdr:col>
      <xdr:colOff>438150</xdr:colOff>
      <xdr:row>61</xdr:row>
      <xdr:rowOff>123825</xdr:rowOff>
    </xdr:to>
    <xdr:sp macro="" textlink="">
      <xdr:nvSpPr>
        <xdr:cNvPr id="90" name="Text Box 30"/>
        <xdr:cNvSpPr txBox="1">
          <a:spLocks noChangeArrowheads="1"/>
        </xdr:cNvSpPr>
      </xdr:nvSpPr>
      <xdr:spPr bwMode="auto">
        <a:xfrm>
          <a:off x="5334000" y="2162175"/>
          <a:ext cx="9525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342900</xdr:colOff>
      <xdr:row>61</xdr:row>
      <xdr:rowOff>0</xdr:rowOff>
    </xdr:from>
    <xdr:to>
      <xdr:col>6</xdr:col>
      <xdr:colOff>438150</xdr:colOff>
      <xdr:row>61</xdr:row>
      <xdr:rowOff>123825</xdr:rowOff>
    </xdr:to>
    <xdr:sp macro="" textlink="">
      <xdr:nvSpPr>
        <xdr:cNvPr id="91" name="Text Box 32"/>
        <xdr:cNvSpPr txBox="1">
          <a:spLocks noChangeArrowheads="1"/>
        </xdr:cNvSpPr>
      </xdr:nvSpPr>
      <xdr:spPr bwMode="auto">
        <a:xfrm>
          <a:off x="5334000" y="2162175"/>
          <a:ext cx="9525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342900</xdr:colOff>
      <xdr:row>61</xdr:row>
      <xdr:rowOff>0</xdr:rowOff>
    </xdr:from>
    <xdr:to>
      <xdr:col>6</xdr:col>
      <xdr:colOff>438150</xdr:colOff>
      <xdr:row>61</xdr:row>
      <xdr:rowOff>123825</xdr:rowOff>
    </xdr:to>
    <xdr:sp macro="" textlink="">
      <xdr:nvSpPr>
        <xdr:cNvPr id="92" name="Text Box 47"/>
        <xdr:cNvSpPr txBox="1">
          <a:spLocks noChangeArrowheads="1"/>
        </xdr:cNvSpPr>
      </xdr:nvSpPr>
      <xdr:spPr bwMode="auto">
        <a:xfrm>
          <a:off x="5334000" y="2162175"/>
          <a:ext cx="9525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342900</xdr:colOff>
      <xdr:row>61</xdr:row>
      <xdr:rowOff>0</xdr:rowOff>
    </xdr:from>
    <xdr:to>
      <xdr:col>6</xdr:col>
      <xdr:colOff>438150</xdr:colOff>
      <xdr:row>61</xdr:row>
      <xdr:rowOff>123825</xdr:rowOff>
    </xdr:to>
    <xdr:sp macro="" textlink="">
      <xdr:nvSpPr>
        <xdr:cNvPr id="93" name="Text Box 48"/>
        <xdr:cNvSpPr txBox="1">
          <a:spLocks noChangeArrowheads="1"/>
        </xdr:cNvSpPr>
      </xdr:nvSpPr>
      <xdr:spPr bwMode="auto">
        <a:xfrm>
          <a:off x="5334000" y="2162175"/>
          <a:ext cx="9525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342900</xdr:colOff>
      <xdr:row>61</xdr:row>
      <xdr:rowOff>0</xdr:rowOff>
    </xdr:from>
    <xdr:to>
      <xdr:col>6</xdr:col>
      <xdr:colOff>438150</xdr:colOff>
      <xdr:row>61</xdr:row>
      <xdr:rowOff>123825</xdr:rowOff>
    </xdr:to>
    <xdr:sp macro="" textlink="">
      <xdr:nvSpPr>
        <xdr:cNvPr id="94" name="Text Box 49"/>
        <xdr:cNvSpPr txBox="1">
          <a:spLocks noChangeArrowheads="1"/>
        </xdr:cNvSpPr>
      </xdr:nvSpPr>
      <xdr:spPr bwMode="auto">
        <a:xfrm>
          <a:off x="5334000" y="2162175"/>
          <a:ext cx="9525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342900</xdr:colOff>
      <xdr:row>61</xdr:row>
      <xdr:rowOff>0</xdr:rowOff>
    </xdr:from>
    <xdr:to>
      <xdr:col>6</xdr:col>
      <xdr:colOff>438150</xdr:colOff>
      <xdr:row>61</xdr:row>
      <xdr:rowOff>123825</xdr:rowOff>
    </xdr:to>
    <xdr:sp macro="" textlink="">
      <xdr:nvSpPr>
        <xdr:cNvPr id="95" name="Text Box 50"/>
        <xdr:cNvSpPr txBox="1">
          <a:spLocks noChangeArrowheads="1"/>
        </xdr:cNvSpPr>
      </xdr:nvSpPr>
      <xdr:spPr bwMode="auto">
        <a:xfrm>
          <a:off x="5334000" y="2162175"/>
          <a:ext cx="9525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342900</xdr:colOff>
      <xdr:row>61</xdr:row>
      <xdr:rowOff>0</xdr:rowOff>
    </xdr:from>
    <xdr:to>
      <xdr:col>6</xdr:col>
      <xdr:colOff>438150</xdr:colOff>
      <xdr:row>61</xdr:row>
      <xdr:rowOff>123825</xdr:rowOff>
    </xdr:to>
    <xdr:sp macro="" textlink="">
      <xdr:nvSpPr>
        <xdr:cNvPr id="96" name="Text Box 51"/>
        <xdr:cNvSpPr txBox="1">
          <a:spLocks noChangeArrowheads="1"/>
        </xdr:cNvSpPr>
      </xdr:nvSpPr>
      <xdr:spPr bwMode="auto">
        <a:xfrm>
          <a:off x="5334000" y="2162175"/>
          <a:ext cx="9525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342900</xdr:colOff>
      <xdr:row>61</xdr:row>
      <xdr:rowOff>0</xdr:rowOff>
    </xdr:from>
    <xdr:to>
      <xdr:col>6</xdr:col>
      <xdr:colOff>438150</xdr:colOff>
      <xdr:row>61</xdr:row>
      <xdr:rowOff>123825</xdr:rowOff>
    </xdr:to>
    <xdr:sp macro="" textlink="">
      <xdr:nvSpPr>
        <xdr:cNvPr id="97" name="Text Box 52"/>
        <xdr:cNvSpPr txBox="1">
          <a:spLocks noChangeArrowheads="1"/>
        </xdr:cNvSpPr>
      </xdr:nvSpPr>
      <xdr:spPr bwMode="auto">
        <a:xfrm>
          <a:off x="5334000" y="2162175"/>
          <a:ext cx="9525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342900</xdr:colOff>
      <xdr:row>61</xdr:row>
      <xdr:rowOff>0</xdr:rowOff>
    </xdr:from>
    <xdr:to>
      <xdr:col>6</xdr:col>
      <xdr:colOff>438150</xdr:colOff>
      <xdr:row>61</xdr:row>
      <xdr:rowOff>123825</xdr:rowOff>
    </xdr:to>
    <xdr:sp macro="" textlink="">
      <xdr:nvSpPr>
        <xdr:cNvPr id="98" name="Text Box 53"/>
        <xdr:cNvSpPr txBox="1">
          <a:spLocks noChangeArrowheads="1"/>
        </xdr:cNvSpPr>
      </xdr:nvSpPr>
      <xdr:spPr bwMode="auto">
        <a:xfrm>
          <a:off x="5334000" y="2162175"/>
          <a:ext cx="9525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342900</xdr:colOff>
      <xdr:row>61</xdr:row>
      <xdr:rowOff>0</xdr:rowOff>
    </xdr:from>
    <xdr:to>
      <xdr:col>6</xdr:col>
      <xdr:colOff>438150</xdr:colOff>
      <xdr:row>61</xdr:row>
      <xdr:rowOff>123825</xdr:rowOff>
    </xdr:to>
    <xdr:sp macro="" textlink="">
      <xdr:nvSpPr>
        <xdr:cNvPr id="99" name="Text Box 54"/>
        <xdr:cNvSpPr txBox="1">
          <a:spLocks noChangeArrowheads="1"/>
        </xdr:cNvSpPr>
      </xdr:nvSpPr>
      <xdr:spPr bwMode="auto">
        <a:xfrm>
          <a:off x="5334000" y="2162175"/>
          <a:ext cx="9525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342900</xdr:colOff>
      <xdr:row>61</xdr:row>
      <xdr:rowOff>0</xdr:rowOff>
    </xdr:from>
    <xdr:to>
      <xdr:col>6</xdr:col>
      <xdr:colOff>438150</xdr:colOff>
      <xdr:row>61</xdr:row>
      <xdr:rowOff>123825</xdr:rowOff>
    </xdr:to>
    <xdr:sp macro="" textlink="">
      <xdr:nvSpPr>
        <xdr:cNvPr id="100" name="Text Box 55"/>
        <xdr:cNvSpPr txBox="1">
          <a:spLocks noChangeArrowheads="1"/>
        </xdr:cNvSpPr>
      </xdr:nvSpPr>
      <xdr:spPr bwMode="auto">
        <a:xfrm>
          <a:off x="5334000" y="2162175"/>
          <a:ext cx="9525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342900</xdr:colOff>
      <xdr:row>61</xdr:row>
      <xdr:rowOff>0</xdr:rowOff>
    </xdr:from>
    <xdr:to>
      <xdr:col>6</xdr:col>
      <xdr:colOff>438150</xdr:colOff>
      <xdr:row>61</xdr:row>
      <xdr:rowOff>123825</xdr:rowOff>
    </xdr:to>
    <xdr:sp macro="" textlink="">
      <xdr:nvSpPr>
        <xdr:cNvPr id="101" name="Text Box 56"/>
        <xdr:cNvSpPr txBox="1">
          <a:spLocks noChangeArrowheads="1"/>
        </xdr:cNvSpPr>
      </xdr:nvSpPr>
      <xdr:spPr bwMode="auto">
        <a:xfrm>
          <a:off x="5334000" y="2162175"/>
          <a:ext cx="9525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342900</xdr:colOff>
      <xdr:row>61</xdr:row>
      <xdr:rowOff>0</xdr:rowOff>
    </xdr:from>
    <xdr:to>
      <xdr:col>6</xdr:col>
      <xdr:colOff>438150</xdr:colOff>
      <xdr:row>61</xdr:row>
      <xdr:rowOff>123825</xdr:rowOff>
    </xdr:to>
    <xdr:sp macro="" textlink="">
      <xdr:nvSpPr>
        <xdr:cNvPr id="102" name="Text Box 57"/>
        <xdr:cNvSpPr txBox="1">
          <a:spLocks noChangeArrowheads="1"/>
        </xdr:cNvSpPr>
      </xdr:nvSpPr>
      <xdr:spPr bwMode="auto">
        <a:xfrm>
          <a:off x="5334000" y="2162175"/>
          <a:ext cx="9525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342900</xdr:colOff>
      <xdr:row>61</xdr:row>
      <xdr:rowOff>0</xdr:rowOff>
    </xdr:from>
    <xdr:to>
      <xdr:col>6</xdr:col>
      <xdr:colOff>438150</xdr:colOff>
      <xdr:row>61</xdr:row>
      <xdr:rowOff>123825</xdr:rowOff>
    </xdr:to>
    <xdr:sp macro="" textlink="">
      <xdr:nvSpPr>
        <xdr:cNvPr id="103" name="Text Box 58"/>
        <xdr:cNvSpPr txBox="1">
          <a:spLocks noChangeArrowheads="1"/>
        </xdr:cNvSpPr>
      </xdr:nvSpPr>
      <xdr:spPr bwMode="auto">
        <a:xfrm>
          <a:off x="5334000" y="2162175"/>
          <a:ext cx="9525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342900</xdr:colOff>
      <xdr:row>61</xdr:row>
      <xdr:rowOff>0</xdr:rowOff>
    </xdr:from>
    <xdr:to>
      <xdr:col>6</xdr:col>
      <xdr:colOff>438150</xdr:colOff>
      <xdr:row>61</xdr:row>
      <xdr:rowOff>123825</xdr:rowOff>
    </xdr:to>
    <xdr:sp macro="" textlink="">
      <xdr:nvSpPr>
        <xdr:cNvPr id="104" name="Text Box 59"/>
        <xdr:cNvSpPr txBox="1">
          <a:spLocks noChangeArrowheads="1"/>
        </xdr:cNvSpPr>
      </xdr:nvSpPr>
      <xdr:spPr bwMode="auto">
        <a:xfrm>
          <a:off x="5334000" y="2162175"/>
          <a:ext cx="9525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342900</xdr:colOff>
      <xdr:row>61</xdr:row>
      <xdr:rowOff>0</xdr:rowOff>
    </xdr:from>
    <xdr:to>
      <xdr:col>6</xdr:col>
      <xdr:colOff>438150</xdr:colOff>
      <xdr:row>61</xdr:row>
      <xdr:rowOff>123825</xdr:rowOff>
    </xdr:to>
    <xdr:sp macro="" textlink="">
      <xdr:nvSpPr>
        <xdr:cNvPr id="105" name="Text Box 60"/>
        <xdr:cNvSpPr txBox="1">
          <a:spLocks noChangeArrowheads="1"/>
        </xdr:cNvSpPr>
      </xdr:nvSpPr>
      <xdr:spPr bwMode="auto">
        <a:xfrm>
          <a:off x="5334000" y="2162175"/>
          <a:ext cx="9525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342900</xdr:colOff>
      <xdr:row>61</xdr:row>
      <xdr:rowOff>0</xdr:rowOff>
    </xdr:from>
    <xdr:to>
      <xdr:col>6</xdr:col>
      <xdr:colOff>438150</xdr:colOff>
      <xdr:row>61</xdr:row>
      <xdr:rowOff>123825</xdr:rowOff>
    </xdr:to>
    <xdr:sp macro="" textlink="">
      <xdr:nvSpPr>
        <xdr:cNvPr id="106" name="Text Box 61"/>
        <xdr:cNvSpPr txBox="1">
          <a:spLocks noChangeArrowheads="1"/>
        </xdr:cNvSpPr>
      </xdr:nvSpPr>
      <xdr:spPr bwMode="auto">
        <a:xfrm>
          <a:off x="5334000" y="2162175"/>
          <a:ext cx="9525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342900</xdr:colOff>
      <xdr:row>61</xdr:row>
      <xdr:rowOff>0</xdr:rowOff>
    </xdr:from>
    <xdr:to>
      <xdr:col>6</xdr:col>
      <xdr:colOff>438150</xdr:colOff>
      <xdr:row>61</xdr:row>
      <xdr:rowOff>123825</xdr:rowOff>
    </xdr:to>
    <xdr:sp macro="" textlink="">
      <xdr:nvSpPr>
        <xdr:cNvPr id="107" name="Text Box 2"/>
        <xdr:cNvSpPr txBox="1">
          <a:spLocks noChangeArrowheads="1"/>
        </xdr:cNvSpPr>
      </xdr:nvSpPr>
      <xdr:spPr bwMode="auto">
        <a:xfrm>
          <a:off x="5334000" y="2162175"/>
          <a:ext cx="9525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342900</xdr:colOff>
      <xdr:row>61</xdr:row>
      <xdr:rowOff>0</xdr:rowOff>
    </xdr:from>
    <xdr:to>
      <xdr:col>6</xdr:col>
      <xdr:colOff>438150</xdr:colOff>
      <xdr:row>61</xdr:row>
      <xdr:rowOff>123825</xdr:rowOff>
    </xdr:to>
    <xdr:sp macro="" textlink="">
      <xdr:nvSpPr>
        <xdr:cNvPr id="108" name="Text Box 17"/>
        <xdr:cNvSpPr txBox="1">
          <a:spLocks noChangeArrowheads="1"/>
        </xdr:cNvSpPr>
      </xdr:nvSpPr>
      <xdr:spPr bwMode="auto">
        <a:xfrm>
          <a:off x="5334000" y="2162175"/>
          <a:ext cx="9525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342900</xdr:colOff>
      <xdr:row>61</xdr:row>
      <xdr:rowOff>0</xdr:rowOff>
    </xdr:from>
    <xdr:to>
      <xdr:col>6</xdr:col>
      <xdr:colOff>438150</xdr:colOff>
      <xdr:row>61</xdr:row>
      <xdr:rowOff>123825</xdr:rowOff>
    </xdr:to>
    <xdr:sp macro="" textlink="">
      <xdr:nvSpPr>
        <xdr:cNvPr id="109" name="Text Box 18"/>
        <xdr:cNvSpPr txBox="1">
          <a:spLocks noChangeArrowheads="1"/>
        </xdr:cNvSpPr>
      </xdr:nvSpPr>
      <xdr:spPr bwMode="auto">
        <a:xfrm>
          <a:off x="5334000" y="2162175"/>
          <a:ext cx="9525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342900</xdr:colOff>
      <xdr:row>61</xdr:row>
      <xdr:rowOff>0</xdr:rowOff>
    </xdr:from>
    <xdr:to>
      <xdr:col>6</xdr:col>
      <xdr:colOff>438150</xdr:colOff>
      <xdr:row>61</xdr:row>
      <xdr:rowOff>123825</xdr:rowOff>
    </xdr:to>
    <xdr:sp macro="" textlink="">
      <xdr:nvSpPr>
        <xdr:cNvPr id="110" name="Text Box 19"/>
        <xdr:cNvSpPr txBox="1">
          <a:spLocks noChangeArrowheads="1"/>
        </xdr:cNvSpPr>
      </xdr:nvSpPr>
      <xdr:spPr bwMode="auto">
        <a:xfrm>
          <a:off x="5334000" y="2162175"/>
          <a:ext cx="9525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342900</xdr:colOff>
      <xdr:row>61</xdr:row>
      <xdr:rowOff>0</xdr:rowOff>
    </xdr:from>
    <xdr:to>
      <xdr:col>6</xdr:col>
      <xdr:colOff>438150</xdr:colOff>
      <xdr:row>61</xdr:row>
      <xdr:rowOff>123825</xdr:rowOff>
    </xdr:to>
    <xdr:sp macro="" textlink="">
      <xdr:nvSpPr>
        <xdr:cNvPr id="111" name="Text Box 20"/>
        <xdr:cNvSpPr txBox="1">
          <a:spLocks noChangeArrowheads="1"/>
        </xdr:cNvSpPr>
      </xdr:nvSpPr>
      <xdr:spPr bwMode="auto">
        <a:xfrm>
          <a:off x="5334000" y="2162175"/>
          <a:ext cx="9525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342900</xdr:colOff>
      <xdr:row>61</xdr:row>
      <xdr:rowOff>0</xdr:rowOff>
    </xdr:from>
    <xdr:to>
      <xdr:col>6</xdr:col>
      <xdr:colOff>438150</xdr:colOff>
      <xdr:row>61</xdr:row>
      <xdr:rowOff>123825</xdr:rowOff>
    </xdr:to>
    <xdr:sp macro="" textlink="">
      <xdr:nvSpPr>
        <xdr:cNvPr id="112" name="Text Box 21"/>
        <xdr:cNvSpPr txBox="1">
          <a:spLocks noChangeArrowheads="1"/>
        </xdr:cNvSpPr>
      </xdr:nvSpPr>
      <xdr:spPr bwMode="auto">
        <a:xfrm>
          <a:off x="5334000" y="2162175"/>
          <a:ext cx="9525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342900</xdr:colOff>
      <xdr:row>61</xdr:row>
      <xdr:rowOff>0</xdr:rowOff>
    </xdr:from>
    <xdr:to>
      <xdr:col>6</xdr:col>
      <xdr:colOff>438150</xdr:colOff>
      <xdr:row>61</xdr:row>
      <xdr:rowOff>123825</xdr:rowOff>
    </xdr:to>
    <xdr:sp macro="" textlink="">
      <xdr:nvSpPr>
        <xdr:cNvPr id="113" name="Text Box 22"/>
        <xdr:cNvSpPr txBox="1">
          <a:spLocks noChangeArrowheads="1"/>
        </xdr:cNvSpPr>
      </xdr:nvSpPr>
      <xdr:spPr bwMode="auto">
        <a:xfrm>
          <a:off x="5334000" y="2162175"/>
          <a:ext cx="9525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342900</xdr:colOff>
      <xdr:row>61</xdr:row>
      <xdr:rowOff>0</xdr:rowOff>
    </xdr:from>
    <xdr:to>
      <xdr:col>6</xdr:col>
      <xdr:colOff>438150</xdr:colOff>
      <xdr:row>61</xdr:row>
      <xdr:rowOff>123825</xdr:rowOff>
    </xdr:to>
    <xdr:sp macro="" textlink="">
      <xdr:nvSpPr>
        <xdr:cNvPr id="114" name="Text Box 23"/>
        <xdr:cNvSpPr txBox="1">
          <a:spLocks noChangeArrowheads="1"/>
        </xdr:cNvSpPr>
      </xdr:nvSpPr>
      <xdr:spPr bwMode="auto">
        <a:xfrm>
          <a:off x="5334000" y="2162175"/>
          <a:ext cx="9525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342900</xdr:colOff>
      <xdr:row>61</xdr:row>
      <xdr:rowOff>0</xdr:rowOff>
    </xdr:from>
    <xdr:to>
      <xdr:col>6</xdr:col>
      <xdr:colOff>438150</xdr:colOff>
      <xdr:row>61</xdr:row>
      <xdr:rowOff>123825</xdr:rowOff>
    </xdr:to>
    <xdr:sp macro="" textlink="">
      <xdr:nvSpPr>
        <xdr:cNvPr id="115" name="Text Box 24"/>
        <xdr:cNvSpPr txBox="1">
          <a:spLocks noChangeArrowheads="1"/>
        </xdr:cNvSpPr>
      </xdr:nvSpPr>
      <xdr:spPr bwMode="auto">
        <a:xfrm>
          <a:off x="5334000" y="2162175"/>
          <a:ext cx="9525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342900</xdr:colOff>
      <xdr:row>61</xdr:row>
      <xdr:rowOff>0</xdr:rowOff>
    </xdr:from>
    <xdr:to>
      <xdr:col>6</xdr:col>
      <xdr:colOff>438150</xdr:colOff>
      <xdr:row>61</xdr:row>
      <xdr:rowOff>123825</xdr:rowOff>
    </xdr:to>
    <xdr:sp macro="" textlink="">
      <xdr:nvSpPr>
        <xdr:cNvPr id="116" name="Text Box 25"/>
        <xdr:cNvSpPr txBox="1">
          <a:spLocks noChangeArrowheads="1"/>
        </xdr:cNvSpPr>
      </xdr:nvSpPr>
      <xdr:spPr bwMode="auto">
        <a:xfrm>
          <a:off x="5334000" y="2162175"/>
          <a:ext cx="9525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342900</xdr:colOff>
      <xdr:row>61</xdr:row>
      <xdr:rowOff>0</xdr:rowOff>
    </xdr:from>
    <xdr:to>
      <xdr:col>6</xdr:col>
      <xdr:colOff>438150</xdr:colOff>
      <xdr:row>61</xdr:row>
      <xdr:rowOff>123825</xdr:rowOff>
    </xdr:to>
    <xdr:sp macro="" textlink="">
      <xdr:nvSpPr>
        <xdr:cNvPr id="117" name="Text Box 26"/>
        <xdr:cNvSpPr txBox="1">
          <a:spLocks noChangeArrowheads="1"/>
        </xdr:cNvSpPr>
      </xdr:nvSpPr>
      <xdr:spPr bwMode="auto">
        <a:xfrm>
          <a:off x="5334000" y="2162175"/>
          <a:ext cx="9525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342900</xdr:colOff>
      <xdr:row>61</xdr:row>
      <xdr:rowOff>0</xdr:rowOff>
    </xdr:from>
    <xdr:to>
      <xdr:col>6</xdr:col>
      <xdr:colOff>438150</xdr:colOff>
      <xdr:row>61</xdr:row>
      <xdr:rowOff>123825</xdr:rowOff>
    </xdr:to>
    <xdr:sp macro="" textlink="">
      <xdr:nvSpPr>
        <xdr:cNvPr id="118" name="Text Box 27"/>
        <xdr:cNvSpPr txBox="1">
          <a:spLocks noChangeArrowheads="1"/>
        </xdr:cNvSpPr>
      </xdr:nvSpPr>
      <xdr:spPr bwMode="auto">
        <a:xfrm>
          <a:off x="5334000" y="2162175"/>
          <a:ext cx="9525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342900</xdr:colOff>
      <xdr:row>61</xdr:row>
      <xdr:rowOff>0</xdr:rowOff>
    </xdr:from>
    <xdr:to>
      <xdr:col>6</xdr:col>
      <xdr:colOff>438150</xdr:colOff>
      <xdr:row>61</xdr:row>
      <xdr:rowOff>123825</xdr:rowOff>
    </xdr:to>
    <xdr:sp macro="" textlink="">
      <xdr:nvSpPr>
        <xdr:cNvPr id="119" name="Text Box 28"/>
        <xdr:cNvSpPr txBox="1">
          <a:spLocks noChangeArrowheads="1"/>
        </xdr:cNvSpPr>
      </xdr:nvSpPr>
      <xdr:spPr bwMode="auto">
        <a:xfrm>
          <a:off x="5334000" y="2162175"/>
          <a:ext cx="9525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342900</xdr:colOff>
      <xdr:row>61</xdr:row>
      <xdr:rowOff>0</xdr:rowOff>
    </xdr:from>
    <xdr:to>
      <xdr:col>6</xdr:col>
      <xdr:colOff>438150</xdr:colOff>
      <xdr:row>61</xdr:row>
      <xdr:rowOff>123825</xdr:rowOff>
    </xdr:to>
    <xdr:sp macro="" textlink="">
      <xdr:nvSpPr>
        <xdr:cNvPr id="120" name="Text Box 29"/>
        <xdr:cNvSpPr txBox="1">
          <a:spLocks noChangeArrowheads="1"/>
        </xdr:cNvSpPr>
      </xdr:nvSpPr>
      <xdr:spPr bwMode="auto">
        <a:xfrm>
          <a:off x="5334000" y="2162175"/>
          <a:ext cx="9525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342900</xdr:colOff>
      <xdr:row>61</xdr:row>
      <xdr:rowOff>0</xdr:rowOff>
    </xdr:from>
    <xdr:to>
      <xdr:col>6</xdr:col>
      <xdr:colOff>438150</xdr:colOff>
      <xdr:row>61</xdr:row>
      <xdr:rowOff>123825</xdr:rowOff>
    </xdr:to>
    <xdr:sp macro="" textlink="">
      <xdr:nvSpPr>
        <xdr:cNvPr id="121" name="Text Box 30"/>
        <xdr:cNvSpPr txBox="1">
          <a:spLocks noChangeArrowheads="1"/>
        </xdr:cNvSpPr>
      </xdr:nvSpPr>
      <xdr:spPr bwMode="auto">
        <a:xfrm>
          <a:off x="5334000" y="2162175"/>
          <a:ext cx="9525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342900</xdr:colOff>
      <xdr:row>61</xdr:row>
      <xdr:rowOff>0</xdr:rowOff>
    </xdr:from>
    <xdr:to>
      <xdr:col>6</xdr:col>
      <xdr:colOff>438150</xdr:colOff>
      <xdr:row>61</xdr:row>
      <xdr:rowOff>123825</xdr:rowOff>
    </xdr:to>
    <xdr:sp macro="" textlink="">
      <xdr:nvSpPr>
        <xdr:cNvPr id="122" name="Text Box 32"/>
        <xdr:cNvSpPr txBox="1">
          <a:spLocks noChangeArrowheads="1"/>
        </xdr:cNvSpPr>
      </xdr:nvSpPr>
      <xdr:spPr bwMode="auto">
        <a:xfrm>
          <a:off x="5334000" y="2162175"/>
          <a:ext cx="9525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342900</xdr:colOff>
      <xdr:row>61</xdr:row>
      <xdr:rowOff>0</xdr:rowOff>
    </xdr:from>
    <xdr:to>
      <xdr:col>6</xdr:col>
      <xdr:colOff>438150</xdr:colOff>
      <xdr:row>61</xdr:row>
      <xdr:rowOff>123825</xdr:rowOff>
    </xdr:to>
    <xdr:sp macro="" textlink="">
      <xdr:nvSpPr>
        <xdr:cNvPr id="123" name="Text Box 47"/>
        <xdr:cNvSpPr txBox="1">
          <a:spLocks noChangeArrowheads="1"/>
        </xdr:cNvSpPr>
      </xdr:nvSpPr>
      <xdr:spPr bwMode="auto">
        <a:xfrm>
          <a:off x="5334000" y="2162175"/>
          <a:ext cx="9525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342900</xdr:colOff>
      <xdr:row>61</xdr:row>
      <xdr:rowOff>0</xdr:rowOff>
    </xdr:from>
    <xdr:to>
      <xdr:col>6</xdr:col>
      <xdr:colOff>438150</xdr:colOff>
      <xdr:row>61</xdr:row>
      <xdr:rowOff>123825</xdr:rowOff>
    </xdr:to>
    <xdr:sp macro="" textlink="">
      <xdr:nvSpPr>
        <xdr:cNvPr id="124" name="Text Box 48"/>
        <xdr:cNvSpPr txBox="1">
          <a:spLocks noChangeArrowheads="1"/>
        </xdr:cNvSpPr>
      </xdr:nvSpPr>
      <xdr:spPr bwMode="auto">
        <a:xfrm>
          <a:off x="5334000" y="2162175"/>
          <a:ext cx="9525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342900</xdr:colOff>
      <xdr:row>61</xdr:row>
      <xdr:rowOff>0</xdr:rowOff>
    </xdr:from>
    <xdr:to>
      <xdr:col>6</xdr:col>
      <xdr:colOff>438150</xdr:colOff>
      <xdr:row>61</xdr:row>
      <xdr:rowOff>123825</xdr:rowOff>
    </xdr:to>
    <xdr:sp macro="" textlink="">
      <xdr:nvSpPr>
        <xdr:cNvPr id="125" name="Text Box 49"/>
        <xdr:cNvSpPr txBox="1">
          <a:spLocks noChangeArrowheads="1"/>
        </xdr:cNvSpPr>
      </xdr:nvSpPr>
      <xdr:spPr bwMode="auto">
        <a:xfrm>
          <a:off x="5334000" y="2162175"/>
          <a:ext cx="9525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342900</xdr:colOff>
      <xdr:row>61</xdr:row>
      <xdr:rowOff>0</xdr:rowOff>
    </xdr:from>
    <xdr:to>
      <xdr:col>6</xdr:col>
      <xdr:colOff>438150</xdr:colOff>
      <xdr:row>61</xdr:row>
      <xdr:rowOff>123825</xdr:rowOff>
    </xdr:to>
    <xdr:sp macro="" textlink="">
      <xdr:nvSpPr>
        <xdr:cNvPr id="126" name="Text Box 50"/>
        <xdr:cNvSpPr txBox="1">
          <a:spLocks noChangeArrowheads="1"/>
        </xdr:cNvSpPr>
      </xdr:nvSpPr>
      <xdr:spPr bwMode="auto">
        <a:xfrm>
          <a:off x="5334000" y="2162175"/>
          <a:ext cx="9525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342900</xdr:colOff>
      <xdr:row>61</xdr:row>
      <xdr:rowOff>0</xdr:rowOff>
    </xdr:from>
    <xdr:to>
      <xdr:col>6</xdr:col>
      <xdr:colOff>438150</xdr:colOff>
      <xdr:row>61</xdr:row>
      <xdr:rowOff>123825</xdr:rowOff>
    </xdr:to>
    <xdr:sp macro="" textlink="">
      <xdr:nvSpPr>
        <xdr:cNvPr id="127" name="Text Box 51"/>
        <xdr:cNvSpPr txBox="1">
          <a:spLocks noChangeArrowheads="1"/>
        </xdr:cNvSpPr>
      </xdr:nvSpPr>
      <xdr:spPr bwMode="auto">
        <a:xfrm>
          <a:off x="5334000" y="2162175"/>
          <a:ext cx="9525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342900</xdr:colOff>
      <xdr:row>61</xdr:row>
      <xdr:rowOff>0</xdr:rowOff>
    </xdr:from>
    <xdr:to>
      <xdr:col>6</xdr:col>
      <xdr:colOff>438150</xdr:colOff>
      <xdr:row>61</xdr:row>
      <xdr:rowOff>123825</xdr:rowOff>
    </xdr:to>
    <xdr:sp macro="" textlink="">
      <xdr:nvSpPr>
        <xdr:cNvPr id="128" name="Text Box 52"/>
        <xdr:cNvSpPr txBox="1">
          <a:spLocks noChangeArrowheads="1"/>
        </xdr:cNvSpPr>
      </xdr:nvSpPr>
      <xdr:spPr bwMode="auto">
        <a:xfrm>
          <a:off x="5334000" y="2162175"/>
          <a:ext cx="9525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342900</xdr:colOff>
      <xdr:row>61</xdr:row>
      <xdr:rowOff>0</xdr:rowOff>
    </xdr:from>
    <xdr:to>
      <xdr:col>6</xdr:col>
      <xdr:colOff>438150</xdr:colOff>
      <xdr:row>61</xdr:row>
      <xdr:rowOff>123825</xdr:rowOff>
    </xdr:to>
    <xdr:sp macro="" textlink="">
      <xdr:nvSpPr>
        <xdr:cNvPr id="129" name="Text Box 53"/>
        <xdr:cNvSpPr txBox="1">
          <a:spLocks noChangeArrowheads="1"/>
        </xdr:cNvSpPr>
      </xdr:nvSpPr>
      <xdr:spPr bwMode="auto">
        <a:xfrm>
          <a:off x="5334000" y="2162175"/>
          <a:ext cx="9525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342900</xdr:colOff>
      <xdr:row>61</xdr:row>
      <xdr:rowOff>0</xdr:rowOff>
    </xdr:from>
    <xdr:to>
      <xdr:col>6</xdr:col>
      <xdr:colOff>438150</xdr:colOff>
      <xdr:row>61</xdr:row>
      <xdr:rowOff>123825</xdr:rowOff>
    </xdr:to>
    <xdr:sp macro="" textlink="">
      <xdr:nvSpPr>
        <xdr:cNvPr id="130" name="Text Box 54"/>
        <xdr:cNvSpPr txBox="1">
          <a:spLocks noChangeArrowheads="1"/>
        </xdr:cNvSpPr>
      </xdr:nvSpPr>
      <xdr:spPr bwMode="auto">
        <a:xfrm>
          <a:off x="5334000" y="2162175"/>
          <a:ext cx="9525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342900</xdr:colOff>
      <xdr:row>61</xdr:row>
      <xdr:rowOff>0</xdr:rowOff>
    </xdr:from>
    <xdr:to>
      <xdr:col>6</xdr:col>
      <xdr:colOff>438150</xdr:colOff>
      <xdr:row>61</xdr:row>
      <xdr:rowOff>123825</xdr:rowOff>
    </xdr:to>
    <xdr:sp macro="" textlink="">
      <xdr:nvSpPr>
        <xdr:cNvPr id="131" name="Text Box 55"/>
        <xdr:cNvSpPr txBox="1">
          <a:spLocks noChangeArrowheads="1"/>
        </xdr:cNvSpPr>
      </xdr:nvSpPr>
      <xdr:spPr bwMode="auto">
        <a:xfrm>
          <a:off x="5334000" y="2162175"/>
          <a:ext cx="9525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342900</xdr:colOff>
      <xdr:row>61</xdr:row>
      <xdr:rowOff>0</xdr:rowOff>
    </xdr:from>
    <xdr:to>
      <xdr:col>6</xdr:col>
      <xdr:colOff>438150</xdr:colOff>
      <xdr:row>61</xdr:row>
      <xdr:rowOff>123825</xdr:rowOff>
    </xdr:to>
    <xdr:sp macro="" textlink="">
      <xdr:nvSpPr>
        <xdr:cNvPr id="132" name="Text Box 56"/>
        <xdr:cNvSpPr txBox="1">
          <a:spLocks noChangeArrowheads="1"/>
        </xdr:cNvSpPr>
      </xdr:nvSpPr>
      <xdr:spPr bwMode="auto">
        <a:xfrm>
          <a:off x="5334000" y="2162175"/>
          <a:ext cx="9525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342900</xdr:colOff>
      <xdr:row>61</xdr:row>
      <xdr:rowOff>0</xdr:rowOff>
    </xdr:from>
    <xdr:to>
      <xdr:col>6</xdr:col>
      <xdr:colOff>438150</xdr:colOff>
      <xdr:row>61</xdr:row>
      <xdr:rowOff>123825</xdr:rowOff>
    </xdr:to>
    <xdr:sp macro="" textlink="">
      <xdr:nvSpPr>
        <xdr:cNvPr id="133" name="Text Box 57"/>
        <xdr:cNvSpPr txBox="1">
          <a:spLocks noChangeArrowheads="1"/>
        </xdr:cNvSpPr>
      </xdr:nvSpPr>
      <xdr:spPr bwMode="auto">
        <a:xfrm>
          <a:off x="5334000" y="2162175"/>
          <a:ext cx="9525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342900</xdr:colOff>
      <xdr:row>61</xdr:row>
      <xdr:rowOff>0</xdr:rowOff>
    </xdr:from>
    <xdr:to>
      <xdr:col>6</xdr:col>
      <xdr:colOff>438150</xdr:colOff>
      <xdr:row>61</xdr:row>
      <xdr:rowOff>123825</xdr:rowOff>
    </xdr:to>
    <xdr:sp macro="" textlink="">
      <xdr:nvSpPr>
        <xdr:cNvPr id="134" name="Text Box 58"/>
        <xdr:cNvSpPr txBox="1">
          <a:spLocks noChangeArrowheads="1"/>
        </xdr:cNvSpPr>
      </xdr:nvSpPr>
      <xdr:spPr bwMode="auto">
        <a:xfrm>
          <a:off x="5334000" y="2162175"/>
          <a:ext cx="9525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342900</xdr:colOff>
      <xdr:row>61</xdr:row>
      <xdr:rowOff>0</xdr:rowOff>
    </xdr:from>
    <xdr:to>
      <xdr:col>6</xdr:col>
      <xdr:colOff>438150</xdr:colOff>
      <xdr:row>61</xdr:row>
      <xdr:rowOff>123825</xdr:rowOff>
    </xdr:to>
    <xdr:sp macro="" textlink="">
      <xdr:nvSpPr>
        <xdr:cNvPr id="135" name="Text Box 59"/>
        <xdr:cNvSpPr txBox="1">
          <a:spLocks noChangeArrowheads="1"/>
        </xdr:cNvSpPr>
      </xdr:nvSpPr>
      <xdr:spPr bwMode="auto">
        <a:xfrm>
          <a:off x="5334000" y="2162175"/>
          <a:ext cx="9525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342900</xdr:colOff>
      <xdr:row>61</xdr:row>
      <xdr:rowOff>0</xdr:rowOff>
    </xdr:from>
    <xdr:to>
      <xdr:col>6</xdr:col>
      <xdr:colOff>438150</xdr:colOff>
      <xdr:row>61</xdr:row>
      <xdr:rowOff>123825</xdr:rowOff>
    </xdr:to>
    <xdr:sp macro="" textlink="">
      <xdr:nvSpPr>
        <xdr:cNvPr id="136" name="Text Box 60"/>
        <xdr:cNvSpPr txBox="1">
          <a:spLocks noChangeArrowheads="1"/>
        </xdr:cNvSpPr>
      </xdr:nvSpPr>
      <xdr:spPr bwMode="auto">
        <a:xfrm>
          <a:off x="5334000" y="2162175"/>
          <a:ext cx="9525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342900</xdr:colOff>
      <xdr:row>61</xdr:row>
      <xdr:rowOff>0</xdr:rowOff>
    </xdr:from>
    <xdr:to>
      <xdr:col>6</xdr:col>
      <xdr:colOff>438150</xdr:colOff>
      <xdr:row>61</xdr:row>
      <xdr:rowOff>123825</xdr:rowOff>
    </xdr:to>
    <xdr:sp macro="" textlink="">
      <xdr:nvSpPr>
        <xdr:cNvPr id="137" name="Text Box 61"/>
        <xdr:cNvSpPr txBox="1">
          <a:spLocks noChangeArrowheads="1"/>
        </xdr:cNvSpPr>
      </xdr:nvSpPr>
      <xdr:spPr bwMode="auto">
        <a:xfrm>
          <a:off x="5334000" y="2162175"/>
          <a:ext cx="9525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342900</xdr:colOff>
      <xdr:row>61</xdr:row>
      <xdr:rowOff>0</xdr:rowOff>
    </xdr:from>
    <xdr:to>
      <xdr:col>6</xdr:col>
      <xdr:colOff>438150</xdr:colOff>
      <xdr:row>61</xdr:row>
      <xdr:rowOff>123825</xdr:rowOff>
    </xdr:to>
    <xdr:sp macro="" textlink="">
      <xdr:nvSpPr>
        <xdr:cNvPr id="138" name="Text Box 2"/>
        <xdr:cNvSpPr txBox="1">
          <a:spLocks noChangeArrowheads="1"/>
        </xdr:cNvSpPr>
      </xdr:nvSpPr>
      <xdr:spPr bwMode="auto">
        <a:xfrm>
          <a:off x="5334000" y="2162175"/>
          <a:ext cx="9525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342900</xdr:colOff>
      <xdr:row>61</xdr:row>
      <xdr:rowOff>0</xdr:rowOff>
    </xdr:from>
    <xdr:to>
      <xdr:col>6</xdr:col>
      <xdr:colOff>438150</xdr:colOff>
      <xdr:row>61</xdr:row>
      <xdr:rowOff>123825</xdr:rowOff>
    </xdr:to>
    <xdr:sp macro="" textlink="">
      <xdr:nvSpPr>
        <xdr:cNvPr id="139" name="Text Box 17"/>
        <xdr:cNvSpPr txBox="1">
          <a:spLocks noChangeArrowheads="1"/>
        </xdr:cNvSpPr>
      </xdr:nvSpPr>
      <xdr:spPr bwMode="auto">
        <a:xfrm>
          <a:off x="5334000" y="2162175"/>
          <a:ext cx="9525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342900</xdr:colOff>
      <xdr:row>61</xdr:row>
      <xdr:rowOff>0</xdr:rowOff>
    </xdr:from>
    <xdr:to>
      <xdr:col>6</xdr:col>
      <xdr:colOff>438150</xdr:colOff>
      <xdr:row>61</xdr:row>
      <xdr:rowOff>123825</xdr:rowOff>
    </xdr:to>
    <xdr:sp macro="" textlink="">
      <xdr:nvSpPr>
        <xdr:cNvPr id="140" name="Text Box 18"/>
        <xdr:cNvSpPr txBox="1">
          <a:spLocks noChangeArrowheads="1"/>
        </xdr:cNvSpPr>
      </xdr:nvSpPr>
      <xdr:spPr bwMode="auto">
        <a:xfrm>
          <a:off x="5334000" y="2162175"/>
          <a:ext cx="9525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342900</xdr:colOff>
      <xdr:row>61</xdr:row>
      <xdr:rowOff>0</xdr:rowOff>
    </xdr:from>
    <xdr:to>
      <xdr:col>6</xdr:col>
      <xdr:colOff>438150</xdr:colOff>
      <xdr:row>61</xdr:row>
      <xdr:rowOff>123825</xdr:rowOff>
    </xdr:to>
    <xdr:sp macro="" textlink="">
      <xdr:nvSpPr>
        <xdr:cNvPr id="141" name="Text Box 19"/>
        <xdr:cNvSpPr txBox="1">
          <a:spLocks noChangeArrowheads="1"/>
        </xdr:cNvSpPr>
      </xdr:nvSpPr>
      <xdr:spPr bwMode="auto">
        <a:xfrm>
          <a:off x="5334000" y="2162175"/>
          <a:ext cx="9525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342900</xdr:colOff>
      <xdr:row>61</xdr:row>
      <xdr:rowOff>0</xdr:rowOff>
    </xdr:from>
    <xdr:to>
      <xdr:col>6</xdr:col>
      <xdr:colOff>438150</xdr:colOff>
      <xdr:row>61</xdr:row>
      <xdr:rowOff>123825</xdr:rowOff>
    </xdr:to>
    <xdr:sp macro="" textlink="">
      <xdr:nvSpPr>
        <xdr:cNvPr id="142" name="Text Box 20"/>
        <xdr:cNvSpPr txBox="1">
          <a:spLocks noChangeArrowheads="1"/>
        </xdr:cNvSpPr>
      </xdr:nvSpPr>
      <xdr:spPr bwMode="auto">
        <a:xfrm>
          <a:off x="5334000" y="2162175"/>
          <a:ext cx="9525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342900</xdr:colOff>
      <xdr:row>61</xdr:row>
      <xdr:rowOff>0</xdr:rowOff>
    </xdr:from>
    <xdr:to>
      <xdr:col>6</xdr:col>
      <xdr:colOff>438150</xdr:colOff>
      <xdr:row>61</xdr:row>
      <xdr:rowOff>123825</xdr:rowOff>
    </xdr:to>
    <xdr:sp macro="" textlink="">
      <xdr:nvSpPr>
        <xdr:cNvPr id="143" name="Text Box 21"/>
        <xdr:cNvSpPr txBox="1">
          <a:spLocks noChangeArrowheads="1"/>
        </xdr:cNvSpPr>
      </xdr:nvSpPr>
      <xdr:spPr bwMode="auto">
        <a:xfrm>
          <a:off x="5334000" y="2162175"/>
          <a:ext cx="9525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342900</xdr:colOff>
      <xdr:row>61</xdr:row>
      <xdr:rowOff>0</xdr:rowOff>
    </xdr:from>
    <xdr:to>
      <xdr:col>6</xdr:col>
      <xdr:colOff>438150</xdr:colOff>
      <xdr:row>61</xdr:row>
      <xdr:rowOff>123825</xdr:rowOff>
    </xdr:to>
    <xdr:sp macro="" textlink="">
      <xdr:nvSpPr>
        <xdr:cNvPr id="144" name="Text Box 22"/>
        <xdr:cNvSpPr txBox="1">
          <a:spLocks noChangeArrowheads="1"/>
        </xdr:cNvSpPr>
      </xdr:nvSpPr>
      <xdr:spPr bwMode="auto">
        <a:xfrm>
          <a:off x="5334000" y="2162175"/>
          <a:ext cx="9525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342900</xdr:colOff>
      <xdr:row>61</xdr:row>
      <xdr:rowOff>0</xdr:rowOff>
    </xdr:from>
    <xdr:to>
      <xdr:col>6</xdr:col>
      <xdr:colOff>438150</xdr:colOff>
      <xdr:row>61</xdr:row>
      <xdr:rowOff>123825</xdr:rowOff>
    </xdr:to>
    <xdr:sp macro="" textlink="">
      <xdr:nvSpPr>
        <xdr:cNvPr id="145" name="Text Box 23"/>
        <xdr:cNvSpPr txBox="1">
          <a:spLocks noChangeArrowheads="1"/>
        </xdr:cNvSpPr>
      </xdr:nvSpPr>
      <xdr:spPr bwMode="auto">
        <a:xfrm>
          <a:off x="5334000" y="2162175"/>
          <a:ext cx="9525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342900</xdr:colOff>
      <xdr:row>61</xdr:row>
      <xdr:rowOff>0</xdr:rowOff>
    </xdr:from>
    <xdr:to>
      <xdr:col>6</xdr:col>
      <xdr:colOff>438150</xdr:colOff>
      <xdr:row>61</xdr:row>
      <xdr:rowOff>123825</xdr:rowOff>
    </xdr:to>
    <xdr:sp macro="" textlink="">
      <xdr:nvSpPr>
        <xdr:cNvPr id="146" name="Text Box 24"/>
        <xdr:cNvSpPr txBox="1">
          <a:spLocks noChangeArrowheads="1"/>
        </xdr:cNvSpPr>
      </xdr:nvSpPr>
      <xdr:spPr bwMode="auto">
        <a:xfrm>
          <a:off x="5334000" y="2162175"/>
          <a:ext cx="9525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342900</xdr:colOff>
      <xdr:row>61</xdr:row>
      <xdr:rowOff>0</xdr:rowOff>
    </xdr:from>
    <xdr:to>
      <xdr:col>6</xdr:col>
      <xdr:colOff>438150</xdr:colOff>
      <xdr:row>61</xdr:row>
      <xdr:rowOff>123825</xdr:rowOff>
    </xdr:to>
    <xdr:sp macro="" textlink="">
      <xdr:nvSpPr>
        <xdr:cNvPr id="147" name="Text Box 25"/>
        <xdr:cNvSpPr txBox="1">
          <a:spLocks noChangeArrowheads="1"/>
        </xdr:cNvSpPr>
      </xdr:nvSpPr>
      <xdr:spPr bwMode="auto">
        <a:xfrm>
          <a:off x="5334000" y="2162175"/>
          <a:ext cx="9525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342900</xdr:colOff>
      <xdr:row>61</xdr:row>
      <xdr:rowOff>0</xdr:rowOff>
    </xdr:from>
    <xdr:to>
      <xdr:col>6</xdr:col>
      <xdr:colOff>438150</xdr:colOff>
      <xdr:row>61</xdr:row>
      <xdr:rowOff>123825</xdr:rowOff>
    </xdr:to>
    <xdr:sp macro="" textlink="">
      <xdr:nvSpPr>
        <xdr:cNvPr id="148" name="Text Box 26"/>
        <xdr:cNvSpPr txBox="1">
          <a:spLocks noChangeArrowheads="1"/>
        </xdr:cNvSpPr>
      </xdr:nvSpPr>
      <xdr:spPr bwMode="auto">
        <a:xfrm>
          <a:off x="5334000" y="2162175"/>
          <a:ext cx="9525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342900</xdr:colOff>
      <xdr:row>61</xdr:row>
      <xdr:rowOff>0</xdr:rowOff>
    </xdr:from>
    <xdr:to>
      <xdr:col>6</xdr:col>
      <xdr:colOff>438150</xdr:colOff>
      <xdr:row>61</xdr:row>
      <xdr:rowOff>123825</xdr:rowOff>
    </xdr:to>
    <xdr:sp macro="" textlink="">
      <xdr:nvSpPr>
        <xdr:cNvPr id="149" name="Text Box 27"/>
        <xdr:cNvSpPr txBox="1">
          <a:spLocks noChangeArrowheads="1"/>
        </xdr:cNvSpPr>
      </xdr:nvSpPr>
      <xdr:spPr bwMode="auto">
        <a:xfrm>
          <a:off x="5334000" y="2162175"/>
          <a:ext cx="9525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342900</xdr:colOff>
      <xdr:row>61</xdr:row>
      <xdr:rowOff>0</xdr:rowOff>
    </xdr:from>
    <xdr:to>
      <xdr:col>6</xdr:col>
      <xdr:colOff>438150</xdr:colOff>
      <xdr:row>61</xdr:row>
      <xdr:rowOff>123825</xdr:rowOff>
    </xdr:to>
    <xdr:sp macro="" textlink="">
      <xdr:nvSpPr>
        <xdr:cNvPr id="150" name="Text Box 28"/>
        <xdr:cNvSpPr txBox="1">
          <a:spLocks noChangeArrowheads="1"/>
        </xdr:cNvSpPr>
      </xdr:nvSpPr>
      <xdr:spPr bwMode="auto">
        <a:xfrm>
          <a:off x="5334000" y="2162175"/>
          <a:ext cx="9525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342900</xdr:colOff>
      <xdr:row>61</xdr:row>
      <xdr:rowOff>0</xdr:rowOff>
    </xdr:from>
    <xdr:to>
      <xdr:col>6</xdr:col>
      <xdr:colOff>438150</xdr:colOff>
      <xdr:row>61</xdr:row>
      <xdr:rowOff>123825</xdr:rowOff>
    </xdr:to>
    <xdr:sp macro="" textlink="">
      <xdr:nvSpPr>
        <xdr:cNvPr id="151" name="Text Box 29"/>
        <xdr:cNvSpPr txBox="1">
          <a:spLocks noChangeArrowheads="1"/>
        </xdr:cNvSpPr>
      </xdr:nvSpPr>
      <xdr:spPr bwMode="auto">
        <a:xfrm>
          <a:off x="5334000" y="2162175"/>
          <a:ext cx="9525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342900</xdr:colOff>
      <xdr:row>61</xdr:row>
      <xdr:rowOff>0</xdr:rowOff>
    </xdr:from>
    <xdr:to>
      <xdr:col>6</xdr:col>
      <xdr:colOff>438150</xdr:colOff>
      <xdr:row>61</xdr:row>
      <xdr:rowOff>123825</xdr:rowOff>
    </xdr:to>
    <xdr:sp macro="" textlink="">
      <xdr:nvSpPr>
        <xdr:cNvPr id="152" name="Text Box 30"/>
        <xdr:cNvSpPr txBox="1">
          <a:spLocks noChangeArrowheads="1"/>
        </xdr:cNvSpPr>
      </xdr:nvSpPr>
      <xdr:spPr bwMode="auto">
        <a:xfrm>
          <a:off x="5334000" y="2162175"/>
          <a:ext cx="9525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342900</xdr:colOff>
      <xdr:row>61</xdr:row>
      <xdr:rowOff>0</xdr:rowOff>
    </xdr:from>
    <xdr:to>
      <xdr:col>6</xdr:col>
      <xdr:colOff>438150</xdr:colOff>
      <xdr:row>61</xdr:row>
      <xdr:rowOff>123825</xdr:rowOff>
    </xdr:to>
    <xdr:sp macro="" textlink="">
      <xdr:nvSpPr>
        <xdr:cNvPr id="153" name="Text Box 32"/>
        <xdr:cNvSpPr txBox="1">
          <a:spLocks noChangeArrowheads="1"/>
        </xdr:cNvSpPr>
      </xdr:nvSpPr>
      <xdr:spPr bwMode="auto">
        <a:xfrm>
          <a:off x="5334000" y="2162175"/>
          <a:ext cx="9525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342900</xdr:colOff>
      <xdr:row>61</xdr:row>
      <xdr:rowOff>0</xdr:rowOff>
    </xdr:from>
    <xdr:to>
      <xdr:col>6</xdr:col>
      <xdr:colOff>438150</xdr:colOff>
      <xdr:row>61</xdr:row>
      <xdr:rowOff>123825</xdr:rowOff>
    </xdr:to>
    <xdr:sp macro="" textlink="">
      <xdr:nvSpPr>
        <xdr:cNvPr id="154" name="Text Box 47"/>
        <xdr:cNvSpPr txBox="1">
          <a:spLocks noChangeArrowheads="1"/>
        </xdr:cNvSpPr>
      </xdr:nvSpPr>
      <xdr:spPr bwMode="auto">
        <a:xfrm>
          <a:off x="5334000" y="2162175"/>
          <a:ext cx="9525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342900</xdr:colOff>
      <xdr:row>61</xdr:row>
      <xdr:rowOff>0</xdr:rowOff>
    </xdr:from>
    <xdr:to>
      <xdr:col>6</xdr:col>
      <xdr:colOff>438150</xdr:colOff>
      <xdr:row>61</xdr:row>
      <xdr:rowOff>123825</xdr:rowOff>
    </xdr:to>
    <xdr:sp macro="" textlink="">
      <xdr:nvSpPr>
        <xdr:cNvPr id="155" name="Text Box 48"/>
        <xdr:cNvSpPr txBox="1">
          <a:spLocks noChangeArrowheads="1"/>
        </xdr:cNvSpPr>
      </xdr:nvSpPr>
      <xdr:spPr bwMode="auto">
        <a:xfrm>
          <a:off x="5334000" y="2162175"/>
          <a:ext cx="9525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342900</xdr:colOff>
      <xdr:row>61</xdr:row>
      <xdr:rowOff>0</xdr:rowOff>
    </xdr:from>
    <xdr:to>
      <xdr:col>6</xdr:col>
      <xdr:colOff>438150</xdr:colOff>
      <xdr:row>61</xdr:row>
      <xdr:rowOff>123825</xdr:rowOff>
    </xdr:to>
    <xdr:sp macro="" textlink="">
      <xdr:nvSpPr>
        <xdr:cNvPr id="156" name="Text Box 49"/>
        <xdr:cNvSpPr txBox="1">
          <a:spLocks noChangeArrowheads="1"/>
        </xdr:cNvSpPr>
      </xdr:nvSpPr>
      <xdr:spPr bwMode="auto">
        <a:xfrm>
          <a:off x="5334000" y="2162175"/>
          <a:ext cx="9525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342900</xdr:colOff>
      <xdr:row>61</xdr:row>
      <xdr:rowOff>0</xdr:rowOff>
    </xdr:from>
    <xdr:to>
      <xdr:col>6</xdr:col>
      <xdr:colOff>438150</xdr:colOff>
      <xdr:row>61</xdr:row>
      <xdr:rowOff>123825</xdr:rowOff>
    </xdr:to>
    <xdr:sp macro="" textlink="">
      <xdr:nvSpPr>
        <xdr:cNvPr id="157" name="Text Box 50"/>
        <xdr:cNvSpPr txBox="1">
          <a:spLocks noChangeArrowheads="1"/>
        </xdr:cNvSpPr>
      </xdr:nvSpPr>
      <xdr:spPr bwMode="auto">
        <a:xfrm>
          <a:off x="5334000" y="2162175"/>
          <a:ext cx="9525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342900</xdr:colOff>
      <xdr:row>61</xdr:row>
      <xdr:rowOff>0</xdr:rowOff>
    </xdr:from>
    <xdr:to>
      <xdr:col>6</xdr:col>
      <xdr:colOff>438150</xdr:colOff>
      <xdr:row>61</xdr:row>
      <xdr:rowOff>123825</xdr:rowOff>
    </xdr:to>
    <xdr:sp macro="" textlink="">
      <xdr:nvSpPr>
        <xdr:cNvPr id="158" name="Text Box 51"/>
        <xdr:cNvSpPr txBox="1">
          <a:spLocks noChangeArrowheads="1"/>
        </xdr:cNvSpPr>
      </xdr:nvSpPr>
      <xdr:spPr bwMode="auto">
        <a:xfrm>
          <a:off x="5334000" y="2162175"/>
          <a:ext cx="9525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342900</xdr:colOff>
      <xdr:row>61</xdr:row>
      <xdr:rowOff>0</xdr:rowOff>
    </xdr:from>
    <xdr:to>
      <xdr:col>6</xdr:col>
      <xdr:colOff>438150</xdr:colOff>
      <xdr:row>61</xdr:row>
      <xdr:rowOff>123825</xdr:rowOff>
    </xdr:to>
    <xdr:sp macro="" textlink="">
      <xdr:nvSpPr>
        <xdr:cNvPr id="159" name="Text Box 52"/>
        <xdr:cNvSpPr txBox="1">
          <a:spLocks noChangeArrowheads="1"/>
        </xdr:cNvSpPr>
      </xdr:nvSpPr>
      <xdr:spPr bwMode="auto">
        <a:xfrm>
          <a:off x="5334000" y="2162175"/>
          <a:ext cx="9525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342900</xdr:colOff>
      <xdr:row>61</xdr:row>
      <xdr:rowOff>0</xdr:rowOff>
    </xdr:from>
    <xdr:to>
      <xdr:col>6</xdr:col>
      <xdr:colOff>438150</xdr:colOff>
      <xdr:row>61</xdr:row>
      <xdr:rowOff>123825</xdr:rowOff>
    </xdr:to>
    <xdr:sp macro="" textlink="">
      <xdr:nvSpPr>
        <xdr:cNvPr id="160" name="Text Box 53"/>
        <xdr:cNvSpPr txBox="1">
          <a:spLocks noChangeArrowheads="1"/>
        </xdr:cNvSpPr>
      </xdr:nvSpPr>
      <xdr:spPr bwMode="auto">
        <a:xfrm>
          <a:off x="5334000" y="2162175"/>
          <a:ext cx="9525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342900</xdr:colOff>
      <xdr:row>61</xdr:row>
      <xdr:rowOff>0</xdr:rowOff>
    </xdr:from>
    <xdr:to>
      <xdr:col>6</xdr:col>
      <xdr:colOff>438150</xdr:colOff>
      <xdr:row>61</xdr:row>
      <xdr:rowOff>123825</xdr:rowOff>
    </xdr:to>
    <xdr:sp macro="" textlink="">
      <xdr:nvSpPr>
        <xdr:cNvPr id="161" name="Text Box 54"/>
        <xdr:cNvSpPr txBox="1">
          <a:spLocks noChangeArrowheads="1"/>
        </xdr:cNvSpPr>
      </xdr:nvSpPr>
      <xdr:spPr bwMode="auto">
        <a:xfrm>
          <a:off x="5334000" y="2162175"/>
          <a:ext cx="9525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342900</xdr:colOff>
      <xdr:row>61</xdr:row>
      <xdr:rowOff>0</xdr:rowOff>
    </xdr:from>
    <xdr:to>
      <xdr:col>6</xdr:col>
      <xdr:colOff>438150</xdr:colOff>
      <xdr:row>61</xdr:row>
      <xdr:rowOff>123825</xdr:rowOff>
    </xdr:to>
    <xdr:sp macro="" textlink="">
      <xdr:nvSpPr>
        <xdr:cNvPr id="162" name="Text Box 55"/>
        <xdr:cNvSpPr txBox="1">
          <a:spLocks noChangeArrowheads="1"/>
        </xdr:cNvSpPr>
      </xdr:nvSpPr>
      <xdr:spPr bwMode="auto">
        <a:xfrm>
          <a:off x="5334000" y="2162175"/>
          <a:ext cx="9525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342900</xdr:colOff>
      <xdr:row>61</xdr:row>
      <xdr:rowOff>0</xdr:rowOff>
    </xdr:from>
    <xdr:to>
      <xdr:col>6</xdr:col>
      <xdr:colOff>438150</xdr:colOff>
      <xdr:row>61</xdr:row>
      <xdr:rowOff>123825</xdr:rowOff>
    </xdr:to>
    <xdr:sp macro="" textlink="">
      <xdr:nvSpPr>
        <xdr:cNvPr id="163" name="Text Box 56"/>
        <xdr:cNvSpPr txBox="1">
          <a:spLocks noChangeArrowheads="1"/>
        </xdr:cNvSpPr>
      </xdr:nvSpPr>
      <xdr:spPr bwMode="auto">
        <a:xfrm>
          <a:off x="5334000" y="2162175"/>
          <a:ext cx="9525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342900</xdr:colOff>
      <xdr:row>61</xdr:row>
      <xdr:rowOff>0</xdr:rowOff>
    </xdr:from>
    <xdr:to>
      <xdr:col>6</xdr:col>
      <xdr:colOff>438150</xdr:colOff>
      <xdr:row>61</xdr:row>
      <xdr:rowOff>123825</xdr:rowOff>
    </xdr:to>
    <xdr:sp macro="" textlink="">
      <xdr:nvSpPr>
        <xdr:cNvPr id="164" name="Text Box 57"/>
        <xdr:cNvSpPr txBox="1">
          <a:spLocks noChangeArrowheads="1"/>
        </xdr:cNvSpPr>
      </xdr:nvSpPr>
      <xdr:spPr bwMode="auto">
        <a:xfrm>
          <a:off x="5334000" y="2162175"/>
          <a:ext cx="9525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342900</xdr:colOff>
      <xdr:row>61</xdr:row>
      <xdr:rowOff>0</xdr:rowOff>
    </xdr:from>
    <xdr:to>
      <xdr:col>6</xdr:col>
      <xdr:colOff>438150</xdr:colOff>
      <xdr:row>61</xdr:row>
      <xdr:rowOff>123825</xdr:rowOff>
    </xdr:to>
    <xdr:sp macro="" textlink="">
      <xdr:nvSpPr>
        <xdr:cNvPr id="165" name="Text Box 58"/>
        <xdr:cNvSpPr txBox="1">
          <a:spLocks noChangeArrowheads="1"/>
        </xdr:cNvSpPr>
      </xdr:nvSpPr>
      <xdr:spPr bwMode="auto">
        <a:xfrm>
          <a:off x="5334000" y="2162175"/>
          <a:ext cx="9525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342900</xdr:colOff>
      <xdr:row>61</xdr:row>
      <xdr:rowOff>0</xdr:rowOff>
    </xdr:from>
    <xdr:to>
      <xdr:col>6</xdr:col>
      <xdr:colOff>438150</xdr:colOff>
      <xdr:row>61</xdr:row>
      <xdr:rowOff>123825</xdr:rowOff>
    </xdr:to>
    <xdr:sp macro="" textlink="">
      <xdr:nvSpPr>
        <xdr:cNvPr id="166" name="Text Box 59"/>
        <xdr:cNvSpPr txBox="1">
          <a:spLocks noChangeArrowheads="1"/>
        </xdr:cNvSpPr>
      </xdr:nvSpPr>
      <xdr:spPr bwMode="auto">
        <a:xfrm>
          <a:off x="5334000" y="2162175"/>
          <a:ext cx="9525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342900</xdr:colOff>
      <xdr:row>61</xdr:row>
      <xdr:rowOff>0</xdr:rowOff>
    </xdr:from>
    <xdr:to>
      <xdr:col>6</xdr:col>
      <xdr:colOff>438150</xdr:colOff>
      <xdr:row>61</xdr:row>
      <xdr:rowOff>123825</xdr:rowOff>
    </xdr:to>
    <xdr:sp macro="" textlink="">
      <xdr:nvSpPr>
        <xdr:cNvPr id="167" name="Text Box 60"/>
        <xdr:cNvSpPr txBox="1">
          <a:spLocks noChangeArrowheads="1"/>
        </xdr:cNvSpPr>
      </xdr:nvSpPr>
      <xdr:spPr bwMode="auto">
        <a:xfrm>
          <a:off x="5334000" y="2162175"/>
          <a:ext cx="9525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342900</xdr:colOff>
      <xdr:row>61</xdr:row>
      <xdr:rowOff>0</xdr:rowOff>
    </xdr:from>
    <xdr:to>
      <xdr:col>6</xdr:col>
      <xdr:colOff>438150</xdr:colOff>
      <xdr:row>61</xdr:row>
      <xdr:rowOff>123825</xdr:rowOff>
    </xdr:to>
    <xdr:sp macro="" textlink="">
      <xdr:nvSpPr>
        <xdr:cNvPr id="168" name="Text Box 61"/>
        <xdr:cNvSpPr txBox="1">
          <a:spLocks noChangeArrowheads="1"/>
        </xdr:cNvSpPr>
      </xdr:nvSpPr>
      <xdr:spPr bwMode="auto">
        <a:xfrm>
          <a:off x="5334000" y="2162175"/>
          <a:ext cx="9525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342900</xdr:colOff>
      <xdr:row>61</xdr:row>
      <xdr:rowOff>0</xdr:rowOff>
    </xdr:from>
    <xdr:to>
      <xdr:col>6</xdr:col>
      <xdr:colOff>438150</xdr:colOff>
      <xdr:row>61</xdr:row>
      <xdr:rowOff>123825</xdr:rowOff>
    </xdr:to>
    <xdr:sp macro="" textlink="">
      <xdr:nvSpPr>
        <xdr:cNvPr id="169" name="Text Box 2"/>
        <xdr:cNvSpPr txBox="1">
          <a:spLocks noChangeArrowheads="1"/>
        </xdr:cNvSpPr>
      </xdr:nvSpPr>
      <xdr:spPr bwMode="auto">
        <a:xfrm>
          <a:off x="5334000" y="2162175"/>
          <a:ext cx="9525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342900</xdr:colOff>
      <xdr:row>61</xdr:row>
      <xdr:rowOff>0</xdr:rowOff>
    </xdr:from>
    <xdr:to>
      <xdr:col>6</xdr:col>
      <xdr:colOff>438150</xdr:colOff>
      <xdr:row>61</xdr:row>
      <xdr:rowOff>123825</xdr:rowOff>
    </xdr:to>
    <xdr:sp macro="" textlink="">
      <xdr:nvSpPr>
        <xdr:cNvPr id="170" name="Text Box 17"/>
        <xdr:cNvSpPr txBox="1">
          <a:spLocks noChangeArrowheads="1"/>
        </xdr:cNvSpPr>
      </xdr:nvSpPr>
      <xdr:spPr bwMode="auto">
        <a:xfrm>
          <a:off x="5334000" y="2162175"/>
          <a:ext cx="9525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342900</xdr:colOff>
      <xdr:row>61</xdr:row>
      <xdr:rowOff>0</xdr:rowOff>
    </xdr:from>
    <xdr:to>
      <xdr:col>6</xdr:col>
      <xdr:colOff>438150</xdr:colOff>
      <xdr:row>61</xdr:row>
      <xdr:rowOff>123825</xdr:rowOff>
    </xdr:to>
    <xdr:sp macro="" textlink="">
      <xdr:nvSpPr>
        <xdr:cNvPr id="171" name="Text Box 18"/>
        <xdr:cNvSpPr txBox="1">
          <a:spLocks noChangeArrowheads="1"/>
        </xdr:cNvSpPr>
      </xdr:nvSpPr>
      <xdr:spPr bwMode="auto">
        <a:xfrm>
          <a:off x="5334000" y="2162175"/>
          <a:ext cx="9525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342900</xdr:colOff>
      <xdr:row>61</xdr:row>
      <xdr:rowOff>0</xdr:rowOff>
    </xdr:from>
    <xdr:to>
      <xdr:col>6</xdr:col>
      <xdr:colOff>438150</xdr:colOff>
      <xdr:row>61</xdr:row>
      <xdr:rowOff>123825</xdr:rowOff>
    </xdr:to>
    <xdr:sp macro="" textlink="">
      <xdr:nvSpPr>
        <xdr:cNvPr id="172" name="Text Box 19"/>
        <xdr:cNvSpPr txBox="1">
          <a:spLocks noChangeArrowheads="1"/>
        </xdr:cNvSpPr>
      </xdr:nvSpPr>
      <xdr:spPr bwMode="auto">
        <a:xfrm>
          <a:off x="5334000" y="2162175"/>
          <a:ext cx="9525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342900</xdr:colOff>
      <xdr:row>61</xdr:row>
      <xdr:rowOff>0</xdr:rowOff>
    </xdr:from>
    <xdr:to>
      <xdr:col>6</xdr:col>
      <xdr:colOff>438150</xdr:colOff>
      <xdr:row>61</xdr:row>
      <xdr:rowOff>123825</xdr:rowOff>
    </xdr:to>
    <xdr:sp macro="" textlink="">
      <xdr:nvSpPr>
        <xdr:cNvPr id="173" name="Text Box 20"/>
        <xdr:cNvSpPr txBox="1">
          <a:spLocks noChangeArrowheads="1"/>
        </xdr:cNvSpPr>
      </xdr:nvSpPr>
      <xdr:spPr bwMode="auto">
        <a:xfrm>
          <a:off x="5334000" y="2162175"/>
          <a:ext cx="9525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342900</xdr:colOff>
      <xdr:row>61</xdr:row>
      <xdr:rowOff>0</xdr:rowOff>
    </xdr:from>
    <xdr:to>
      <xdr:col>6</xdr:col>
      <xdr:colOff>438150</xdr:colOff>
      <xdr:row>61</xdr:row>
      <xdr:rowOff>123825</xdr:rowOff>
    </xdr:to>
    <xdr:sp macro="" textlink="">
      <xdr:nvSpPr>
        <xdr:cNvPr id="174" name="Text Box 21"/>
        <xdr:cNvSpPr txBox="1">
          <a:spLocks noChangeArrowheads="1"/>
        </xdr:cNvSpPr>
      </xdr:nvSpPr>
      <xdr:spPr bwMode="auto">
        <a:xfrm>
          <a:off x="5334000" y="2162175"/>
          <a:ext cx="9525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342900</xdr:colOff>
      <xdr:row>61</xdr:row>
      <xdr:rowOff>0</xdr:rowOff>
    </xdr:from>
    <xdr:to>
      <xdr:col>6</xdr:col>
      <xdr:colOff>438150</xdr:colOff>
      <xdr:row>61</xdr:row>
      <xdr:rowOff>123825</xdr:rowOff>
    </xdr:to>
    <xdr:sp macro="" textlink="">
      <xdr:nvSpPr>
        <xdr:cNvPr id="175" name="Text Box 22"/>
        <xdr:cNvSpPr txBox="1">
          <a:spLocks noChangeArrowheads="1"/>
        </xdr:cNvSpPr>
      </xdr:nvSpPr>
      <xdr:spPr bwMode="auto">
        <a:xfrm>
          <a:off x="5334000" y="2162175"/>
          <a:ext cx="9525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342900</xdr:colOff>
      <xdr:row>61</xdr:row>
      <xdr:rowOff>0</xdr:rowOff>
    </xdr:from>
    <xdr:to>
      <xdr:col>6</xdr:col>
      <xdr:colOff>438150</xdr:colOff>
      <xdr:row>61</xdr:row>
      <xdr:rowOff>123825</xdr:rowOff>
    </xdr:to>
    <xdr:sp macro="" textlink="">
      <xdr:nvSpPr>
        <xdr:cNvPr id="176" name="Text Box 23"/>
        <xdr:cNvSpPr txBox="1">
          <a:spLocks noChangeArrowheads="1"/>
        </xdr:cNvSpPr>
      </xdr:nvSpPr>
      <xdr:spPr bwMode="auto">
        <a:xfrm>
          <a:off x="5334000" y="2162175"/>
          <a:ext cx="9525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342900</xdr:colOff>
      <xdr:row>61</xdr:row>
      <xdr:rowOff>0</xdr:rowOff>
    </xdr:from>
    <xdr:to>
      <xdr:col>6</xdr:col>
      <xdr:colOff>438150</xdr:colOff>
      <xdr:row>61</xdr:row>
      <xdr:rowOff>123825</xdr:rowOff>
    </xdr:to>
    <xdr:sp macro="" textlink="">
      <xdr:nvSpPr>
        <xdr:cNvPr id="177" name="Text Box 24"/>
        <xdr:cNvSpPr txBox="1">
          <a:spLocks noChangeArrowheads="1"/>
        </xdr:cNvSpPr>
      </xdr:nvSpPr>
      <xdr:spPr bwMode="auto">
        <a:xfrm>
          <a:off x="5334000" y="2162175"/>
          <a:ext cx="9525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342900</xdr:colOff>
      <xdr:row>61</xdr:row>
      <xdr:rowOff>0</xdr:rowOff>
    </xdr:from>
    <xdr:to>
      <xdr:col>6</xdr:col>
      <xdr:colOff>438150</xdr:colOff>
      <xdr:row>61</xdr:row>
      <xdr:rowOff>123825</xdr:rowOff>
    </xdr:to>
    <xdr:sp macro="" textlink="">
      <xdr:nvSpPr>
        <xdr:cNvPr id="178" name="Text Box 25"/>
        <xdr:cNvSpPr txBox="1">
          <a:spLocks noChangeArrowheads="1"/>
        </xdr:cNvSpPr>
      </xdr:nvSpPr>
      <xdr:spPr bwMode="auto">
        <a:xfrm>
          <a:off x="5334000" y="2162175"/>
          <a:ext cx="9525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342900</xdr:colOff>
      <xdr:row>61</xdr:row>
      <xdr:rowOff>0</xdr:rowOff>
    </xdr:from>
    <xdr:to>
      <xdr:col>6</xdr:col>
      <xdr:colOff>438150</xdr:colOff>
      <xdr:row>61</xdr:row>
      <xdr:rowOff>123825</xdr:rowOff>
    </xdr:to>
    <xdr:sp macro="" textlink="">
      <xdr:nvSpPr>
        <xdr:cNvPr id="179" name="Text Box 26"/>
        <xdr:cNvSpPr txBox="1">
          <a:spLocks noChangeArrowheads="1"/>
        </xdr:cNvSpPr>
      </xdr:nvSpPr>
      <xdr:spPr bwMode="auto">
        <a:xfrm>
          <a:off x="5334000" y="2162175"/>
          <a:ext cx="9525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342900</xdr:colOff>
      <xdr:row>61</xdr:row>
      <xdr:rowOff>0</xdr:rowOff>
    </xdr:from>
    <xdr:to>
      <xdr:col>6</xdr:col>
      <xdr:colOff>438150</xdr:colOff>
      <xdr:row>61</xdr:row>
      <xdr:rowOff>123825</xdr:rowOff>
    </xdr:to>
    <xdr:sp macro="" textlink="">
      <xdr:nvSpPr>
        <xdr:cNvPr id="180" name="Text Box 27"/>
        <xdr:cNvSpPr txBox="1">
          <a:spLocks noChangeArrowheads="1"/>
        </xdr:cNvSpPr>
      </xdr:nvSpPr>
      <xdr:spPr bwMode="auto">
        <a:xfrm>
          <a:off x="5334000" y="2162175"/>
          <a:ext cx="9525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342900</xdr:colOff>
      <xdr:row>61</xdr:row>
      <xdr:rowOff>0</xdr:rowOff>
    </xdr:from>
    <xdr:to>
      <xdr:col>6</xdr:col>
      <xdr:colOff>438150</xdr:colOff>
      <xdr:row>61</xdr:row>
      <xdr:rowOff>123825</xdr:rowOff>
    </xdr:to>
    <xdr:sp macro="" textlink="">
      <xdr:nvSpPr>
        <xdr:cNvPr id="181" name="Text Box 28"/>
        <xdr:cNvSpPr txBox="1">
          <a:spLocks noChangeArrowheads="1"/>
        </xdr:cNvSpPr>
      </xdr:nvSpPr>
      <xdr:spPr bwMode="auto">
        <a:xfrm>
          <a:off x="5334000" y="2162175"/>
          <a:ext cx="9525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342900</xdr:colOff>
      <xdr:row>61</xdr:row>
      <xdr:rowOff>0</xdr:rowOff>
    </xdr:from>
    <xdr:to>
      <xdr:col>6</xdr:col>
      <xdr:colOff>438150</xdr:colOff>
      <xdr:row>61</xdr:row>
      <xdr:rowOff>123825</xdr:rowOff>
    </xdr:to>
    <xdr:sp macro="" textlink="">
      <xdr:nvSpPr>
        <xdr:cNvPr id="182" name="Text Box 29"/>
        <xdr:cNvSpPr txBox="1">
          <a:spLocks noChangeArrowheads="1"/>
        </xdr:cNvSpPr>
      </xdr:nvSpPr>
      <xdr:spPr bwMode="auto">
        <a:xfrm>
          <a:off x="5334000" y="2162175"/>
          <a:ext cx="9525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342900</xdr:colOff>
      <xdr:row>61</xdr:row>
      <xdr:rowOff>0</xdr:rowOff>
    </xdr:from>
    <xdr:to>
      <xdr:col>6</xdr:col>
      <xdr:colOff>438150</xdr:colOff>
      <xdr:row>61</xdr:row>
      <xdr:rowOff>123825</xdr:rowOff>
    </xdr:to>
    <xdr:sp macro="" textlink="">
      <xdr:nvSpPr>
        <xdr:cNvPr id="183" name="Text Box 30"/>
        <xdr:cNvSpPr txBox="1">
          <a:spLocks noChangeArrowheads="1"/>
        </xdr:cNvSpPr>
      </xdr:nvSpPr>
      <xdr:spPr bwMode="auto">
        <a:xfrm>
          <a:off x="5334000" y="2162175"/>
          <a:ext cx="9525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342900</xdr:colOff>
      <xdr:row>61</xdr:row>
      <xdr:rowOff>0</xdr:rowOff>
    </xdr:from>
    <xdr:to>
      <xdr:col>6</xdr:col>
      <xdr:colOff>438150</xdr:colOff>
      <xdr:row>61</xdr:row>
      <xdr:rowOff>123825</xdr:rowOff>
    </xdr:to>
    <xdr:sp macro="" textlink="">
      <xdr:nvSpPr>
        <xdr:cNvPr id="184" name="Text Box 32"/>
        <xdr:cNvSpPr txBox="1">
          <a:spLocks noChangeArrowheads="1"/>
        </xdr:cNvSpPr>
      </xdr:nvSpPr>
      <xdr:spPr bwMode="auto">
        <a:xfrm>
          <a:off x="5334000" y="2162175"/>
          <a:ext cx="9525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342900</xdr:colOff>
      <xdr:row>61</xdr:row>
      <xdr:rowOff>0</xdr:rowOff>
    </xdr:from>
    <xdr:to>
      <xdr:col>6</xdr:col>
      <xdr:colOff>438150</xdr:colOff>
      <xdr:row>61</xdr:row>
      <xdr:rowOff>123825</xdr:rowOff>
    </xdr:to>
    <xdr:sp macro="" textlink="">
      <xdr:nvSpPr>
        <xdr:cNvPr id="185" name="Text Box 47"/>
        <xdr:cNvSpPr txBox="1">
          <a:spLocks noChangeArrowheads="1"/>
        </xdr:cNvSpPr>
      </xdr:nvSpPr>
      <xdr:spPr bwMode="auto">
        <a:xfrm>
          <a:off x="5334000" y="2162175"/>
          <a:ext cx="9525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342900</xdr:colOff>
      <xdr:row>61</xdr:row>
      <xdr:rowOff>0</xdr:rowOff>
    </xdr:from>
    <xdr:to>
      <xdr:col>6</xdr:col>
      <xdr:colOff>438150</xdr:colOff>
      <xdr:row>61</xdr:row>
      <xdr:rowOff>123825</xdr:rowOff>
    </xdr:to>
    <xdr:sp macro="" textlink="">
      <xdr:nvSpPr>
        <xdr:cNvPr id="186" name="Text Box 48"/>
        <xdr:cNvSpPr txBox="1">
          <a:spLocks noChangeArrowheads="1"/>
        </xdr:cNvSpPr>
      </xdr:nvSpPr>
      <xdr:spPr bwMode="auto">
        <a:xfrm>
          <a:off x="5334000" y="2162175"/>
          <a:ext cx="9525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342900</xdr:colOff>
      <xdr:row>61</xdr:row>
      <xdr:rowOff>0</xdr:rowOff>
    </xdr:from>
    <xdr:to>
      <xdr:col>6</xdr:col>
      <xdr:colOff>438150</xdr:colOff>
      <xdr:row>61</xdr:row>
      <xdr:rowOff>123825</xdr:rowOff>
    </xdr:to>
    <xdr:sp macro="" textlink="">
      <xdr:nvSpPr>
        <xdr:cNvPr id="187" name="Text Box 49"/>
        <xdr:cNvSpPr txBox="1">
          <a:spLocks noChangeArrowheads="1"/>
        </xdr:cNvSpPr>
      </xdr:nvSpPr>
      <xdr:spPr bwMode="auto">
        <a:xfrm>
          <a:off x="5334000" y="2162175"/>
          <a:ext cx="9525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342900</xdr:colOff>
      <xdr:row>61</xdr:row>
      <xdr:rowOff>0</xdr:rowOff>
    </xdr:from>
    <xdr:to>
      <xdr:col>6</xdr:col>
      <xdr:colOff>438150</xdr:colOff>
      <xdr:row>61</xdr:row>
      <xdr:rowOff>123825</xdr:rowOff>
    </xdr:to>
    <xdr:sp macro="" textlink="">
      <xdr:nvSpPr>
        <xdr:cNvPr id="188" name="Text Box 50"/>
        <xdr:cNvSpPr txBox="1">
          <a:spLocks noChangeArrowheads="1"/>
        </xdr:cNvSpPr>
      </xdr:nvSpPr>
      <xdr:spPr bwMode="auto">
        <a:xfrm>
          <a:off x="5334000" y="2162175"/>
          <a:ext cx="9525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342900</xdr:colOff>
      <xdr:row>61</xdr:row>
      <xdr:rowOff>0</xdr:rowOff>
    </xdr:from>
    <xdr:to>
      <xdr:col>6</xdr:col>
      <xdr:colOff>438150</xdr:colOff>
      <xdr:row>61</xdr:row>
      <xdr:rowOff>123825</xdr:rowOff>
    </xdr:to>
    <xdr:sp macro="" textlink="">
      <xdr:nvSpPr>
        <xdr:cNvPr id="189" name="Text Box 51"/>
        <xdr:cNvSpPr txBox="1">
          <a:spLocks noChangeArrowheads="1"/>
        </xdr:cNvSpPr>
      </xdr:nvSpPr>
      <xdr:spPr bwMode="auto">
        <a:xfrm>
          <a:off x="5334000" y="2162175"/>
          <a:ext cx="9525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342900</xdr:colOff>
      <xdr:row>61</xdr:row>
      <xdr:rowOff>0</xdr:rowOff>
    </xdr:from>
    <xdr:to>
      <xdr:col>6</xdr:col>
      <xdr:colOff>438150</xdr:colOff>
      <xdr:row>61</xdr:row>
      <xdr:rowOff>123825</xdr:rowOff>
    </xdr:to>
    <xdr:sp macro="" textlink="">
      <xdr:nvSpPr>
        <xdr:cNvPr id="190" name="Text Box 52"/>
        <xdr:cNvSpPr txBox="1">
          <a:spLocks noChangeArrowheads="1"/>
        </xdr:cNvSpPr>
      </xdr:nvSpPr>
      <xdr:spPr bwMode="auto">
        <a:xfrm>
          <a:off x="5334000" y="2162175"/>
          <a:ext cx="9525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342900</xdr:colOff>
      <xdr:row>61</xdr:row>
      <xdr:rowOff>0</xdr:rowOff>
    </xdr:from>
    <xdr:to>
      <xdr:col>6</xdr:col>
      <xdr:colOff>438150</xdr:colOff>
      <xdr:row>61</xdr:row>
      <xdr:rowOff>123825</xdr:rowOff>
    </xdr:to>
    <xdr:sp macro="" textlink="">
      <xdr:nvSpPr>
        <xdr:cNvPr id="191" name="Text Box 53"/>
        <xdr:cNvSpPr txBox="1">
          <a:spLocks noChangeArrowheads="1"/>
        </xdr:cNvSpPr>
      </xdr:nvSpPr>
      <xdr:spPr bwMode="auto">
        <a:xfrm>
          <a:off x="5334000" y="2162175"/>
          <a:ext cx="9525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342900</xdr:colOff>
      <xdr:row>61</xdr:row>
      <xdr:rowOff>0</xdr:rowOff>
    </xdr:from>
    <xdr:to>
      <xdr:col>6</xdr:col>
      <xdr:colOff>438150</xdr:colOff>
      <xdr:row>61</xdr:row>
      <xdr:rowOff>123825</xdr:rowOff>
    </xdr:to>
    <xdr:sp macro="" textlink="">
      <xdr:nvSpPr>
        <xdr:cNvPr id="192" name="Text Box 54"/>
        <xdr:cNvSpPr txBox="1">
          <a:spLocks noChangeArrowheads="1"/>
        </xdr:cNvSpPr>
      </xdr:nvSpPr>
      <xdr:spPr bwMode="auto">
        <a:xfrm>
          <a:off x="5334000" y="2162175"/>
          <a:ext cx="9525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342900</xdr:colOff>
      <xdr:row>61</xdr:row>
      <xdr:rowOff>0</xdr:rowOff>
    </xdr:from>
    <xdr:to>
      <xdr:col>6</xdr:col>
      <xdr:colOff>438150</xdr:colOff>
      <xdr:row>61</xdr:row>
      <xdr:rowOff>123825</xdr:rowOff>
    </xdr:to>
    <xdr:sp macro="" textlink="">
      <xdr:nvSpPr>
        <xdr:cNvPr id="193" name="Text Box 55"/>
        <xdr:cNvSpPr txBox="1">
          <a:spLocks noChangeArrowheads="1"/>
        </xdr:cNvSpPr>
      </xdr:nvSpPr>
      <xdr:spPr bwMode="auto">
        <a:xfrm>
          <a:off x="5334000" y="2162175"/>
          <a:ext cx="9525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342900</xdr:colOff>
      <xdr:row>61</xdr:row>
      <xdr:rowOff>0</xdr:rowOff>
    </xdr:from>
    <xdr:to>
      <xdr:col>6</xdr:col>
      <xdr:colOff>438150</xdr:colOff>
      <xdr:row>61</xdr:row>
      <xdr:rowOff>123825</xdr:rowOff>
    </xdr:to>
    <xdr:sp macro="" textlink="">
      <xdr:nvSpPr>
        <xdr:cNvPr id="194" name="Text Box 56"/>
        <xdr:cNvSpPr txBox="1">
          <a:spLocks noChangeArrowheads="1"/>
        </xdr:cNvSpPr>
      </xdr:nvSpPr>
      <xdr:spPr bwMode="auto">
        <a:xfrm>
          <a:off x="5334000" y="2162175"/>
          <a:ext cx="9525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342900</xdr:colOff>
      <xdr:row>61</xdr:row>
      <xdr:rowOff>0</xdr:rowOff>
    </xdr:from>
    <xdr:to>
      <xdr:col>6</xdr:col>
      <xdr:colOff>438150</xdr:colOff>
      <xdr:row>61</xdr:row>
      <xdr:rowOff>123825</xdr:rowOff>
    </xdr:to>
    <xdr:sp macro="" textlink="">
      <xdr:nvSpPr>
        <xdr:cNvPr id="195" name="Text Box 57"/>
        <xdr:cNvSpPr txBox="1">
          <a:spLocks noChangeArrowheads="1"/>
        </xdr:cNvSpPr>
      </xdr:nvSpPr>
      <xdr:spPr bwMode="auto">
        <a:xfrm>
          <a:off x="5334000" y="2162175"/>
          <a:ext cx="9525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342900</xdr:colOff>
      <xdr:row>61</xdr:row>
      <xdr:rowOff>0</xdr:rowOff>
    </xdr:from>
    <xdr:to>
      <xdr:col>6</xdr:col>
      <xdr:colOff>438150</xdr:colOff>
      <xdr:row>61</xdr:row>
      <xdr:rowOff>123825</xdr:rowOff>
    </xdr:to>
    <xdr:sp macro="" textlink="">
      <xdr:nvSpPr>
        <xdr:cNvPr id="196" name="Text Box 58"/>
        <xdr:cNvSpPr txBox="1">
          <a:spLocks noChangeArrowheads="1"/>
        </xdr:cNvSpPr>
      </xdr:nvSpPr>
      <xdr:spPr bwMode="auto">
        <a:xfrm>
          <a:off x="5334000" y="2162175"/>
          <a:ext cx="9525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342900</xdr:colOff>
      <xdr:row>61</xdr:row>
      <xdr:rowOff>0</xdr:rowOff>
    </xdr:from>
    <xdr:to>
      <xdr:col>6</xdr:col>
      <xdr:colOff>438150</xdr:colOff>
      <xdr:row>61</xdr:row>
      <xdr:rowOff>123825</xdr:rowOff>
    </xdr:to>
    <xdr:sp macro="" textlink="">
      <xdr:nvSpPr>
        <xdr:cNvPr id="197" name="Text Box 59"/>
        <xdr:cNvSpPr txBox="1">
          <a:spLocks noChangeArrowheads="1"/>
        </xdr:cNvSpPr>
      </xdr:nvSpPr>
      <xdr:spPr bwMode="auto">
        <a:xfrm>
          <a:off x="5334000" y="2162175"/>
          <a:ext cx="9525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342900</xdr:colOff>
      <xdr:row>61</xdr:row>
      <xdr:rowOff>0</xdr:rowOff>
    </xdr:from>
    <xdr:to>
      <xdr:col>6</xdr:col>
      <xdr:colOff>438150</xdr:colOff>
      <xdr:row>61</xdr:row>
      <xdr:rowOff>123825</xdr:rowOff>
    </xdr:to>
    <xdr:sp macro="" textlink="">
      <xdr:nvSpPr>
        <xdr:cNvPr id="198" name="Text Box 60"/>
        <xdr:cNvSpPr txBox="1">
          <a:spLocks noChangeArrowheads="1"/>
        </xdr:cNvSpPr>
      </xdr:nvSpPr>
      <xdr:spPr bwMode="auto">
        <a:xfrm>
          <a:off x="5334000" y="2162175"/>
          <a:ext cx="9525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342900</xdr:colOff>
      <xdr:row>61</xdr:row>
      <xdr:rowOff>0</xdr:rowOff>
    </xdr:from>
    <xdr:to>
      <xdr:col>6</xdr:col>
      <xdr:colOff>438150</xdr:colOff>
      <xdr:row>61</xdr:row>
      <xdr:rowOff>123825</xdr:rowOff>
    </xdr:to>
    <xdr:sp macro="" textlink="">
      <xdr:nvSpPr>
        <xdr:cNvPr id="199" name="Text Box 61"/>
        <xdr:cNvSpPr txBox="1">
          <a:spLocks noChangeArrowheads="1"/>
        </xdr:cNvSpPr>
      </xdr:nvSpPr>
      <xdr:spPr bwMode="auto">
        <a:xfrm>
          <a:off x="5334000" y="2162175"/>
          <a:ext cx="9525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2"/>
  <sheetViews>
    <sheetView tabSelected="1" zoomScale="96" zoomScaleNormal="96" workbookViewId="0">
      <pane ySplit="3" topLeftCell="A212" activePane="bottomLeft" state="frozen"/>
      <selection pane="bottomLeft" activeCell="C221" sqref="C220:C221"/>
    </sheetView>
  </sheetViews>
  <sheetFormatPr defaultRowHeight="15" x14ac:dyDescent="0.25"/>
  <cols>
    <col min="1" max="1" width="8" style="176" customWidth="1"/>
    <col min="2" max="2" width="18.140625" style="175" customWidth="1"/>
    <col min="3" max="3" width="14.28515625" style="177" customWidth="1"/>
    <col min="4" max="4" width="10.28515625" style="176" bestFit="1" customWidth="1"/>
    <col min="5" max="5" width="12" style="176" bestFit="1" customWidth="1"/>
    <col min="6" max="6" width="12" style="175" customWidth="1"/>
    <col min="7" max="7" width="36.85546875" style="175" customWidth="1"/>
    <col min="8" max="8" width="21.140625" style="177" customWidth="1"/>
    <col min="9" max="9" width="17.140625" style="225" customWidth="1"/>
    <col min="10" max="10" width="25.5703125" style="178" customWidth="1"/>
    <col min="11" max="11" width="12.7109375" style="175" customWidth="1"/>
    <col min="12" max="12" width="12" style="175" customWidth="1"/>
    <col min="13" max="13" width="8.42578125" style="181" bestFit="1" customWidth="1"/>
    <col min="14" max="14" width="23.7109375" style="179" customWidth="1"/>
    <col min="15" max="15" width="6.28515625" style="179" customWidth="1"/>
    <col min="16" max="16" width="24" style="179" bestFit="1" customWidth="1"/>
    <col min="17" max="17" width="5.7109375" style="179" bestFit="1" customWidth="1"/>
    <col min="18" max="18" width="11" style="180" customWidth="1"/>
    <col min="19" max="19" width="15.7109375" style="174" bestFit="1" customWidth="1"/>
    <col min="20" max="16384" width="9.140625" style="175"/>
  </cols>
  <sheetData>
    <row r="1" spans="1:19" s="34" customFormat="1" x14ac:dyDescent="0.25">
      <c r="A1" s="44"/>
      <c r="B1" s="45"/>
      <c r="C1" s="56"/>
      <c r="D1" s="46"/>
      <c r="E1" s="46"/>
      <c r="F1" s="47"/>
      <c r="G1" s="45" t="s">
        <v>84</v>
      </c>
      <c r="H1" s="48"/>
      <c r="I1" s="222" t="s">
        <v>85</v>
      </c>
      <c r="J1" s="49"/>
      <c r="K1" s="50"/>
      <c r="L1" s="45" t="s">
        <v>99</v>
      </c>
      <c r="M1" s="51"/>
      <c r="N1" s="52"/>
      <c r="O1" s="52"/>
      <c r="P1" s="227">
        <f>SUBTOTAL(9,P3:P242)</f>
        <v>11019244416.559996</v>
      </c>
      <c r="Q1" s="52"/>
      <c r="R1" s="151"/>
      <c r="S1" s="155"/>
    </row>
    <row r="2" spans="1:19" s="34" customFormat="1" ht="15.75" thickBot="1" x14ac:dyDescent="0.3">
      <c r="A2" s="122"/>
      <c r="B2" s="137"/>
      <c r="C2" s="138"/>
      <c r="D2" s="139"/>
      <c r="E2" s="139"/>
      <c r="F2" s="140"/>
      <c r="G2" s="137" t="s">
        <v>92</v>
      </c>
      <c r="H2" s="141"/>
      <c r="I2" s="223" t="s">
        <v>89</v>
      </c>
      <c r="J2" s="142"/>
      <c r="K2" s="137"/>
      <c r="L2" s="137"/>
      <c r="M2" s="143"/>
      <c r="N2" s="144"/>
      <c r="O2" s="144"/>
      <c r="P2" s="144"/>
      <c r="Q2" s="144"/>
      <c r="R2" s="152"/>
      <c r="S2" s="155"/>
    </row>
    <row r="3" spans="1:19" s="34" customFormat="1" ht="30.75" thickBot="1" x14ac:dyDescent="0.3">
      <c r="A3" s="146" t="s">
        <v>0</v>
      </c>
      <c r="B3" s="147" t="s">
        <v>6</v>
      </c>
      <c r="C3" s="148" t="s">
        <v>27</v>
      </c>
      <c r="D3" s="147" t="s">
        <v>1</v>
      </c>
      <c r="E3" s="147" t="s">
        <v>2</v>
      </c>
      <c r="F3" s="147" t="s">
        <v>4</v>
      </c>
      <c r="G3" s="149" t="s">
        <v>10</v>
      </c>
      <c r="H3" s="148" t="s">
        <v>11</v>
      </c>
      <c r="I3" s="224" t="s">
        <v>14</v>
      </c>
      <c r="J3" s="148" t="s">
        <v>15</v>
      </c>
      <c r="K3" s="228" t="s">
        <v>5</v>
      </c>
      <c r="L3" s="228"/>
      <c r="M3" s="228"/>
      <c r="N3" s="150" t="s">
        <v>3</v>
      </c>
      <c r="O3" s="150"/>
      <c r="P3" s="146" t="s">
        <v>8</v>
      </c>
      <c r="Q3" s="173"/>
      <c r="R3" s="148" t="s">
        <v>9</v>
      </c>
      <c r="S3" s="173"/>
    </row>
    <row r="4" spans="1:19" s="34" customFormat="1" x14ac:dyDescent="0.25">
      <c r="A4" s="130">
        <v>1</v>
      </c>
      <c r="B4" s="128" t="s">
        <v>296</v>
      </c>
      <c r="C4" s="129" t="s">
        <v>122</v>
      </c>
      <c r="D4" s="130">
        <v>281</v>
      </c>
      <c r="E4" s="131">
        <v>43118</v>
      </c>
      <c r="F4" s="128" t="s">
        <v>24</v>
      </c>
      <c r="G4" s="128" t="s">
        <v>119</v>
      </c>
      <c r="H4" s="129" t="s">
        <v>120</v>
      </c>
      <c r="I4" s="131">
        <v>43106</v>
      </c>
      <c r="J4" s="132" t="s">
        <v>121</v>
      </c>
      <c r="K4" s="133">
        <v>43111</v>
      </c>
      <c r="L4" s="133">
        <v>43475</v>
      </c>
      <c r="M4" s="145">
        <f>L4-K4+1</f>
        <v>365</v>
      </c>
      <c r="N4" s="134">
        <v>120569400000</v>
      </c>
      <c r="O4" s="134" t="s">
        <v>81</v>
      </c>
      <c r="P4" s="134">
        <v>180854100</v>
      </c>
      <c r="Q4" s="134" t="s">
        <v>81</v>
      </c>
      <c r="R4" s="153">
        <f>P4/N4*365/M4</f>
        <v>1.5E-3</v>
      </c>
      <c r="S4" s="156"/>
    </row>
    <row r="5" spans="1:19" s="34" customFormat="1" x14ac:dyDescent="0.25">
      <c r="A5" s="123">
        <f>A4+1</f>
        <v>2</v>
      </c>
      <c r="B5" s="135" t="s">
        <v>296</v>
      </c>
      <c r="C5" s="136" t="s">
        <v>124</v>
      </c>
      <c r="D5" s="123">
        <v>421</v>
      </c>
      <c r="E5" s="39">
        <v>43126</v>
      </c>
      <c r="F5" s="37" t="s">
        <v>24</v>
      </c>
      <c r="G5" s="37" t="s">
        <v>125</v>
      </c>
      <c r="H5" s="38" t="s">
        <v>126</v>
      </c>
      <c r="I5" s="39">
        <v>43112</v>
      </c>
      <c r="J5" s="40" t="s">
        <v>127</v>
      </c>
      <c r="K5" s="41">
        <v>43119</v>
      </c>
      <c r="L5" s="41">
        <v>43483</v>
      </c>
      <c r="M5" s="145">
        <f t="shared" ref="M5:M35" si="0">L5-K5+1</f>
        <v>365</v>
      </c>
      <c r="N5" s="43">
        <v>8612000000</v>
      </c>
      <c r="O5" s="134" t="s">
        <v>81</v>
      </c>
      <c r="P5" s="43">
        <v>6028400</v>
      </c>
      <c r="Q5" s="134" t="s">
        <v>81</v>
      </c>
      <c r="R5" s="153">
        <f>P5/N5*365/M5</f>
        <v>6.9999999999999999E-4</v>
      </c>
      <c r="S5" s="156"/>
    </row>
    <row r="6" spans="1:19" s="34" customFormat="1" x14ac:dyDescent="0.25">
      <c r="A6" s="123">
        <f t="shared" ref="A6:A61" si="1">A5+1</f>
        <v>3</v>
      </c>
      <c r="B6" s="135" t="s">
        <v>296</v>
      </c>
      <c r="C6" s="136" t="s">
        <v>124</v>
      </c>
      <c r="D6" s="123">
        <v>421</v>
      </c>
      <c r="E6" s="39">
        <v>43126</v>
      </c>
      <c r="F6" s="37" t="s">
        <v>24</v>
      </c>
      <c r="G6" s="37" t="s">
        <v>125</v>
      </c>
      <c r="H6" s="38" t="s">
        <v>126</v>
      </c>
      <c r="I6" s="39">
        <v>43112</v>
      </c>
      <c r="J6" s="40" t="s">
        <v>128</v>
      </c>
      <c r="K6" s="41">
        <v>43119</v>
      </c>
      <c r="L6" s="41">
        <v>43483</v>
      </c>
      <c r="M6" s="145">
        <f t="shared" si="0"/>
        <v>365</v>
      </c>
      <c r="N6" s="43">
        <v>8612000000</v>
      </c>
      <c r="O6" s="134" t="s">
        <v>81</v>
      </c>
      <c r="P6" s="43">
        <v>6028400</v>
      </c>
      <c r="Q6" s="134" t="s">
        <v>81</v>
      </c>
      <c r="R6" s="153">
        <f t="shared" ref="R6:R38" si="2">P6/N6*365/M6</f>
        <v>6.9999999999999999E-4</v>
      </c>
      <c r="S6" s="156"/>
    </row>
    <row r="7" spans="1:19" s="34" customFormat="1" x14ac:dyDescent="0.25">
      <c r="A7" s="123">
        <f t="shared" si="1"/>
        <v>4</v>
      </c>
      <c r="B7" s="135" t="s">
        <v>296</v>
      </c>
      <c r="C7" s="136" t="s">
        <v>124</v>
      </c>
      <c r="D7" s="123">
        <v>421</v>
      </c>
      <c r="E7" s="39">
        <v>43126</v>
      </c>
      <c r="F7" s="37" t="s">
        <v>24</v>
      </c>
      <c r="G7" s="37" t="s">
        <v>125</v>
      </c>
      <c r="H7" s="38" t="s">
        <v>126</v>
      </c>
      <c r="I7" s="39">
        <v>43112</v>
      </c>
      <c r="J7" s="40" t="s">
        <v>129</v>
      </c>
      <c r="K7" s="41">
        <v>43119</v>
      </c>
      <c r="L7" s="41">
        <v>43483</v>
      </c>
      <c r="M7" s="145">
        <f t="shared" si="0"/>
        <v>365</v>
      </c>
      <c r="N7" s="43">
        <v>8612000000</v>
      </c>
      <c r="O7" s="134" t="s">
        <v>81</v>
      </c>
      <c r="P7" s="43">
        <v>6028400</v>
      </c>
      <c r="Q7" s="134" t="s">
        <v>81</v>
      </c>
      <c r="R7" s="153">
        <f t="shared" si="2"/>
        <v>6.9999999999999999E-4</v>
      </c>
      <c r="S7" s="156"/>
    </row>
    <row r="8" spans="1:19" s="34" customFormat="1" x14ac:dyDescent="0.25">
      <c r="A8" s="123">
        <f t="shared" si="1"/>
        <v>5</v>
      </c>
      <c r="B8" s="135" t="s">
        <v>296</v>
      </c>
      <c r="C8" s="136" t="s">
        <v>124</v>
      </c>
      <c r="D8" s="123">
        <v>421</v>
      </c>
      <c r="E8" s="39">
        <v>43126</v>
      </c>
      <c r="F8" s="37" t="s">
        <v>24</v>
      </c>
      <c r="G8" s="37" t="s">
        <v>125</v>
      </c>
      <c r="H8" s="38" t="s">
        <v>126</v>
      </c>
      <c r="I8" s="39">
        <v>43112</v>
      </c>
      <c r="J8" s="40" t="s">
        <v>130</v>
      </c>
      <c r="K8" s="41">
        <v>43119</v>
      </c>
      <c r="L8" s="41">
        <v>43483</v>
      </c>
      <c r="M8" s="145">
        <f t="shared" si="0"/>
        <v>365</v>
      </c>
      <c r="N8" s="43">
        <v>8612000000</v>
      </c>
      <c r="O8" s="134" t="s">
        <v>81</v>
      </c>
      <c r="P8" s="43">
        <v>6028400</v>
      </c>
      <c r="Q8" s="134" t="s">
        <v>81</v>
      </c>
      <c r="R8" s="153">
        <f t="shared" si="2"/>
        <v>6.9999999999999999E-4</v>
      </c>
      <c r="S8" s="155"/>
    </row>
    <row r="9" spans="1:19" s="34" customFormat="1" x14ac:dyDescent="0.25">
      <c r="A9" s="123">
        <f t="shared" si="1"/>
        <v>6</v>
      </c>
      <c r="B9" s="135" t="s">
        <v>296</v>
      </c>
      <c r="C9" s="136" t="s">
        <v>131</v>
      </c>
      <c r="D9" s="123">
        <v>600</v>
      </c>
      <c r="E9" s="39">
        <v>43136</v>
      </c>
      <c r="F9" s="37" t="s">
        <v>132</v>
      </c>
      <c r="G9" s="37" t="s">
        <v>133</v>
      </c>
      <c r="H9" s="38" t="s">
        <v>134</v>
      </c>
      <c r="I9" s="39">
        <v>43118</v>
      </c>
      <c r="J9" s="40" t="s">
        <v>135</v>
      </c>
      <c r="K9" s="41">
        <v>43123</v>
      </c>
      <c r="L9" s="41">
        <v>43487</v>
      </c>
      <c r="M9" s="145">
        <f t="shared" si="0"/>
        <v>365</v>
      </c>
      <c r="N9" s="43">
        <v>48662829585</v>
      </c>
      <c r="O9" s="134" t="s">
        <v>81</v>
      </c>
      <c r="P9" s="43">
        <v>48662829.579999998</v>
      </c>
      <c r="Q9" s="134" t="s">
        <v>81</v>
      </c>
      <c r="R9" s="153">
        <f t="shared" si="2"/>
        <v>9.9999999989725213E-4</v>
      </c>
      <c r="S9" s="156"/>
    </row>
    <row r="10" spans="1:19" s="34" customFormat="1" x14ac:dyDescent="0.25">
      <c r="A10" s="123">
        <f t="shared" si="1"/>
        <v>7</v>
      </c>
      <c r="B10" s="135" t="s">
        <v>296</v>
      </c>
      <c r="C10" s="136" t="s">
        <v>131</v>
      </c>
      <c r="D10" s="123">
        <v>600</v>
      </c>
      <c r="E10" s="39">
        <v>43136</v>
      </c>
      <c r="F10" s="37" t="s">
        <v>132</v>
      </c>
      <c r="G10" s="37" t="s">
        <v>136</v>
      </c>
      <c r="H10" s="38" t="s">
        <v>137</v>
      </c>
      <c r="I10" s="39">
        <v>43118</v>
      </c>
      <c r="J10" s="40" t="s">
        <v>41</v>
      </c>
      <c r="K10" s="41">
        <v>43118</v>
      </c>
      <c r="L10" s="41">
        <v>43482</v>
      </c>
      <c r="M10" s="42">
        <f t="shared" si="0"/>
        <v>365</v>
      </c>
      <c r="N10" s="43">
        <v>47750213067.529999</v>
      </c>
      <c r="O10" s="134" t="s">
        <v>81</v>
      </c>
      <c r="P10" s="43">
        <v>47750213.07</v>
      </c>
      <c r="Q10" s="134" t="s">
        <v>81</v>
      </c>
      <c r="R10" s="153">
        <f t="shared" si="2"/>
        <v>1.0000000000517275E-3</v>
      </c>
      <c r="S10" s="156"/>
    </row>
    <row r="11" spans="1:19" s="34" customFormat="1" x14ac:dyDescent="0.25">
      <c r="A11" s="123">
        <f t="shared" si="1"/>
        <v>8</v>
      </c>
      <c r="B11" s="135" t="s">
        <v>296</v>
      </c>
      <c r="C11" s="136" t="s">
        <v>138</v>
      </c>
      <c r="D11" s="123">
        <v>1035</v>
      </c>
      <c r="E11" s="39">
        <v>43171</v>
      </c>
      <c r="F11" s="37" t="s">
        <v>19</v>
      </c>
      <c r="G11" s="37" t="s">
        <v>139</v>
      </c>
      <c r="H11" s="38" t="s">
        <v>141</v>
      </c>
      <c r="I11" s="39">
        <v>43155</v>
      </c>
      <c r="J11" s="40" t="s">
        <v>140</v>
      </c>
      <c r="K11" s="41">
        <v>43155</v>
      </c>
      <c r="L11" s="41">
        <v>43465</v>
      </c>
      <c r="M11" s="42">
        <f t="shared" si="0"/>
        <v>311</v>
      </c>
      <c r="N11" s="43">
        <v>8778881457</v>
      </c>
      <c r="O11" s="134" t="s">
        <v>81</v>
      </c>
      <c r="P11" s="43">
        <v>35115526</v>
      </c>
      <c r="Q11" s="134" t="s">
        <v>81</v>
      </c>
      <c r="R11" s="153">
        <f t="shared" si="2"/>
        <v>4.69453378505226E-3</v>
      </c>
      <c r="S11" s="156"/>
    </row>
    <row r="12" spans="1:19" s="34" customFormat="1" x14ac:dyDescent="0.25">
      <c r="A12" s="123">
        <f t="shared" si="1"/>
        <v>9</v>
      </c>
      <c r="B12" s="128" t="s">
        <v>296</v>
      </c>
      <c r="C12" s="136"/>
      <c r="D12" s="123"/>
      <c r="E12" s="39"/>
      <c r="F12" s="37" t="s">
        <v>132</v>
      </c>
      <c r="G12" s="37" t="s">
        <v>144</v>
      </c>
      <c r="H12" s="38" t="s">
        <v>142</v>
      </c>
      <c r="I12" s="39">
        <v>43151</v>
      </c>
      <c r="J12" s="40" t="s">
        <v>143</v>
      </c>
      <c r="K12" s="41">
        <v>43153</v>
      </c>
      <c r="L12" s="41">
        <v>43517</v>
      </c>
      <c r="M12" s="42">
        <f t="shared" si="0"/>
        <v>365</v>
      </c>
      <c r="N12" s="43">
        <v>6628864775</v>
      </c>
      <c r="O12" s="134" t="s">
        <v>81</v>
      </c>
      <c r="P12" s="43">
        <v>6628865</v>
      </c>
      <c r="Q12" s="134" t="s">
        <v>81</v>
      </c>
      <c r="R12" s="153">
        <f t="shared" si="2"/>
        <v>1.0000000339424634E-3</v>
      </c>
      <c r="S12" s="156"/>
    </row>
    <row r="13" spans="1:19" s="34" customFormat="1" x14ac:dyDescent="0.25">
      <c r="A13" s="123">
        <f t="shared" si="1"/>
        <v>10</v>
      </c>
      <c r="B13" s="128" t="s">
        <v>296</v>
      </c>
      <c r="C13" s="38"/>
      <c r="D13" s="123"/>
      <c r="E13" s="123"/>
      <c r="F13" s="37" t="s">
        <v>132</v>
      </c>
      <c r="G13" s="37" t="s">
        <v>145</v>
      </c>
      <c r="H13" s="38" t="s">
        <v>146</v>
      </c>
      <c r="I13" s="39">
        <v>43151</v>
      </c>
      <c r="J13" s="40" t="s">
        <v>147</v>
      </c>
      <c r="K13" s="41">
        <v>43153</v>
      </c>
      <c r="L13" s="41">
        <v>43517</v>
      </c>
      <c r="M13" s="42">
        <f t="shared" si="0"/>
        <v>365</v>
      </c>
      <c r="N13" s="43">
        <v>6882567887</v>
      </c>
      <c r="O13" s="134" t="s">
        <v>81</v>
      </c>
      <c r="P13" s="43">
        <v>6882568</v>
      </c>
      <c r="Q13" s="134" t="s">
        <v>81</v>
      </c>
      <c r="R13" s="153">
        <f t="shared" si="2"/>
        <v>1.0000000164182906E-3</v>
      </c>
      <c r="S13" s="156"/>
    </row>
    <row r="14" spans="1:19" s="34" customFormat="1" x14ac:dyDescent="0.25">
      <c r="A14" s="123">
        <f t="shared" si="1"/>
        <v>11</v>
      </c>
      <c r="B14" s="128" t="s">
        <v>296</v>
      </c>
      <c r="C14" s="38"/>
      <c r="D14" s="123"/>
      <c r="E14" s="39"/>
      <c r="F14" s="37" t="s">
        <v>132</v>
      </c>
      <c r="G14" s="37" t="s">
        <v>149</v>
      </c>
      <c r="H14" s="38" t="s">
        <v>148</v>
      </c>
      <c r="I14" s="39">
        <v>43151</v>
      </c>
      <c r="J14" s="40" t="s">
        <v>143</v>
      </c>
      <c r="K14" s="41">
        <v>43153</v>
      </c>
      <c r="L14" s="41">
        <v>43517</v>
      </c>
      <c r="M14" s="42">
        <f t="shared" si="0"/>
        <v>365</v>
      </c>
      <c r="N14" s="43">
        <v>6843422523</v>
      </c>
      <c r="O14" s="134" t="s">
        <v>81</v>
      </c>
      <c r="P14" s="43">
        <v>6843423</v>
      </c>
      <c r="Q14" s="134" t="s">
        <v>81</v>
      </c>
      <c r="R14" s="153">
        <f t="shared" si="2"/>
        <v>1.0000000697019654E-3</v>
      </c>
      <c r="S14" s="156"/>
    </row>
    <row r="15" spans="1:19" s="34" customFormat="1" x14ac:dyDescent="0.25">
      <c r="A15" s="123">
        <f t="shared" si="1"/>
        <v>12</v>
      </c>
      <c r="B15" s="128" t="s">
        <v>296</v>
      </c>
      <c r="C15" s="38"/>
      <c r="D15" s="123"/>
      <c r="E15" s="39"/>
      <c r="F15" s="37" t="s">
        <v>132</v>
      </c>
      <c r="G15" s="37" t="s">
        <v>150</v>
      </c>
      <c r="H15" s="38" t="s">
        <v>151</v>
      </c>
      <c r="I15" s="39">
        <v>43151</v>
      </c>
      <c r="J15" s="40" t="s">
        <v>152</v>
      </c>
      <c r="K15" s="41">
        <v>43153</v>
      </c>
      <c r="L15" s="41">
        <v>43517</v>
      </c>
      <c r="M15" s="42">
        <f t="shared" si="0"/>
        <v>365</v>
      </c>
      <c r="N15" s="43">
        <v>6769286675</v>
      </c>
      <c r="O15" s="134" t="s">
        <v>81</v>
      </c>
      <c r="P15" s="43">
        <v>6769287</v>
      </c>
      <c r="Q15" s="134" t="s">
        <v>81</v>
      </c>
      <c r="R15" s="153">
        <f t="shared" si="2"/>
        <v>1.0000000480109672E-3</v>
      </c>
      <c r="S15" s="156"/>
    </row>
    <row r="16" spans="1:19" s="34" customFormat="1" x14ac:dyDescent="0.25">
      <c r="A16" s="123">
        <f t="shared" si="1"/>
        <v>13</v>
      </c>
      <c r="B16" s="128" t="s">
        <v>296</v>
      </c>
      <c r="C16" s="38"/>
      <c r="D16" s="123"/>
      <c r="E16" s="39"/>
      <c r="F16" s="37" t="s">
        <v>132</v>
      </c>
      <c r="G16" s="37" t="s">
        <v>167</v>
      </c>
      <c r="H16" s="38" t="s">
        <v>169</v>
      </c>
      <c r="I16" s="39">
        <v>43151</v>
      </c>
      <c r="J16" s="40" t="s">
        <v>168</v>
      </c>
      <c r="K16" s="41">
        <v>43153</v>
      </c>
      <c r="L16" s="41">
        <v>43517</v>
      </c>
      <c r="M16" s="42">
        <f t="shared" si="0"/>
        <v>365</v>
      </c>
      <c r="N16" s="43">
        <v>6667949909</v>
      </c>
      <c r="O16" s="134" t="s">
        <v>81</v>
      </c>
      <c r="P16" s="43">
        <v>6667950</v>
      </c>
      <c r="Q16" s="134" t="s">
        <v>81</v>
      </c>
      <c r="R16" s="153">
        <f t="shared" si="2"/>
        <v>1.000000013647373E-3</v>
      </c>
      <c r="S16" s="156"/>
    </row>
    <row r="17" spans="1:19" s="34" customFormat="1" x14ac:dyDescent="0.25">
      <c r="A17" s="123">
        <f t="shared" si="1"/>
        <v>14</v>
      </c>
      <c r="B17" s="128" t="s">
        <v>296</v>
      </c>
      <c r="C17" s="38"/>
      <c r="D17" s="123"/>
      <c r="E17" s="39"/>
      <c r="F17" s="37" t="s">
        <v>132</v>
      </c>
      <c r="G17" s="37" t="s">
        <v>171</v>
      </c>
      <c r="H17" s="38" t="s">
        <v>170</v>
      </c>
      <c r="I17" s="39">
        <v>43151</v>
      </c>
      <c r="J17" s="40" t="s">
        <v>172</v>
      </c>
      <c r="K17" s="41">
        <v>43153</v>
      </c>
      <c r="L17" s="41">
        <v>43517</v>
      </c>
      <c r="M17" s="42">
        <f t="shared" si="0"/>
        <v>365</v>
      </c>
      <c r="N17" s="43">
        <v>6880980421</v>
      </c>
      <c r="O17" s="134" t="s">
        <v>81</v>
      </c>
      <c r="P17" s="43">
        <v>6880980</v>
      </c>
      <c r="Q17" s="134" t="s">
        <v>81</v>
      </c>
      <c r="R17" s="153">
        <f t="shared" si="2"/>
        <v>9.9999993881685835E-4</v>
      </c>
      <c r="S17" s="156"/>
    </row>
    <row r="18" spans="1:19" s="34" customFormat="1" x14ac:dyDescent="0.25">
      <c r="A18" s="123">
        <f t="shared" si="1"/>
        <v>15</v>
      </c>
      <c r="B18" s="128" t="s">
        <v>296</v>
      </c>
      <c r="C18" s="38"/>
      <c r="D18" s="123"/>
      <c r="E18" s="39"/>
      <c r="F18" s="37" t="s">
        <v>132</v>
      </c>
      <c r="G18" s="37" t="s">
        <v>153</v>
      </c>
      <c r="H18" s="38" t="s">
        <v>154</v>
      </c>
      <c r="I18" s="39">
        <v>43151</v>
      </c>
      <c r="J18" s="40" t="s">
        <v>155</v>
      </c>
      <c r="K18" s="41">
        <v>43153</v>
      </c>
      <c r="L18" s="41">
        <v>43517</v>
      </c>
      <c r="M18" s="42">
        <f t="shared" si="0"/>
        <v>365</v>
      </c>
      <c r="N18" s="43">
        <v>6710094227</v>
      </c>
      <c r="O18" s="134" t="s">
        <v>81</v>
      </c>
      <c r="P18" s="43">
        <v>6710094</v>
      </c>
      <c r="Q18" s="134" t="s">
        <v>81</v>
      </c>
      <c r="R18" s="153">
        <f t="shared" si="2"/>
        <v>9.9999996617037082E-4</v>
      </c>
      <c r="S18" s="156"/>
    </row>
    <row r="19" spans="1:19" s="34" customFormat="1" x14ac:dyDescent="0.25">
      <c r="A19" s="123">
        <f t="shared" si="1"/>
        <v>16</v>
      </c>
      <c r="B19" s="128" t="s">
        <v>296</v>
      </c>
      <c r="C19" s="38"/>
      <c r="D19" s="123"/>
      <c r="E19" s="39"/>
      <c r="F19" s="37" t="s">
        <v>132</v>
      </c>
      <c r="G19" s="37" t="s">
        <v>156</v>
      </c>
      <c r="H19" s="38" t="s">
        <v>157</v>
      </c>
      <c r="I19" s="39">
        <v>43151</v>
      </c>
      <c r="J19" s="40" t="s">
        <v>158</v>
      </c>
      <c r="K19" s="41">
        <v>43153</v>
      </c>
      <c r="L19" s="41">
        <v>43517</v>
      </c>
      <c r="M19" s="42">
        <f t="shared" si="0"/>
        <v>365</v>
      </c>
      <c r="N19" s="43">
        <v>6754599607</v>
      </c>
      <c r="O19" s="134" t="s">
        <v>81</v>
      </c>
      <c r="P19" s="43">
        <v>6754600</v>
      </c>
      <c r="Q19" s="134" t="s">
        <v>81</v>
      </c>
      <c r="R19" s="153">
        <f t="shared" si="2"/>
        <v>1.0000000581825753E-3</v>
      </c>
      <c r="S19" s="156"/>
    </row>
    <row r="20" spans="1:19" s="34" customFormat="1" x14ac:dyDescent="0.25">
      <c r="A20" s="123">
        <f t="shared" si="1"/>
        <v>17</v>
      </c>
      <c r="B20" s="128" t="s">
        <v>296</v>
      </c>
      <c r="C20" s="38"/>
      <c r="D20" s="123"/>
      <c r="E20" s="123"/>
      <c r="F20" s="37" t="s">
        <v>132</v>
      </c>
      <c r="G20" s="37" t="s">
        <v>159</v>
      </c>
      <c r="H20" s="38" t="s">
        <v>160</v>
      </c>
      <c r="I20" s="39">
        <v>43151</v>
      </c>
      <c r="J20" s="40" t="s">
        <v>161</v>
      </c>
      <c r="K20" s="41">
        <v>43153</v>
      </c>
      <c r="L20" s="41">
        <v>43517</v>
      </c>
      <c r="M20" s="42">
        <f t="shared" si="0"/>
        <v>365</v>
      </c>
      <c r="N20" s="43">
        <v>6685393264</v>
      </c>
      <c r="O20" s="134" t="s">
        <v>81</v>
      </c>
      <c r="P20" s="43">
        <v>6685393</v>
      </c>
      <c r="Q20" s="134" t="s">
        <v>81</v>
      </c>
      <c r="R20" s="153">
        <f t="shared" si="2"/>
        <v>9.9999996051092438E-4</v>
      </c>
      <c r="S20" s="156"/>
    </row>
    <row r="21" spans="1:19" s="34" customFormat="1" x14ac:dyDescent="0.25">
      <c r="A21" s="123">
        <f t="shared" si="1"/>
        <v>18</v>
      </c>
      <c r="B21" s="135" t="s">
        <v>296</v>
      </c>
      <c r="C21" s="38" t="s">
        <v>162</v>
      </c>
      <c r="D21" s="123">
        <v>927</v>
      </c>
      <c r="E21" s="39">
        <v>43160</v>
      </c>
      <c r="F21" s="37" t="s">
        <v>24</v>
      </c>
      <c r="G21" s="37" t="s">
        <v>163</v>
      </c>
      <c r="H21" s="38" t="s">
        <v>164</v>
      </c>
      <c r="I21" s="39">
        <v>43158</v>
      </c>
      <c r="J21" s="40" t="s">
        <v>165</v>
      </c>
      <c r="K21" s="41">
        <v>43178</v>
      </c>
      <c r="L21" s="41">
        <v>43542</v>
      </c>
      <c r="M21" s="42">
        <f t="shared" si="0"/>
        <v>365</v>
      </c>
      <c r="N21" s="43">
        <v>8612000000</v>
      </c>
      <c r="O21" s="134" t="s">
        <v>81</v>
      </c>
      <c r="P21" s="43">
        <v>8612000</v>
      </c>
      <c r="Q21" s="134" t="s">
        <v>81</v>
      </c>
      <c r="R21" s="153">
        <f t="shared" si="2"/>
        <v>1E-3</v>
      </c>
      <c r="S21" s="156"/>
    </row>
    <row r="22" spans="1:19" s="34" customFormat="1" x14ac:dyDescent="0.25">
      <c r="A22" s="123">
        <f t="shared" si="1"/>
        <v>19</v>
      </c>
      <c r="B22" s="135" t="s">
        <v>296</v>
      </c>
      <c r="C22" s="38" t="s">
        <v>162</v>
      </c>
      <c r="D22" s="123">
        <v>927</v>
      </c>
      <c r="E22" s="39">
        <v>43160</v>
      </c>
      <c r="F22" s="37" t="s">
        <v>24</v>
      </c>
      <c r="G22" s="37" t="s">
        <v>163</v>
      </c>
      <c r="H22" s="38" t="s">
        <v>164</v>
      </c>
      <c r="I22" s="39">
        <v>43158</v>
      </c>
      <c r="J22" s="40" t="s">
        <v>166</v>
      </c>
      <c r="K22" s="41">
        <v>43182</v>
      </c>
      <c r="L22" s="41">
        <v>43546</v>
      </c>
      <c r="M22" s="42">
        <f t="shared" si="0"/>
        <v>365</v>
      </c>
      <c r="N22" s="43">
        <v>8612000000</v>
      </c>
      <c r="O22" s="134" t="s">
        <v>81</v>
      </c>
      <c r="P22" s="43">
        <v>8612000</v>
      </c>
      <c r="Q22" s="134" t="s">
        <v>81</v>
      </c>
      <c r="R22" s="153">
        <f t="shared" si="2"/>
        <v>1E-3</v>
      </c>
      <c r="S22" s="156"/>
    </row>
    <row r="23" spans="1:19" s="34" customFormat="1" x14ac:dyDescent="0.25">
      <c r="A23" s="123">
        <f t="shared" si="1"/>
        <v>20</v>
      </c>
      <c r="B23" s="135" t="s">
        <v>296</v>
      </c>
      <c r="C23" s="38" t="s">
        <v>174</v>
      </c>
      <c r="D23" s="123">
        <v>1080</v>
      </c>
      <c r="E23" s="39">
        <v>43172</v>
      </c>
      <c r="F23" s="37" t="s">
        <v>175</v>
      </c>
      <c r="G23" s="37" t="s">
        <v>176</v>
      </c>
      <c r="H23" s="38" t="s">
        <v>250</v>
      </c>
      <c r="I23" s="39">
        <v>43119</v>
      </c>
      <c r="J23" s="40" t="s">
        <v>251</v>
      </c>
      <c r="K23" s="41">
        <v>43159</v>
      </c>
      <c r="L23" s="41">
        <v>43523</v>
      </c>
      <c r="M23" s="42">
        <f t="shared" si="0"/>
        <v>365</v>
      </c>
      <c r="N23" s="43">
        <v>16606302000</v>
      </c>
      <c r="O23" s="134" t="s">
        <v>81</v>
      </c>
      <c r="P23" s="43">
        <v>166063020</v>
      </c>
      <c r="Q23" s="134" t="s">
        <v>81</v>
      </c>
      <c r="R23" s="153">
        <f t="shared" si="2"/>
        <v>0.01</v>
      </c>
      <c r="S23" s="156"/>
    </row>
    <row r="24" spans="1:19" s="34" customFormat="1" x14ac:dyDescent="0.25">
      <c r="A24" s="123">
        <f t="shared" si="1"/>
        <v>21</v>
      </c>
      <c r="B24" s="135" t="s">
        <v>296</v>
      </c>
      <c r="C24" s="38" t="s">
        <v>174</v>
      </c>
      <c r="D24" s="123">
        <v>1080</v>
      </c>
      <c r="E24" s="39">
        <v>43172</v>
      </c>
      <c r="F24" s="37" t="s">
        <v>175</v>
      </c>
      <c r="G24" s="37" t="s">
        <v>177</v>
      </c>
      <c r="H24" s="38" t="s">
        <v>252</v>
      </c>
      <c r="I24" s="39">
        <v>43119</v>
      </c>
      <c r="J24" s="40" t="s">
        <v>253</v>
      </c>
      <c r="K24" s="41">
        <v>43159</v>
      </c>
      <c r="L24" s="41">
        <v>43523</v>
      </c>
      <c r="M24" s="42">
        <f t="shared" si="0"/>
        <v>365</v>
      </c>
      <c r="N24" s="43">
        <v>20032547000</v>
      </c>
      <c r="O24" s="134" t="s">
        <v>81</v>
      </c>
      <c r="P24" s="43">
        <v>200325000</v>
      </c>
      <c r="Q24" s="134" t="s">
        <v>81</v>
      </c>
      <c r="R24" s="153">
        <f t="shared" si="2"/>
        <v>9.9999765381805911E-3</v>
      </c>
      <c r="S24" s="156"/>
    </row>
    <row r="25" spans="1:19" s="34" customFormat="1" x14ac:dyDescent="0.25">
      <c r="A25" s="123">
        <f t="shared" si="1"/>
        <v>22</v>
      </c>
      <c r="B25" s="135" t="s">
        <v>296</v>
      </c>
      <c r="C25" s="38" t="s">
        <v>174</v>
      </c>
      <c r="D25" s="123">
        <v>1080</v>
      </c>
      <c r="E25" s="39">
        <v>43172</v>
      </c>
      <c r="F25" s="37" t="s">
        <v>175</v>
      </c>
      <c r="G25" s="37" t="s">
        <v>178</v>
      </c>
      <c r="H25" s="38" t="s">
        <v>246</v>
      </c>
      <c r="I25" s="39">
        <v>43119</v>
      </c>
      <c r="J25" s="40"/>
      <c r="K25" s="41">
        <v>43159</v>
      </c>
      <c r="L25" s="41">
        <v>43523</v>
      </c>
      <c r="M25" s="42">
        <f t="shared" si="0"/>
        <v>365</v>
      </c>
      <c r="N25" s="43">
        <v>7538800000</v>
      </c>
      <c r="O25" s="134" t="s">
        <v>81</v>
      </c>
      <c r="P25" s="43">
        <v>75388000</v>
      </c>
      <c r="Q25" s="134" t="s">
        <v>81</v>
      </c>
      <c r="R25" s="153">
        <f t="shared" si="2"/>
        <v>0.01</v>
      </c>
      <c r="S25" s="156"/>
    </row>
    <row r="26" spans="1:19" s="34" customFormat="1" x14ac:dyDescent="0.25">
      <c r="A26" s="123">
        <f t="shared" si="1"/>
        <v>23</v>
      </c>
      <c r="B26" s="135" t="s">
        <v>296</v>
      </c>
      <c r="C26" s="38" t="s">
        <v>174</v>
      </c>
      <c r="D26" s="123">
        <v>1080</v>
      </c>
      <c r="E26" s="39">
        <v>43172</v>
      </c>
      <c r="F26" s="37" t="s">
        <v>175</v>
      </c>
      <c r="G26" s="37" t="s">
        <v>179</v>
      </c>
      <c r="H26" s="38" t="s">
        <v>248</v>
      </c>
      <c r="I26" s="39">
        <v>43119</v>
      </c>
      <c r="J26" s="40"/>
      <c r="K26" s="41">
        <v>43159</v>
      </c>
      <c r="L26" s="41">
        <v>43523</v>
      </c>
      <c r="M26" s="42">
        <f t="shared" si="0"/>
        <v>365</v>
      </c>
      <c r="N26" s="158">
        <v>10412800000</v>
      </c>
      <c r="O26" s="134" t="s">
        <v>81</v>
      </c>
      <c r="P26" s="43">
        <v>104128000</v>
      </c>
      <c r="Q26" s="134" t="s">
        <v>81</v>
      </c>
      <c r="R26" s="153">
        <f t="shared" si="2"/>
        <v>0.01</v>
      </c>
      <c r="S26" s="156"/>
    </row>
    <row r="27" spans="1:19" s="34" customFormat="1" x14ac:dyDescent="0.25">
      <c r="A27" s="123">
        <f t="shared" si="1"/>
        <v>24</v>
      </c>
      <c r="B27" s="135" t="s">
        <v>296</v>
      </c>
      <c r="C27" s="38" t="s">
        <v>174</v>
      </c>
      <c r="D27" s="123">
        <v>1080</v>
      </c>
      <c r="E27" s="39">
        <v>43172</v>
      </c>
      <c r="F27" s="37" t="s">
        <v>175</v>
      </c>
      <c r="G27" s="37" t="s">
        <v>180</v>
      </c>
      <c r="H27" s="37" t="s">
        <v>245</v>
      </c>
      <c r="I27" s="39">
        <v>43119</v>
      </c>
      <c r="J27" s="40"/>
      <c r="K27" s="41">
        <v>43159</v>
      </c>
      <c r="L27" s="41">
        <v>43523</v>
      </c>
      <c r="M27" s="42">
        <f t="shared" si="0"/>
        <v>365</v>
      </c>
      <c r="N27" s="43">
        <v>11216500000</v>
      </c>
      <c r="O27" s="134" t="s">
        <v>81</v>
      </c>
      <c r="P27" s="43">
        <v>112165000</v>
      </c>
      <c r="Q27" s="134" t="s">
        <v>81</v>
      </c>
      <c r="R27" s="153">
        <f t="shared" si="2"/>
        <v>0.01</v>
      </c>
      <c r="S27" s="156"/>
    </row>
    <row r="28" spans="1:19" s="34" customFormat="1" x14ac:dyDescent="0.25">
      <c r="A28" s="123">
        <f t="shared" si="1"/>
        <v>25</v>
      </c>
      <c r="B28" s="135" t="s">
        <v>296</v>
      </c>
      <c r="C28" s="38" t="s">
        <v>174</v>
      </c>
      <c r="D28" s="123">
        <v>1080</v>
      </c>
      <c r="E28" s="39">
        <v>43172</v>
      </c>
      <c r="F28" s="37" t="s">
        <v>175</v>
      </c>
      <c r="G28" s="37" t="s">
        <v>181</v>
      </c>
      <c r="H28" s="38" t="s">
        <v>247</v>
      </c>
      <c r="I28" s="39">
        <v>43119</v>
      </c>
      <c r="J28" s="40"/>
      <c r="K28" s="41">
        <v>43159</v>
      </c>
      <c r="L28" s="41">
        <v>43523</v>
      </c>
      <c r="M28" s="42">
        <f t="shared" si="0"/>
        <v>365</v>
      </c>
      <c r="N28" s="43">
        <v>13705200000</v>
      </c>
      <c r="O28" s="134" t="s">
        <v>81</v>
      </c>
      <c r="P28" s="43">
        <v>137052000</v>
      </c>
      <c r="Q28" s="134" t="s">
        <v>81</v>
      </c>
      <c r="R28" s="153">
        <f t="shared" si="2"/>
        <v>0.01</v>
      </c>
      <c r="S28" s="156"/>
    </row>
    <row r="29" spans="1:19" s="34" customFormat="1" x14ac:dyDescent="0.25">
      <c r="A29" s="123">
        <f t="shared" si="1"/>
        <v>26</v>
      </c>
      <c r="B29" s="135" t="s">
        <v>296</v>
      </c>
      <c r="C29" s="38" t="s">
        <v>174</v>
      </c>
      <c r="D29" s="123">
        <v>1080</v>
      </c>
      <c r="E29" s="39">
        <v>43172</v>
      </c>
      <c r="F29" s="37" t="s">
        <v>175</v>
      </c>
      <c r="G29" s="37" t="s">
        <v>182</v>
      </c>
      <c r="H29" s="38" t="s">
        <v>249</v>
      </c>
      <c r="I29" s="39">
        <v>43119</v>
      </c>
      <c r="J29" s="40"/>
      <c r="K29" s="41">
        <v>43159</v>
      </c>
      <c r="L29" s="41">
        <v>43523</v>
      </c>
      <c r="M29" s="42">
        <f t="shared" si="0"/>
        <v>365</v>
      </c>
      <c r="N29" s="43">
        <v>14096500000</v>
      </c>
      <c r="O29" s="134" t="s">
        <v>81</v>
      </c>
      <c r="P29" s="43">
        <v>140965000</v>
      </c>
      <c r="Q29" s="134" t="s">
        <v>81</v>
      </c>
      <c r="R29" s="153">
        <f t="shared" si="2"/>
        <v>0.01</v>
      </c>
      <c r="S29" s="156"/>
    </row>
    <row r="30" spans="1:19" s="34" customFormat="1" x14ac:dyDescent="0.25">
      <c r="A30" s="123">
        <f t="shared" si="1"/>
        <v>27</v>
      </c>
      <c r="B30" s="37" t="s">
        <v>296</v>
      </c>
      <c r="C30" s="38" t="s">
        <v>174</v>
      </c>
      <c r="D30" s="123">
        <v>1080</v>
      </c>
      <c r="E30" s="39">
        <v>43172</v>
      </c>
      <c r="F30" s="37" t="s">
        <v>24</v>
      </c>
      <c r="G30" s="37" t="s">
        <v>269</v>
      </c>
      <c r="H30" s="38" t="s">
        <v>227</v>
      </c>
      <c r="I30" s="39">
        <v>43109</v>
      </c>
      <c r="J30" s="40" t="s">
        <v>228</v>
      </c>
      <c r="K30" s="41">
        <v>43115</v>
      </c>
      <c r="L30" s="41">
        <v>43479</v>
      </c>
      <c r="M30" s="42">
        <f t="shared" si="0"/>
        <v>365</v>
      </c>
      <c r="N30" s="43">
        <v>111956000000</v>
      </c>
      <c r="O30" s="134" t="s">
        <v>81</v>
      </c>
      <c r="P30" s="43">
        <v>33586800</v>
      </c>
      <c r="Q30" s="134" t="s">
        <v>81</v>
      </c>
      <c r="R30" s="153">
        <f t="shared" si="2"/>
        <v>2.9999999999999997E-4</v>
      </c>
      <c r="S30" s="156"/>
    </row>
    <row r="31" spans="1:19" s="36" customFormat="1" x14ac:dyDescent="0.25">
      <c r="A31" s="123">
        <f>A30+1</f>
        <v>28</v>
      </c>
      <c r="B31" s="37" t="s">
        <v>296</v>
      </c>
      <c r="C31" s="38" t="s">
        <v>174</v>
      </c>
      <c r="D31" s="123">
        <v>1080</v>
      </c>
      <c r="E31" s="39">
        <v>43172</v>
      </c>
      <c r="F31" s="37" t="s">
        <v>24</v>
      </c>
      <c r="G31" s="37" t="s">
        <v>254</v>
      </c>
      <c r="H31" s="38" t="s">
        <v>255</v>
      </c>
      <c r="I31" s="39">
        <v>43132</v>
      </c>
      <c r="J31" s="40" t="s">
        <v>256</v>
      </c>
      <c r="K31" s="41">
        <v>43138</v>
      </c>
      <c r="L31" s="41">
        <v>43502</v>
      </c>
      <c r="M31" s="42">
        <f t="shared" si="0"/>
        <v>365</v>
      </c>
      <c r="N31" s="43">
        <v>8612000000</v>
      </c>
      <c r="O31" s="134" t="s">
        <v>81</v>
      </c>
      <c r="P31" s="43">
        <v>14640400</v>
      </c>
      <c r="Q31" s="134" t="s">
        <v>81</v>
      </c>
      <c r="R31" s="153">
        <f t="shared" si="2"/>
        <v>1.6999999999999999E-3</v>
      </c>
      <c r="S31" s="156"/>
    </row>
    <row r="32" spans="1:19" s="36" customFormat="1" x14ac:dyDescent="0.25">
      <c r="A32" s="123">
        <f t="shared" si="1"/>
        <v>29</v>
      </c>
      <c r="B32" s="37" t="s">
        <v>296</v>
      </c>
      <c r="C32" s="38" t="s">
        <v>174</v>
      </c>
      <c r="D32" s="123">
        <v>1080</v>
      </c>
      <c r="E32" s="39">
        <v>43172</v>
      </c>
      <c r="F32" s="37" t="s">
        <v>24</v>
      </c>
      <c r="G32" s="37" t="s">
        <v>257</v>
      </c>
      <c r="H32" s="38" t="s">
        <v>255</v>
      </c>
      <c r="I32" s="39">
        <v>43132</v>
      </c>
      <c r="J32" s="40" t="s">
        <v>258</v>
      </c>
      <c r="K32" s="41">
        <v>43140</v>
      </c>
      <c r="L32" s="41">
        <v>43504</v>
      </c>
      <c r="M32" s="42">
        <f t="shared" si="0"/>
        <v>365</v>
      </c>
      <c r="N32" s="43">
        <v>8612000000</v>
      </c>
      <c r="O32" s="134" t="s">
        <v>81</v>
      </c>
      <c r="P32" s="43">
        <v>14640400</v>
      </c>
      <c r="Q32" s="134" t="s">
        <v>81</v>
      </c>
      <c r="R32" s="153">
        <f t="shared" si="2"/>
        <v>1.6999999999999999E-3</v>
      </c>
      <c r="S32" s="156"/>
    </row>
    <row r="33" spans="1:19" s="34" customFormat="1" x14ac:dyDescent="0.25">
      <c r="A33" s="123">
        <f t="shared" si="1"/>
        <v>30</v>
      </c>
      <c r="B33" s="37" t="s">
        <v>296</v>
      </c>
      <c r="C33" s="38" t="s">
        <v>174</v>
      </c>
      <c r="D33" s="123">
        <v>1080</v>
      </c>
      <c r="E33" s="39">
        <v>43172</v>
      </c>
      <c r="F33" s="37" t="s">
        <v>24</v>
      </c>
      <c r="G33" s="37" t="s">
        <v>259</v>
      </c>
      <c r="H33" s="38" t="s">
        <v>255</v>
      </c>
      <c r="I33" s="39">
        <v>43132</v>
      </c>
      <c r="J33" s="40" t="s">
        <v>260</v>
      </c>
      <c r="K33" s="41">
        <v>43144</v>
      </c>
      <c r="L33" s="41">
        <v>43508</v>
      </c>
      <c r="M33" s="42">
        <f t="shared" si="0"/>
        <v>365</v>
      </c>
      <c r="N33" s="43">
        <v>8612000000</v>
      </c>
      <c r="O33" s="134" t="s">
        <v>81</v>
      </c>
      <c r="P33" s="43">
        <v>14640400</v>
      </c>
      <c r="Q33" s="134" t="s">
        <v>81</v>
      </c>
      <c r="R33" s="153">
        <f t="shared" si="2"/>
        <v>1.6999999999999999E-3</v>
      </c>
      <c r="S33" s="156"/>
    </row>
    <row r="34" spans="1:19" s="34" customFormat="1" x14ac:dyDescent="0.25">
      <c r="A34" s="123">
        <f t="shared" si="1"/>
        <v>31</v>
      </c>
      <c r="B34" s="37" t="s">
        <v>296</v>
      </c>
      <c r="C34" s="38" t="s">
        <v>174</v>
      </c>
      <c r="D34" s="123">
        <v>1080</v>
      </c>
      <c r="E34" s="39">
        <v>43172</v>
      </c>
      <c r="F34" s="37" t="s">
        <v>24</v>
      </c>
      <c r="G34" s="37" t="s">
        <v>261</v>
      </c>
      <c r="H34" s="38" t="s">
        <v>255</v>
      </c>
      <c r="I34" s="39">
        <v>43132</v>
      </c>
      <c r="J34" s="40" t="s">
        <v>262</v>
      </c>
      <c r="K34" s="41">
        <v>43147</v>
      </c>
      <c r="L34" s="41">
        <v>43511</v>
      </c>
      <c r="M34" s="42">
        <f t="shared" si="0"/>
        <v>365</v>
      </c>
      <c r="N34" s="43">
        <v>8612000000</v>
      </c>
      <c r="O34" s="134" t="s">
        <v>81</v>
      </c>
      <c r="P34" s="43">
        <v>14640400</v>
      </c>
      <c r="Q34" s="134" t="s">
        <v>81</v>
      </c>
      <c r="R34" s="153">
        <f t="shared" si="2"/>
        <v>1.6999999999999999E-3</v>
      </c>
      <c r="S34" s="156"/>
    </row>
    <row r="35" spans="1:19" s="34" customFormat="1" x14ac:dyDescent="0.25">
      <c r="A35" s="123">
        <f t="shared" si="1"/>
        <v>32</v>
      </c>
      <c r="B35" s="37" t="s">
        <v>296</v>
      </c>
      <c r="C35" s="38" t="s">
        <v>174</v>
      </c>
      <c r="D35" s="123">
        <v>1080</v>
      </c>
      <c r="E35" s="39">
        <v>43172</v>
      </c>
      <c r="F35" s="37" t="s">
        <v>24</v>
      </c>
      <c r="G35" s="37" t="s">
        <v>263</v>
      </c>
      <c r="H35" s="38" t="s">
        <v>255</v>
      </c>
      <c r="I35" s="39">
        <v>43132</v>
      </c>
      <c r="J35" s="40" t="s">
        <v>264</v>
      </c>
      <c r="K35" s="41">
        <v>43137</v>
      </c>
      <c r="L35" s="41">
        <v>43501</v>
      </c>
      <c r="M35" s="42">
        <f t="shared" si="0"/>
        <v>365</v>
      </c>
      <c r="N35" s="43">
        <v>8612000000</v>
      </c>
      <c r="O35" s="134" t="s">
        <v>81</v>
      </c>
      <c r="P35" s="43">
        <v>14640400</v>
      </c>
      <c r="Q35" s="134" t="s">
        <v>81</v>
      </c>
      <c r="R35" s="153">
        <f t="shared" si="2"/>
        <v>1.6999999999999999E-3</v>
      </c>
      <c r="S35" s="156"/>
    </row>
    <row r="36" spans="1:19" s="34" customFormat="1" x14ac:dyDescent="0.25">
      <c r="A36" s="123">
        <f t="shared" si="1"/>
        <v>33</v>
      </c>
      <c r="B36" s="37" t="s">
        <v>296</v>
      </c>
      <c r="C36" s="38" t="s">
        <v>174</v>
      </c>
      <c r="D36" s="123">
        <v>1080</v>
      </c>
      <c r="E36" s="39">
        <v>43172</v>
      </c>
      <c r="F36" s="37" t="s">
        <v>24</v>
      </c>
      <c r="G36" s="37" t="s">
        <v>265</v>
      </c>
      <c r="H36" s="38" t="s">
        <v>255</v>
      </c>
      <c r="I36" s="39">
        <v>43132</v>
      </c>
      <c r="J36" s="40" t="s">
        <v>266</v>
      </c>
      <c r="K36" s="41">
        <v>43139</v>
      </c>
      <c r="L36" s="41">
        <v>43503</v>
      </c>
      <c r="M36" s="42">
        <f t="shared" ref="M36" si="3">L36-K36+1</f>
        <v>365</v>
      </c>
      <c r="N36" s="43">
        <v>8612000000</v>
      </c>
      <c r="O36" s="134" t="s">
        <v>81</v>
      </c>
      <c r="P36" s="43">
        <v>14640400</v>
      </c>
      <c r="Q36" s="134" t="s">
        <v>81</v>
      </c>
      <c r="R36" s="153">
        <f t="shared" si="2"/>
        <v>1.6999999999999999E-3</v>
      </c>
      <c r="S36" s="156"/>
    </row>
    <row r="37" spans="1:19" s="34" customFormat="1" x14ac:dyDescent="0.25">
      <c r="A37" s="123">
        <f t="shared" si="1"/>
        <v>34</v>
      </c>
      <c r="B37" s="37" t="s">
        <v>296</v>
      </c>
      <c r="C37" s="38" t="s">
        <v>174</v>
      </c>
      <c r="D37" s="123">
        <v>1080</v>
      </c>
      <c r="E37" s="39">
        <v>43172</v>
      </c>
      <c r="F37" s="37" t="s">
        <v>24</v>
      </c>
      <c r="G37" s="37" t="s">
        <v>267</v>
      </c>
      <c r="H37" s="38" t="s">
        <v>255</v>
      </c>
      <c r="I37" s="39">
        <v>43132</v>
      </c>
      <c r="J37" s="40" t="s">
        <v>268</v>
      </c>
      <c r="K37" s="41">
        <v>43141</v>
      </c>
      <c r="L37" s="41">
        <v>43505</v>
      </c>
      <c r="M37" s="42">
        <f t="shared" ref="M37" si="4">L37-K37+1</f>
        <v>365</v>
      </c>
      <c r="N37" s="43">
        <v>8612000000</v>
      </c>
      <c r="O37" s="134" t="s">
        <v>81</v>
      </c>
      <c r="P37" s="43">
        <v>14640400</v>
      </c>
      <c r="Q37" s="134" t="s">
        <v>81</v>
      </c>
      <c r="R37" s="153">
        <f t="shared" si="2"/>
        <v>1.6999999999999999E-3</v>
      </c>
      <c r="S37" s="156"/>
    </row>
    <row r="38" spans="1:19" s="34" customFormat="1" x14ac:dyDescent="0.25">
      <c r="A38" s="123">
        <f t="shared" si="1"/>
        <v>35</v>
      </c>
      <c r="B38" s="37" t="s">
        <v>296</v>
      </c>
      <c r="C38" s="38" t="s">
        <v>174</v>
      </c>
      <c r="D38" s="123">
        <v>1080</v>
      </c>
      <c r="E38" s="39">
        <v>43172</v>
      </c>
      <c r="F38" s="37" t="s">
        <v>24</v>
      </c>
      <c r="G38" s="37" t="s">
        <v>183</v>
      </c>
      <c r="H38" s="38" t="s">
        <v>230</v>
      </c>
      <c r="I38" s="39">
        <v>43122</v>
      </c>
      <c r="J38" s="40" t="s">
        <v>270</v>
      </c>
      <c r="K38" s="41">
        <v>43124</v>
      </c>
      <c r="L38" s="41">
        <v>43488</v>
      </c>
      <c r="M38" s="42">
        <f t="shared" ref="M38:M46" si="5">L38-K38+1</f>
        <v>365</v>
      </c>
      <c r="N38" s="43">
        <v>8612000000</v>
      </c>
      <c r="O38" s="134" t="s">
        <v>81</v>
      </c>
      <c r="P38" s="43">
        <v>6889600</v>
      </c>
      <c r="Q38" s="134" t="s">
        <v>81</v>
      </c>
      <c r="R38" s="153">
        <f t="shared" si="2"/>
        <v>8.0000000000000015E-4</v>
      </c>
      <c r="S38" s="156"/>
    </row>
    <row r="39" spans="1:19" s="34" customFormat="1" x14ac:dyDescent="0.25">
      <c r="A39" s="123">
        <f t="shared" si="1"/>
        <v>36</v>
      </c>
      <c r="B39" s="37" t="s">
        <v>296</v>
      </c>
      <c r="C39" s="40"/>
      <c r="D39" s="123"/>
      <c r="E39" s="39"/>
      <c r="F39" s="37" t="s">
        <v>132</v>
      </c>
      <c r="G39" s="37" t="s">
        <v>185</v>
      </c>
      <c r="H39" s="37" t="s">
        <v>186</v>
      </c>
      <c r="I39" s="39">
        <v>43159</v>
      </c>
      <c r="J39" s="40" t="s">
        <v>187</v>
      </c>
      <c r="K39" s="41">
        <v>43163</v>
      </c>
      <c r="L39" s="41">
        <v>43527</v>
      </c>
      <c r="M39" s="42">
        <f t="shared" si="5"/>
        <v>365</v>
      </c>
      <c r="N39" s="43">
        <v>26279363600</v>
      </c>
      <c r="O39" s="134" t="s">
        <v>81</v>
      </c>
      <c r="P39" s="43">
        <v>26279364</v>
      </c>
      <c r="Q39" s="134" t="s">
        <v>81</v>
      </c>
      <c r="R39" s="153">
        <f t="shared" ref="R39:R48" si="6">P39/N39*365/M39</f>
        <v>1.0000000152210688E-3</v>
      </c>
      <c r="S39" s="156"/>
    </row>
    <row r="40" spans="1:19" s="34" customFormat="1" x14ac:dyDescent="0.25">
      <c r="A40" s="123">
        <f t="shared" si="1"/>
        <v>37</v>
      </c>
      <c r="B40" s="37" t="s">
        <v>296</v>
      </c>
      <c r="C40" s="40"/>
      <c r="D40" s="123"/>
      <c r="E40" s="39"/>
      <c r="F40" s="37" t="s">
        <v>24</v>
      </c>
      <c r="G40" s="37" t="s">
        <v>188</v>
      </c>
      <c r="H40" s="38" t="s">
        <v>189</v>
      </c>
      <c r="I40" s="39">
        <v>43187</v>
      </c>
      <c r="J40" s="40" t="s">
        <v>190</v>
      </c>
      <c r="K40" s="41">
        <v>43188</v>
      </c>
      <c r="L40" s="41">
        <v>43552</v>
      </c>
      <c r="M40" s="42">
        <f t="shared" si="5"/>
        <v>365</v>
      </c>
      <c r="N40" s="43">
        <v>8612000000</v>
      </c>
      <c r="O40" s="134" t="s">
        <v>81</v>
      </c>
      <c r="P40" s="43">
        <v>4306000</v>
      </c>
      <c r="Q40" s="134" t="s">
        <v>81</v>
      </c>
      <c r="R40" s="153">
        <f t="shared" si="6"/>
        <v>5.0000000000000001E-4</v>
      </c>
      <c r="S40" s="156"/>
    </row>
    <row r="41" spans="1:19" s="34" customFormat="1" x14ac:dyDescent="0.25">
      <c r="A41" s="123">
        <f t="shared" si="1"/>
        <v>38</v>
      </c>
      <c r="B41" s="37" t="s">
        <v>296</v>
      </c>
      <c r="C41" s="38"/>
      <c r="D41" s="123"/>
      <c r="E41" s="39"/>
      <c r="F41" s="37" t="s">
        <v>206</v>
      </c>
      <c r="G41" s="37" t="s">
        <v>191</v>
      </c>
      <c r="H41" s="38" t="s">
        <v>192</v>
      </c>
      <c r="I41" s="39">
        <v>42454</v>
      </c>
      <c r="J41" s="40" t="s">
        <v>193</v>
      </c>
      <c r="K41" s="41">
        <v>43195</v>
      </c>
      <c r="L41" s="41">
        <v>43559</v>
      </c>
      <c r="M41" s="42">
        <f t="shared" si="5"/>
        <v>365</v>
      </c>
      <c r="N41" s="43">
        <v>9225861420.1800003</v>
      </c>
      <c r="O41" s="134" t="s">
        <v>81</v>
      </c>
      <c r="P41" s="43">
        <v>52800000</v>
      </c>
      <c r="Q41" s="134" t="s">
        <v>81</v>
      </c>
      <c r="R41" s="153">
        <f t="shared" si="6"/>
        <v>5.7230428244357742E-3</v>
      </c>
      <c r="S41" s="156"/>
    </row>
    <row r="42" spans="1:19" s="34" customFormat="1" x14ac:dyDescent="0.25">
      <c r="A42" s="123">
        <f t="shared" si="1"/>
        <v>39</v>
      </c>
      <c r="B42" s="37" t="s">
        <v>296</v>
      </c>
      <c r="C42" s="38"/>
      <c r="D42" s="123"/>
      <c r="E42" s="39"/>
      <c r="F42" s="37" t="s">
        <v>132</v>
      </c>
      <c r="G42" s="37" t="s">
        <v>194</v>
      </c>
      <c r="H42" s="38" t="s">
        <v>195</v>
      </c>
      <c r="I42" s="39">
        <v>43122</v>
      </c>
      <c r="J42" s="40" t="s">
        <v>196</v>
      </c>
      <c r="K42" s="41">
        <v>43124</v>
      </c>
      <c r="L42" s="41">
        <v>43488</v>
      </c>
      <c r="M42" s="42">
        <f t="shared" si="5"/>
        <v>365</v>
      </c>
      <c r="N42" s="43">
        <v>20541465000</v>
      </c>
      <c r="O42" s="134" t="s">
        <v>81</v>
      </c>
      <c r="P42" s="43">
        <v>20541465</v>
      </c>
      <c r="Q42" s="134" t="s">
        <v>81</v>
      </c>
      <c r="R42" s="153">
        <f t="shared" si="6"/>
        <v>1E-3</v>
      </c>
      <c r="S42" s="156"/>
    </row>
    <row r="43" spans="1:19" s="34" customFormat="1" x14ac:dyDescent="0.25">
      <c r="A43" s="123">
        <f t="shared" si="1"/>
        <v>40</v>
      </c>
      <c r="B43" s="37" t="s">
        <v>296</v>
      </c>
      <c r="C43" s="38"/>
      <c r="D43" s="123"/>
      <c r="E43" s="39"/>
      <c r="F43" s="37" t="s">
        <v>206</v>
      </c>
      <c r="G43" s="37" t="s">
        <v>197</v>
      </c>
      <c r="H43" s="38" t="s">
        <v>198</v>
      </c>
      <c r="I43" s="39">
        <v>42067</v>
      </c>
      <c r="J43" s="40" t="s">
        <v>199</v>
      </c>
      <c r="K43" s="41">
        <v>43161</v>
      </c>
      <c r="L43" s="41">
        <v>43527</v>
      </c>
      <c r="M43" s="42">
        <f t="shared" si="5"/>
        <v>367</v>
      </c>
      <c r="N43" s="43">
        <v>20000000000</v>
      </c>
      <c r="O43" s="134" t="s">
        <v>81</v>
      </c>
      <c r="P43" s="43">
        <v>26000000</v>
      </c>
      <c r="Q43" s="134" t="s">
        <v>81</v>
      </c>
      <c r="R43" s="153">
        <f t="shared" si="6"/>
        <v>1.2929155313351499E-3</v>
      </c>
      <c r="S43" s="156"/>
    </row>
    <row r="44" spans="1:19" s="34" customFormat="1" x14ac:dyDescent="0.25">
      <c r="A44" s="123">
        <f t="shared" si="1"/>
        <v>41</v>
      </c>
      <c r="B44" s="37" t="s">
        <v>296</v>
      </c>
      <c r="C44" s="38"/>
      <c r="D44" s="123"/>
      <c r="E44" s="39"/>
      <c r="F44" s="37" t="s">
        <v>24</v>
      </c>
      <c r="G44" s="37" t="s">
        <v>200</v>
      </c>
      <c r="H44" s="38" t="s">
        <v>201</v>
      </c>
      <c r="I44" s="39">
        <v>43174</v>
      </c>
      <c r="J44" s="40" t="s">
        <v>202</v>
      </c>
      <c r="K44" s="41">
        <v>43186</v>
      </c>
      <c r="L44" s="41">
        <v>43550</v>
      </c>
      <c r="M44" s="42">
        <f t="shared" si="5"/>
        <v>365</v>
      </c>
      <c r="N44" s="43">
        <v>8612000000</v>
      </c>
      <c r="O44" s="134" t="s">
        <v>81</v>
      </c>
      <c r="P44" s="43">
        <v>6028400</v>
      </c>
      <c r="Q44" s="134" t="s">
        <v>81</v>
      </c>
      <c r="R44" s="153">
        <f t="shared" si="6"/>
        <v>6.9999999999999999E-4</v>
      </c>
      <c r="S44" s="156"/>
    </row>
    <row r="45" spans="1:19" s="34" customFormat="1" x14ac:dyDescent="0.25">
      <c r="A45" s="123">
        <f t="shared" si="1"/>
        <v>42</v>
      </c>
      <c r="B45" s="37" t="s">
        <v>296</v>
      </c>
      <c r="C45" s="38"/>
      <c r="D45" s="123"/>
      <c r="E45" s="39"/>
      <c r="F45" s="37" t="s">
        <v>175</v>
      </c>
      <c r="G45" s="37" t="s">
        <v>203</v>
      </c>
      <c r="H45" s="38" t="s">
        <v>204</v>
      </c>
      <c r="I45" s="39">
        <v>43129</v>
      </c>
      <c r="J45" s="40" t="s">
        <v>205</v>
      </c>
      <c r="K45" s="41">
        <v>43150</v>
      </c>
      <c r="L45" s="41">
        <v>46780</v>
      </c>
      <c r="M45" s="42">
        <f t="shared" si="5"/>
        <v>3631</v>
      </c>
      <c r="N45" s="43">
        <v>14910262760</v>
      </c>
      <c r="O45" s="134" t="s">
        <v>81</v>
      </c>
      <c r="P45" s="43">
        <v>149102627.59999999</v>
      </c>
      <c r="Q45" s="134" t="s">
        <v>81</v>
      </c>
      <c r="R45" s="153">
        <f t="shared" si="6"/>
        <v>1.0052327182594326E-3</v>
      </c>
      <c r="S45" s="156"/>
    </row>
    <row r="46" spans="1:19" s="34" customFormat="1" x14ac:dyDescent="0.25">
      <c r="A46" s="123">
        <f t="shared" si="1"/>
        <v>43</v>
      </c>
      <c r="B46" s="37" t="s">
        <v>296</v>
      </c>
      <c r="C46" s="38"/>
      <c r="D46" s="123"/>
      <c r="E46" s="39"/>
      <c r="F46" s="37" t="s">
        <v>24</v>
      </c>
      <c r="G46" s="37" t="s">
        <v>222</v>
      </c>
      <c r="H46" s="38" t="s">
        <v>223</v>
      </c>
      <c r="I46" s="39">
        <v>43173</v>
      </c>
      <c r="J46" s="40" t="s">
        <v>224</v>
      </c>
      <c r="K46" s="41">
        <v>43178</v>
      </c>
      <c r="L46" s="41">
        <v>43542</v>
      </c>
      <c r="M46" s="42">
        <f t="shared" si="5"/>
        <v>365</v>
      </c>
      <c r="N46" s="43">
        <v>8612000000</v>
      </c>
      <c r="O46" s="134" t="s">
        <v>81</v>
      </c>
      <c r="P46" s="43">
        <v>4306000</v>
      </c>
      <c r="Q46" s="134" t="s">
        <v>81</v>
      </c>
      <c r="R46" s="154">
        <f t="shared" si="6"/>
        <v>5.0000000000000001E-4</v>
      </c>
      <c r="S46" s="156"/>
    </row>
    <row r="47" spans="1:19" s="34" customFormat="1" x14ac:dyDescent="0.25">
      <c r="A47" s="123">
        <f t="shared" si="1"/>
        <v>44</v>
      </c>
      <c r="B47" s="37" t="s">
        <v>296</v>
      </c>
      <c r="C47" s="38"/>
      <c r="D47" s="123"/>
      <c r="E47" s="39"/>
      <c r="F47" s="37" t="s">
        <v>208</v>
      </c>
      <c r="G47" s="37" t="s">
        <v>207</v>
      </c>
      <c r="H47" s="38" t="s">
        <v>209</v>
      </c>
      <c r="I47" s="39">
        <v>43174</v>
      </c>
      <c r="J47" s="40" t="s">
        <v>210</v>
      </c>
      <c r="K47" s="41">
        <v>43174</v>
      </c>
      <c r="L47" s="41">
        <v>43544</v>
      </c>
      <c r="M47" s="42">
        <f t="shared" ref="M47:M48" si="7">L47-K47+1</f>
        <v>371</v>
      </c>
      <c r="N47" s="43">
        <v>47314800000</v>
      </c>
      <c r="O47" s="134" t="s">
        <v>81</v>
      </c>
      <c r="P47" s="43">
        <v>473148000</v>
      </c>
      <c r="Q47" s="134" t="s">
        <v>81</v>
      </c>
      <c r="R47" s="154">
        <f t="shared" si="6"/>
        <v>9.8382749326145543E-3</v>
      </c>
      <c r="S47" s="156"/>
    </row>
    <row r="48" spans="1:19" s="34" customFormat="1" x14ac:dyDescent="0.25">
      <c r="A48" s="123">
        <f t="shared" si="1"/>
        <v>45</v>
      </c>
      <c r="B48" s="37" t="s">
        <v>296</v>
      </c>
      <c r="C48" s="38"/>
      <c r="D48" s="123"/>
      <c r="E48" s="39"/>
      <c r="F48" s="37" t="s">
        <v>211</v>
      </c>
      <c r="G48" s="37" t="s">
        <v>212</v>
      </c>
      <c r="H48" s="38" t="s">
        <v>213</v>
      </c>
      <c r="I48" s="39">
        <v>43161</v>
      </c>
      <c r="J48" s="40" t="s">
        <v>214</v>
      </c>
      <c r="K48" s="41">
        <v>43165</v>
      </c>
      <c r="L48" s="41">
        <v>43529</v>
      </c>
      <c r="M48" s="42">
        <f t="shared" si="7"/>
        <v>365</v>
      </c>
      <c r="N48" s="43">
        <v>30000000000</v>
      </c>
      <c r="O48" s="134" t="s">
        <v>81</v>
      </c>
      <c r="P48" s="43">
        <v>150000000</v>
      </c>
      <c r="Q48" s="134" t="s">
        <v>81</v>
      </c>
      <c r="R48" s="154">
        <f t="shared" si="6"/>
        <v>5.0000000000000001E-3</v>
      </c>
      <c r="S48" s="156"/>
    </row>
    <row r="49" spans="1:19" s="34" customFormat="1" x14ac:dyDescent="0.25">
      <c r="A49" s="123">
        <f t="shared" si="1"/>
        <v>46</v>
      </c>
      <c r="B49" s="37" t="s">
        <v>215</v>
      </c>
      <c r="C49" s="38"/>
      <c r="D49" s="123"/>
      <c r="E49" s="39"/>
      <c r="F49" s="37" t="s">
        <v>175</v>
      </c>
      <c r="G49" s="37" t="s">
        <v>240</v>
      </c>
      <c r="H49" s="38">
        <v>50</v>
      </c>
      <c r="I49" s="39">
        <v>43119</v>
      </c>
      <c r="J49" s="40" t="s">
        <v>227</v>
      </c>
      <c r="K49" s="41">
        <v>43152</v>
      </c>
      <c r="L49" s="41">
        <v>46803</v>
      </c>
      <c r="M49" s="42">
        <f t="shared" ref="M49:M55" si="8">L49-K49+1</f>
        <v>3652</v>
      </c>
      <c r="N49" s="43">
        <v>12480100000</v>
      </c>
      <c r="O49" s="134" t="s">
        <v>81</v>
      </c>
      <c r="P49" s="43">
        <v>124801000</v>
      </c>
      <c r="Q49" s="134" t="s">
        <v>81</v>
      </c>
      <c r="R49" s="154">
        <f t="shared" ref="R49:R51" si="9">P49/N49*365/M49</f>
        <v>9.9945235487404168E-4</v>
      </c>
      <c r="S49" s="156"/>
    </row>
    <row r="50" spans="1:19" s="34" customFormat="1" x14ac:dyDescent="0.25">
      <c r="A50" s="123">
        <f t="shared" si="1"/>
        <v>47</v>
      </c>
      <c r="B50" s="37" t="s">
        <v>215</v>
      </c>
      <c r="C50" s="38"/>
      <c r="D50" s="123"/>
      <c r="E50" s="39"/>
      <c r="F50" s="37" t="s">
        <v>175</v>
      </c>
      <c r="G50" s="37" t="s">
        <v>243</v>
      </c>
      <c r="H50" s="38" t="s">
        <v>241</v>
      </c>
      <c r="I50" s="39">
        <v>43119</v>
      </c>
      <c r="J50" s="40" t="s">
        <v>241</v>
      </c>
      <c r="K50" s="41">
        <v>43152</v>
      </c>
      <c r="L50" s="41">
        <v>46803</v>
      </c>
      <c r="M50" s="42">
        <f t="shared" si="8"/>
        <v>3652</v>
      </c>
      <c r="N50" s="43">
        <v>13866400000</v>
      </c>
      <c r="O50" s="134" t="s">
        <v>81</v>
      </c>
      <c r="P50" s="43">
        <v>138664000</v>
      </c>
      <c r="Q50" s="134" t="s">
        <v>81</v>
      </c>
      <c r="R50" s="154">
        <f t="shared" si="9"/>
        <v>9.9945235487404168E-4</v>
      </c>
      <c r="S50" s="156"/>
    </row>
    <row r="51" spans="1:19" s="34" customFormat="1" x14ac:dyDescent="0.25">
      <c r="A51" s="123">
        <f t="shared" si="1"/>
        <v>48</v>
      </c>
      <c r="B51" s="37" t="s">
        <v>215</v>
      </c>
      <c r="C51" s="38"/>
      <c r="D51" s="123"/>
      <c r="E51" s="39"/>
      <c r="F51" s="37" t="s">
        <v>175</v>
      </c>
      <c r="G51" s="37" t="s">
        <v>244</v>
      </c>
      <c r="H51" s="38" t="s">
        <v>242</v>
      </c>
      <c r="I51" s="39">
        <v>43119</v>
      </c>
      <c r="J51" s="123">
        <v>52</v>
      </c>
      <c r="K51" s="41">
        <v>43152</v>
      </c>
      <c r="L51" s="41">
        <v>46803</v>
      </c>
      <c r="M51" s="42">
        <f t="shared" si="8"/>
        <v>3652</v>
      </c>
      <c r="N51" s="43">
        <v>8691300000</v>
      </c>
      <c r="O51" s="134" t="s">
        <v>81</v>
      </c>
      <c r="P51" s="43">
        <v>86913000</v>
      </c>
      <c r="Q51" s="134" t="s">
        <v>81</v>
      </c>
      <c r="R51" s="154">
        <f t="shared" si="9"/>
        <v>9.9945235487404168E-4</v>
      </c>
      <c r="S51" s="156"/>
    </row>
    <row r="52" spans="1:19" s="34" customFormat="1" x14ac:dyDescent="0.25">
      <c r="A52" s="123">
        <f t="shared" si="1"/>
        <v>49</v>
      </c>
      <c r="B52" s="37" t="s">
        <v>215</v>
      </c>
      <c r="C52" s="38"/>
      <c r="D52" s="123"/>
      <c r="E52" s="39"/>
      <c r="F52" s="37" t="s">
        <v>175</v>
      </c>
      <c r="G52" s="124" t="s">
        <v>216</v>
      </c>
      <c r="H52" s="38" t="s">
        <v>217</v>
      </c>
      <c r="I52" s="39">
        <v>43119</v>
      </c>
      <c r="J52" s="40" t="s">
        <v>217</v>
      </c>
      <c r="K52" s="41">
        <v>43152</v>
      </c>
      <c r="L52" s="41">
        <v>46803</v>
      </c>
      <c r="M52" s="42">
        <f t="shared" si="8"/>
        <v>3652</v>
      </c>
      <c r="N52" s="43">
        <v>17513600000</v>
      </c>
      <c r="O52" s="134" t="s">
        <v>81</v>
      </c>
      <c r="P52" s="43">
        <v>175136000</v>
      </c>
      <c r="Q52" s="134" t="s">
        <v>81</v>
      </c>
      <c r="R52" s="154">
        <f>P52/N52*365/M52</f>
        <v>9.9945235487404168E-4</v>
      </c>
      <c r="S52" s="156"/>
    </row>
    <row r="53" spans="1:19" s="34" customFormat="1" x14ac:dyDescent="0.25">
      <c r="A53" s="123">
        <f t="shared" si="1"/>
        <v>50</v>
      </c>
      <c r="B53" s="37" t="s">
        <v>218</v>
      </c>
      <c r="C53" s="38"/>
      <c r="D53" s="123"/>
      <c r="E53" s="39"/>
      <c r="F53" s="37" t="s">
        <v>208</v>
      </c>
      <c r="G53" s="37" t="s">
        <v>219</v>
      </c>
      <c r="H53" s="38" t="s">
        <v>230</v>
      </c>
      <c r="I53" s="39">
        <v>43172</v>
      </c>
      <c r="J53" s="40" t="s">
        <v>272</v>
      </c>
      <c r="K53" s="41">
        <v>43172</v>
      </c>
      <c r="L53" s="41">
        <v>43536</v>
      </c>
      <c r="M53" s="42">
        <f t="shared" si="8"/>
        <v>365</v>
      </c>
      <c r="N53" s="43">
        <v>49582650000</v>
      </c>
      <c r="O53" s="134" t="s">
        <v>81</v>
      </c>
      <c r="P53" s="43">
        <v>309891563</v>
      </c>
      <c r="Q53" s="134" t="s">
        <v>81</v>
      </c>
      <c r="R53" s="154">
        <f>P53/N53*365/M53</f>
        <v>6.2500000100841726E-3</v>
      </c>
      <c r="S53" s="156"/>
    </row>
    <row r="54" spans="1:19" s="34" customFormat="1" x14ac:dyDescent="0.25">
      <c r="A54" s="123">
        <f t="shared" si="1"/>
        <v>51</v>
      </c>
      <c r="B54" s="37" t="s">
        <v>218</v>
      </c>
      <c r="C54" s="38"/>
      <c r="D54" s="123"/>
      <c r="E54" s="39"/>
      <c r="F54" s="37" t="s">
        <v>211</v>
      </c>
      <c r="G54" s="37" t="s">
        <v>220</v>
      </c>
      <c r="H54" s="38" t="s">
        <v>230</v>
      </c>
      <c r="I54" s="39">
        <v>43182</v>
      </c>
      <c r="J54" s="40" t="s">
        <v>271</v>
      </c>
      <c r="K54" s="41">
        <v>43189</v>
      </c>
      <c r="L54" s="41">
        <v>43553</v>
      </c>
      <c r="M54" s="42">
        <f t="shared" si="8"/>
        <v>365</v>
      </c>
      <c r="N54" s="43">
        <v>30983177000</v>
      </c>
      <c r="O54" s="134" t="s">
        <v>81</v>
      </c>
      <c r="P54" s="43">
        <v>154915884</v>
      </c>
      <c r="Q54" s="134" t="s">
        <v>81</v>
      </c>
      <c r="R54" s="154">
        <f t="shared" ref="R54:R55" si="10">P54/N54*365/M54</f>
        <v>4.9999999677244203E-3</v>
      </c>
      <c r="S54" s="156"/>
    </row>
    <row r="55" spans="1:19" s="34" customFormat="1" x14ac:dyDescent="0.25">
      <c r="A55" s="123">
        <f t="shared" si="1"/>
        <v>52</v>
      </c>
      <c r="B55" s="37" t="s">
        <v>218</v>
      </c>
      <c r="C55" s="38"/>
      <c r="D55" s="123"/>
      <c r="E55" s="39"/>
      <c r="F55" s="37" t="s">
        <v>24</v>
      </c>
      <c r="G55" s="37" t="s">
        <v>221</v>
      </c>
      <c r="H55" s="38" t="s">
        <v>273</v>
      </c>
      <c r="I55" s="39">
        <v>43186</v>
      </c>
      <c r="J55" s="40" t="s">
        <v>274</v>
      </c>
      <c r="K55" s="41">
        <v>43187</v>
      </c>
      <c r="L55" s="41">
        <v>43551</v>
      </c>
      <c r="M55" s="42">
        <f t="shared" si="8"/>
        <v>365</v>
      </c>
      <c r="N55" s="43">
        <v>8612000000</v>
      </c>
      <c r="O55" s="134" t="s">
        <v>81</v>
      </c>
      <c r="P55" s="43">
        <v>6028400</v>
      </c>
      <c r="Q55" s="134" t="s">
        <v>81</v>
      </c>
      <c r="R55" s="154">
        <f t="shared" si="10"/>
        <v>6.9999999999999999E-4</v>
      </c>
      <c r="S55" s="156"/>
    </row>
    <row r="56" spans="1:19" s="34" customFormat="1" x14ac:dyDescent="0.25">
      <c r="A56" s="123">
        <f t="shared" si="1"/>
        <v>53</v>
      </c>
      <c r="B56" s="37" t="s">
        <v>123</v>
      </c>
      <c r="C56" s="38"/>
      <c r="D56" s="123"/>
      <c r="E56" s="39"/>
      <c r="F56" s="37" t="s">
        <v>24</v>
      </c>
      <c r="G56" s="37" t="s">
        <v>222</v>
      </c>
      <c r="H56" s="38" t="s">
        <v>225</v>
      </c>
      <c r="I56" s="39">
        <v>43173</v>
      </c>
      <c r="J56" s="40" t="s">
        <v>226</v>
      </c>
      <c r="K56" s="41">
        <v>43178</v>
      </c>
      <c r="L56" s="41">
        <v>43542</v>
      </c>
      <c r="M56" s="42">
        <f t="shared" ref="M56" si="11">L56-K56+1</f>
        <v>365</v>
      </c>
      <c r="N56" s="43">
        <v>8612000000</v>
      </c>
      <c r="O56" s="134" t="s">
        <v>81</v>
      </c>
      <c r="P56" s="43">
        <v>4306000</v>
      </c>
      <c r="Q56" s="134" t="s">
        <v>81</v>
      </c>
      <c r="R56" s="154">
        <f t="shared" ref="R56:R60" si="12">P56/N56*365/M56</f>
        <v>5.0000000000000001E-4</v>
      </c>
      <c r="S56" s="156"/>
    </row>
    <row r="57" spans="1:19" s="34" customFormat="1" x14ac:dyDescent="0.25">
      <c r="A57" s="123">
        <f t="shared" si="1"/>
        <v>54</v>
      </c>
      <c r="B57" s="37" t="s">
        <v>173</v>
      </c>
      <c r="C57" s="38"/>
      <c r="D57" s="123"/>
      <c r="E57" s="39"/>
      <c r="F57" s="37" t="s">
        <v>132</v>
      </c>
      <c r="G57" s="37" t="s">
        <v>229</v>
      </c>
      <c r="H57" s="38" t="s">
        <v>230</v>
      </c>
      <c r="I57" s="39">
        <v>43150</v>
      </c>
      <c r="J57" s="40" t="s">
        <v>231</v>
      </c>
      <c r="K57" s="41">
        <v>43150</v>
      </c>
      <c r="L57" s="41">
        <v>43514</v>
      </c>
      <c r="M57" s="42">
        <f t="shared" ref="M57:M60" si="13">L57-K57+1</f>
        <v>365</v>
      </c>
      <c r="N57" s="43">
        <v>5705958333</v>
      </c>
      <c r="O57" s="134" t="s">
        <v>81</v>
      </c>
      <c r="P57" s="43">
        <v>6847150</v>
      </c>
      <c r="Q57" s="134" t="s">
        <v>81</v>
      </c>
      <c r="R57" s="154">
        <f t="shared" si="12"/>
        <v>1.2000000000701022E-3</v>
      </c>
      <c r="S57" s="156"/>
    </row>
    <row r="58" spans="1:19" s="34" customFormat="1" x14ac:dyDescent="0.25">
      <c r="A58" s="123">
        <f t="shared" si="1"/>
        <v>55</v>
      </c>
      <c r="B58" s="37" t="s">
        <v>173</v>
      </c>
      <c r="C58" s="38"/>
      <c r="D58" s="123"/>
      <c r="E58" s="39"/>
      <c r="F58" s="37" t="s">
        <v>24</v>
      </c>
      <c r="G58" s="37" t="s">
        <v>232</v>
      </c>
      <c r="H58" s="38" t="s">
        <v>230</v>
      </c>
      <c r="I58" s="39">
        <v>43185</v>
      </c>
      <c r="J58" s="40" t="s">
        <v>233</v>
      </c>
      <c r="K58" s="41">
        <v>43186</v>
      </c>
      <c r="L58" s="41">
        <v>43550</v>
      </c>
      <c r="M58" s="42">
        <f t="shared" si="13"/>
        <v>365</v>
      </c>
      <c r="N58" s="43">
        <v>8912000000</v>
      </c>
      <c r="O58" s="134" t="s">
        <v>81</v>
      </c>
      <c r="P58" s="43">
        <v>4306000</v>
      </c>
      <c r="Q58" s="134" t="s">
        <v>81</v>
      </c>
      <c r="R58" s="154">
        <f t="shared" si="12"/>
        <v>4.8316876122082592E-4</v>
      </c>
      <c r="S58" s="156"/>
    </row>
    <row r="59" spans="1:19" s="34" customFormat="1" x14ac:dyDescent="0.25">
      <c r="A59" s="123">
        <f t="shared" si="1"/>
        <v>56</v>
      </c>
      <c r="B59" s="37" t="s">
        <v>173</v>
      </c>
      <c r="C59" s="38"/>
      <c r="D59" s="40"/>
      <c r="E59" s="39"/>
      <c r="F59" s="37" t="s">
        <v>208</v>
      </c>
      <c r="G59" s="37" t="s">
        <v>234</v>
      </c>
      <c r="H59" s="38" t="s">
        <v>235</v>
      </c>
      <c r="I59" s="39">
        <v>43173</v>
      </c>
      <c r="J59" s="40" t="s">
        <v>236</v>
      </c>
      <c r="K59" s="41">
        <v>43182</v>
      </c>
      <c r="L59" s="41">
        <v>43546</v>
      </c>
      <c r="M59" s="42">
        <f t="shared" si="13"/>
        <v>365</v>
      </c>
      <c r="N59" s="43">
        <v>65227500000</v>
      </c>
      <c r="O59" s="134" t="s">
        <v>81</v>
      </c>
      <c r="P59" s="43">
        <v>652227500</v>
      </c>
      <c r="Q59" s="134" t="s">
        <v>81</v>
      </c>
      <c r="R59" s="154">
        <f t="shared" si="12"/>
        <v>9.9992717795408387E-3</v>
      </c>
      <c r="S59" s="156"/>
    </row>
    <row r="60" spans="1:19" s="34" customFormat="1" x14ac:dyDescent="0.25">
      <c r="A60" s="123">
        <f t="shared" si="1"/>
        <v>57</v>
      </c>
      <c r="B60" s="37" t="s">
        <v>184</v>
      </c>
      <c r="C60" s="38"/>
      <c r="D60" s="123"/>
      <c r="E60" s="39"/>
      <c r="F60" s="37" t="s">
        <v>206</v>
      </c>
      <c r="G60" s="37" t="s">
        <v>237</v>
      </c>
      <c r="H60" s="38" t="s">
        <v>238</v>
      </c>
      <c r="I60" s="39">
        <v>43166</v>
      </c>
      <c r="J60" s="40" t="s">
        <v>239</v>
      </c>
      <c r="K60" s="41">
        <v>43166</v>
      </c>
      <c r="L60" s="41">
        <v>44992</v>
      </c>
      <c r="M60" s="42">
        <f t="shared" si="13"/>
        <v>1827</v>
      </c>
      <c r="N60" s="43">
        <v>10835594640</v>
      </c>
      <c r="O60" s="134" t="s">
        <v>81</v>
      </c>
      <c r="P60" s="43">
        <v>27088986</v>
      </c>
      <c r="Q60" s="134" t="s">
        <v>81</v>
      </c>
      <c r="R60" s="154">
        <f t="shared" si="12"/>
        <v>4.9945264356258024E-4</v>
      </c>
      <c r="S60" s="156"/>
    </row>
    <row r="61" spans="1:19" s="34" customFormat="1" x14ac:dyDescent="0.25">
      <c r="A61" s="123">
        <f t="shared" si="1"/>
        <v>58</v>
      </c>
      <c r="B61" s="37" t="s">
        <v>184</v>
      </c>
      <c r="C61" s="38"/>
      <c r="D61" s="123"/>
      <c r="E61" s="39"/>
      <c r="F61" s="37" t="s">
        <v>206</v>
      </c>
      <c r="G61" s="37" t="s">
        <v>237</v>
      </c>
      <c r="H61" s="38" t="s">
        <v>275</v>
      </c>
      <c r="I61" s="39">
        <v>43166</v>
      </c>
      <c r="J61" s="40" t="s">
        <v>276</v>
      </c>
      <c r="K61" s="41">
        <v>43166</v>
      </c>
      <c r="L61" s="41">
        <v>44992</v>
      </c>
      <c r="M61" s="42">
        <f t="shared" ref="M61:M63" si="14">L61-K61+1</f>
        <v>1827</v>
      </c>
      <c r="N61" s="43">
        <v>10002087360</v>
      </c>
      <c r="O61" s="134" t="s">
        <v>81</v>
      </c>
      <c r="P61" s="43">
        <v>25005220</v>
      </c>
      <c r="Q61" s="134" t="s">
        <v>81</v>
      </c>
      <c r="R61" s="154">
        <f t="shared" ref="R61:R63" si="15">P61/N61*365/M61</f>
        <v>4.9945268658336747E-4</v>
      </c>
      <c r="S61" s="156"/>
    </row>
    <row r="62" spans="1:19" s="34" customFormat="1" x14ac:dyDescent="0.25">
      <c r="A62" s="123">
        <v>59</v>
      </c>
      <c r="B62" s="37" t="s">
        <v>287</v>
      </c>
      <c r="C62" s="38"/>
      <c r="D62" s="123"/>
      <c r="E62" s="39"/>
      <c r="F62" s="37" t="s">
        <v>211</v>
      </c>
      <c r="G62" s="196" t="s">
        <v>220</v>
      </c>
      <c r="H62" s="197" t="s">
        <v>230</v>
      </c>
      <c r="I62" s="114">
        <v>43182</v>
      </c>
      <c r="J62" s="40" t="s">
        <v>271</v>
      </c>
      <c r="K62" s="198">
        <v>43189</v>
      </c>
      <c r="L62" s="198">
        <v>43553</v>
      </c>
      <c r="M62" s="199">
        <v>365</v>
      </c>
      <c r="N62" s="200">
        <v>30983177000</v>
      </c>
      <c r="O62" s="134"/>
      <c r="P62" s="200">
        <v>154915884</v>
      </c>
      <c r="Q62" s="134"/>
      <c r="R62" s="154">
        <f t="shared" si="15"/>
        <v>4.9999999677244203E-3</v>
      </c>
      <c r="S62" s="156"/>
    </row>
    <row r="63" spans="1:19" s="34" customFormat="1" x14ac:dyDescent="0.25">
      <c r="A63" s="163" t="s">
        <v>277</v>
      </c>
      <c r="B63" s="164" t="s">
        <v>123</v>
      </c>
      <c r="C63" s="165" t="s">
        <v>278</v>
      </c>
      <c r="D63" s="163">
        <v>1962</v>
      </c>
      <c r="E63" s="166">
        <v>43228</v>
      </c>
      <c r="F63" s="164" t="s">
        <v>24</v>
      </c>
      <c r="G63" s="164" t="s">
        <v>279</v>
      </c>
      <c r="H63" s="165" t="s">
        <v>280</v>
      </c>
      <c r="I63" s="166">
        <v>43200</v>
      </c>
      <c r="J63" s="167" t="s">
        <v>379</v>
      </c>
      <c r="K63" s="168">
        <v>43264</v>
      </c>
      <c r="L63" s="168">
        <v>43628</v>
      </c>
      <c r="M63" s="169">
        <f t="shared" si="14"/>
        <v>365</v>
      </c>
      <c r="N63" s="170">
        <v>8612000000</v>
      </c>
      <c r="O63" s="170"/>
      <c r="P63" s="170">
        <v>8612000</v>
      </c>
      <c r="Q63" s="170"/>
      <c r="R63" s="171">
        <f t="shared" si="15"/>
        <v>1E-3</v>
      </c>
      <c r="S63" s="156"/>
    </row>
    <row r="64" spans="1:19" s="35" customFormat="1" x14ac:dyDescent="0.25">
      <c r="A64" s="123">
        <v>1</v>
      </c>
      <c r="B64" s="37" t="s">
        <v>123</v>
      </c>
      <c r="C64" s="38"/>
      <c r="D64" s="123"/>
      <c r="E64" s="39"/>
      <c r="F64" s="37" t="s">
        <v>24</v>
      </c>
      <c r="G64" s="37" t="s">
        <v>281</v>
      </c>
      <c r="H64" s="38" t="s">
        <v>282</v>
      </c>
      <c r="I64" s="39">
        <v>43104</v>
      </c>
      <c r="J64" s="40" t="s">
        <v>283</v>
      </c>
      <c r="K64" s="41">
        <v>43224</v>
      </c>
      <c r="L64" s="41">
        <v>43588</v>
      </c>
      <c r="M64" s="42">
        <f t="shared" ref="M64:M72" si="16">L64-K64+1</f>
        <v>365</v>
      </c>
      <c r="N64" s="43">
        <v>8612000000</v>
      </c>
      <c r="O64" s="43"/>
      <c r="P64" s="43">
        <v>8612000</v>
      </c>
      <c r="Q64" s="43"/>
      <c r="R64" s="154">
        <f t="shared" ref="R64:R72" si="17">P64/N64*365/M64</f>
        <v>1E-3</v>
      </c>
      <c r="S64" s="157"/>
    </row>
    <row r="65" spans="1:19" s="35" customFormat="1" x14ac:dyDescent="0.25">
      <c r="A65" s="123">
        <v>2</v>
      </c>
      <c r="B65" s="37" t="s">
        <v>123</v>
      </c>
      <c r="C65" s="38"/>
      <c r="D65" s="123"/>
      <c r="E65" s="39"/>
      <c r="F65" s="37" t="s">
        <v>24</v>
      </c>
      <c r="G65" s="37" t="s">
        <v>284</v>
      </c>
      <c r="H65" s="38" t="s">
        <v>285</v>
      </c>
      <c r="I65" s="39">
        <v>43213</v>
      </c>
      <c r="J65" s="40" t="s">
        <v>286</v>
      </c>
      <c r="K65" s="41">
        <v>43223</v>
      </c>
      <c r="L65" s="41">
        <v>43587</v>
      </c>
      <c r="M65" s="42">
        <f t="shared" si="16"/>
        <v>365</v>
      </c>
      <c r="N65" s="43">
        <v>8612000000</v>
      </c>
      <c r="O65" s="43"/>
      <c r="P65" s="43">
        <v>6889600</v>
      </c>
      <c r="Q65" s="43"/>
      <c r="R65" s="154">
        <f t="shared" si="17"/>
        <v>8.0000000000000015E-4</v>
      </c>
      <c r="S65" s="156"/>
    </row>
    <row r="66" spans="1:19" s="35" customFormat="1" x14ac:dyDescent="0.25">
      <c r="A66" s="159">
        <v>3</v>
      </c>
      <c r="B66" s="160" t="s">
        <v>287</v>
      </c>
      <c r="C66" s="190" t="s">
        <v>429</v>
      </c>
      <c r="D66" s="159"/>
      <c r="E66" s="162"/>
      <c r="F66" s="160" t="s">
        <v>208</v>
      </c>
      <c r="G66" s="160" t="s">
        <v>288</v>
      </c>
      <c r="H66" s="161" t="s">
        <v>135</v>
      </c>
      <c r="I66" s="162">
        <v>43215</v>
      </c>
      <c r="J66" s="182" t="s">
        <v>289</v>
      </c>
      <c r="K66" s="183">
        <v>43217</v>
      </c>
      <c r="L66" s="183">
        <v>43682</v>
      </c>
      <c r="M66" s="184">
        <f t="shared" si="16"/>
        <v>466</v>
      </c>
      <c r="N66" s="185">
        <v>17500000000</v>
      </c>
      <c r="O66" s="185"/>
      <c r="P66" s="185">
        <v>787020548</v>
      </c>
      <c r="Q66" s="185"/>
      <c r="R66" s="186">
        <f t="shared" si="17"/>
        <v>3.5225321890864504E-2</v>
      </c>
      <c r="S66" s="156"/>
    </row>
    <row r="67" spans="1:19" s="35" customFormat="1" x14ac:dyDescent="0.25">
      <c r="A67" s="123">
        <v>4</v>
      </c>
      <c r="B67" s="37" t="s">
        <v>173</v>
      </c>
      <c r="C67" s="38" t="s">
        <v>295</v>
      </c>
      <c r="D67" s="123">
        <v>2032</v>
      </c>
      <c r="E67" s="39">
        <v>43234</v>
      </c>
      <c r="F67" s="37" t="s">
        <v>211</v>
      </c>
      <c r="G67" s="37" t="s">
        <v>290</v>
      </c>
      <c r="H67" s="38" t="s">
        <v>291</v>
      </c>
      <c r="I67" s="39">
        <v>43202</v>
      </c>
      <c r="J67" s="40" t="s">
        <v>292</v>
      </c>
      <c r="K67" s="41">
        <v>43215</v>
      </c>
      <c r="L67" s="41">
        <v>43579</v>
      </c>
      <c r="M67" s="42">
        <f t="shared" si="16"/>
        <v>365</v>
      </c>
      <c r="N67" s="43">
        <v>10857719000</v>
      </c>
      <c r="O67" s="43"/>
      <c r="P67" s="43">
        <v>78530000</v>
      </c>
      <c r="Q67" s="43"/>
      <c r="R67" s="154">
        <f t="shared" si="17"/>
        <v>7.2326425099047053E-3</v>
      </c>
      <c r="S67" s="156"/>
    </row>
    <row r="68" spans="1:19" s="34" customFormat="1" x14ac:dyDescent="0.25">
      <c r="A68" s="123">
        <v>5</v>
      </c>
      <c r="B68" s="37" t="s">
        <v>173</v>
      </c>
      <c r="C68" s="38" t="s">
        <v>295</v>
      </c>
      <c r="D68" s="123">
        <v>2032</v>
      </c>
      <c r="E68" s="39">
        <v>43234</v>
      </c>
      <c r="F68" s="37" t="s">
        <v>19</v>
      </c>
      <c r="G68" s="37" t="s">
        <v>293</v>
      </c>
      <c r="H68" s="38" t="s">
        <v>230</v>
      </c>
      <c r="I68" s="39">
        <v>43200</v>
      </c>
      <c r="J68" s="40" t="s">
        <v>294</v>
      </c>
      <c r="K68" s="41">
        <v>43218</v>
      </c>
      <c r="L68" s="41">
        <v>43582</v>
      </c>
      <c r="M68" s="42">
        <f t="shared" si="16"/>
        <v>365</v>
      </c>
      <c r="N68" s="43">
        <v>9525087000</v>
      </c>
      <c r="O68" s="43"/>
      <c r="P68" s="43">
        <v>9525087</v>
      </c>
      <c r="Q68" s="43"/>
      <c r="R68" s="154">
        <f t="shared" si="17"/>
        <v>1E-3</v>
      </c>
      <c r="S68" s="156"/>
    </row>
    <row r="69" spans="1:19" s="34" customFormat="1" x14ac:dyDescent="0.25">
      <c r="A69" s="123">
        <v>6</v>
      </c>
      <c r="B69" s="37" t="s">
        <v>296</v>
      </c>
      <c r="C69" s="38"/>
      <c r="D69" s="123"/>
      <c r="E69" s="39"/>
      <c r="F69" s="37" t="s">
        <v>206</v>
      </c>
      <c r="G69" s="37" t="s">
        <v>297</v>
      </c>
      <c r="H69" s="38" t="s">
        <v>298</v>
      </c>
      <c r="I69" s="39">
        <v>43210</v>
      </c>
      <c r="J69" s="40" t="s">
        <v>299</v>
      </c>
      <c r="K69" s="41">
        <v>43210</v>
      </c>
      <c r="L69" s="41">
        <v>44305</v>
      </c>
      <c r="M69" s="42">
        <f t="shared" si="16"/>
        <v>1096</v>
      </c>
      <c r="N69" s="43">
        <v>14865000000</v>
      </c>
      <c r="O69" s="43"/>
      <c r="P69" s="43">
        <v>44595000</v>
      </c>
      <c r="Q69" s="43"/>
      <c r="R69" s="154">
        <f t="shared" si="17"/>
        <v>9.9908759124087598E-4</v>
      </c>
      <c r="S69" s="156"/>
    </row>
    <row r="70" spans="1:19" s="34" customFormat="1" x14ac:dyDescent="0.25">
      <c r="A70" s="123">
        <v>7</v>
      </c>
      <c r="B70" s="37" t="s">
        <v>184</v>
      </c>
      <c r="C70" s="38" t="s">
        <v>308</v>
      </c>
      <c r="D70" s="123">
        <v>2096</v>
      </c>
      <c r="E70" s="39">
        <v>43236</v>
      </c>
      <c r="F70" s="37" t="s">
        <v>24</v>
      </c>
      <c r="G70" s="37" t="s">
        <v>300</v>
      </c>
      <c r="H70" s="38" t="s">
        <v>301</v>
      </c>
      <c r="I70" s="39">
        <v>43210</v>
      </c>
      <c r="J70" s="40" t="s">
        <v>301</v>
      </c>
      <c r="K70" s="41">
        <v>43210</v>
      </c>
      <c r="L70" s="41">
        <v>43574</v>
      </c>
      <c r="M70" s="42">
        <f t="shared" si="16"/>
        <v>365</v>
      </c>
      <c r="N70" s="43">
        <v>8612000000</v>
      </c>
      <c r="O70" s="43"/>
      <c r="P70" s="43">
        <v>8612000</v>
      </c>
      <c r="Q70" s="43"/>
      <c r="R70" s="154">
        <f t="shared" si="17"/>
        <v>1E-3</v>
      </c>
      <c r="S70" s="156"/>
    </row>
    <row r="71" spans="1:19" s="34" customFormat="1" x14ac:dyDescent="0.25">
      <c r="A71" s="123">
        <v>8</v>
      </c>
      <c r="B71" s="37" t="s">
        <v>184</v>
      </c>
      <c r="C71" s="38" t="s">
        <v>308</v>
      </c>
      <c r="D71" s="123">
        <v>2096</v>
      </c>
      <c r="E71" s="39">
        <v>43236</v>
      </c>
      <c r="F71" s="37" t="s">
        <v>24</v>
      </c>
      <c r="G71" s="37" t="s">
        <v>302</v>
      </c>
      <c r="H71" s="38" t="s">
        <v>303</v>
      </c>
      <c r="I71" s="39">
        <v>43210</v>
      </c>
      <c r="J71" s="38" t="s">
        <v>303</v>
      </c>
      <c r="K71" s="41">
        <v>43210</v>
      </c>
      <c r="L71" s="41">
        <v>43574</v>
      </c>
      <c r="M71" s="42">
        <f t="shared" si="16"/>
        <v>365</v>
      </c>
      <c r="N71" s="43">
        <v>8612000000</v>
      </c>
      <c r="O71" s="43"/>
      <c r="P71" s="43">
        <v>8612000</v>
      </c>
      <c r="Q71" s="43"/>
      <c r="R71" s="154">
        <f t="shared" si="17"/>
        <v>1E-3</v>
      </c>
      <c r="S71" s="156"/>
    </row>
    <row r="72" spans="1:19" s="34" customFormat="1" x14ac:dyDescent="0.25">
      <c r="A72" s="123">
        <v>9</v>
      </c>
      <c r="B72" s="37" t="s">
        <v>184</v>
      </c>
      <c r="C72" s="38" t="s">
        <v>308</v>
      </c>
      <c r="D72" s="123">
        <v>2096</v>
      </c>
      <c r="E72" s="39">
        <v>43236</v>
      </c>
      <c r="F72" s="37" t="s">
        <v>24</v>
      </c>
      <c r="G72" s="37" t="s">
        <v>304</v>
      </c>
      <c r="H72" s="38" t="s">
        <v>301</v>
      </c>
      <c r="I72" s="39">
        <v>43210</v>
      </c>
      <c r="J72" s="40" t="s">
        <v>305</v>
      </c>
      <c r="K72" s="41">
        <v>43210</v>
      </c>
      <c r="L72" s="41">
        <v>43574</v>
      </c>
      <c r="M72" s="42">
        <f t="shared" si="16"/>
        <v>365</v>
      </c>
      <c r="N72" s="43">
        <v>8612000000</v>
      </c>
      <c r="O72" s="43"/>
      <c r="P72" s="43">
        <v>8612000</v>
      </c>
      <c r="Q72" s="43"/>
      <c r="R72" s="154">
        <f t="shared" si="17"/>
        <v>1E-3</v>
      </c>
      <c r="S72" s="156"/>
    </row>
    <row r="73" spans="1:19" s="34" customFormat="1" x14ac:dyDescent="0.25">
      <c r="A73" s="123">
        <v>10</v>
      </c>
      <c r="B73" s="37" t="s">
        <v>184</v>
      </c>
      <c r="C73" s="38" t="s">
        <v>308</v>
      </c>
      <c r="D73" s="123">
        <v>2096</v>
      </c>
      <c r="E73" s="39">
        <v>43236</v>
      </c>
      <c r="F73" s="37" t="s">
        <v>24</v>
      </c>
      <c r="G73" s="37" t="s">
        <v>306</v>
      </c>
      <c r="H73" s="38" t="s">
        <v>307</v>
      </c>
      <c r="I73" s="39">
        <v>43210</v>
      </c>
      <c r="J73" s="40" t="s">
        <v>307</v>
      </c>
      <c r="K73" s="41">
        <v>43210</v>
      </c>
      <c r="L73" s="41">
        <v>43574</v>
      </c>
      <c r="M73" s="42">
        <f t="shared" ref="M73:M105" si="18">L73-K73+1</f>
        <v>365</v>
      </c>
      <c r="N73" s="43">
        <v>8612000000</v>
      </c>
      <c r="O73" s="43"/>
      <c r="P73" s="43">
        <v>8612000</v>
      </c>
      <c r="Q73" s="43"/>
      <c r="R73" s="154">
        <f t="shared" ref="R73:R105" si="19">P73/N73*365/M73</f>
        <v>1E-3</v>
      </c>
      <c r="S73" s="156"/>
    </row>
    <row r="74" spans="1:19" s="34" customFormat="1" x14ac:dyDescent="0.25">
      <c r="A74" s="123">
        <v>11</v>
      </c>
      <c r="B74" s="37" t="s">
        <v>184</v>
      </c>
      <c r="C74" s="38" t="s">
        <v>308</v>
      </c>
      <c r="D74" s="123">
        <v>2096</v>
      </c>
      <c r="E74" s="39">
        <v>43236</v>
      </c>
      <c r="F74" s="37" t="s">
        <v>24</v>
      </c>
      <c r="G74" s="37" t="s">
        <v>309</v>
      </c>
      <c r="H74" s="38" t="s">
        <v>310</v>
      </c>
      <c r="I74" s="39">
        <v>43228</v>
      </c>
      <c r="J74" s="40" t="s">
        <v>311</v>
      </c>
      <c r="K74" s="41">
        <v>43231</v>
      </c>
      <c r="L74" s="41">
        <v>43595</v>
      </c>
      <c r="M74" s="42">
        <f t="shared" si="18"/>
        <v>365</v>
      </c>
      <c r="N74" s="43">
        <v>15501600000</v>
      </c>
      <c r="O74" s="43"/>
      <c r="P74" s="43">
        <v>23252400</v>
      </c>
      <c r="Q74" s="43"/>
      <c r="R74" s="154">
        <f t="shared" si="19"/>
        <v>1.5E-3</v>
      </c>
      <c r="S74" s="156"/>
    </row>
    <row r="75" spans="1:19" s="34" customFormat="1" x14ac:dyDescent="0.25">
      <c r="A75" s="123">
        <v>12</v>
      </c>
      <c r="B75" s="37" t="s">
        <v>184</v>
      </c>
      <c r="C75" s="38" t="s">
        <v>308</v>
      </c>
      <c r="D75" s="123">
        <v>2096</v>
      </c>
      <c r="E75" s="39">
        <v>43236</v>
      </c>
      <c r="F75" s="37" t="s">
        <v>312</v>
      </c>
      <c r="G75" s="37" t="s">
        <v>309</v>
      </c>
      <c r="H75" s="38" t="s">
        <v>314</v>
      </c>
      <c r="I75" s="39">
        <v>43230</v>
      </c>
      <c r="J75" s="40" t="s">
        <v>315</v>
      </c>
      <c r="K75" s="39">
        <v>43231</v>
      </c>
      <c r="L75" s="41">
        <v>43595</v>
      </c>
      <c r="M75" s="42">
        <f t="shared" si="18"/>
        <v>365</v>
      </c>
      <c r="N75" s="43">
        <v>10817419686.290001</v>
      </c>
      <c r="O75" s="43"/>
      <c r="P75" s="43">
        <v>25127079.379999999</v>
      </c>
      <c r="Q75" s="43"/>
      <c r="R75" s="154">
        <f t="shared" si="19"/>
        <v>2.3228348449719541E-3</v>
      </c>
      <c r="S75" s="156"/>
    </row>
    <row r="76" spans="1:19" s="34" customFormat="1" x14ac:dyDescent="0.25">
      <c r="A76" s="123">
        <v>13</v>
      </c>
      <c r="B76" s="37" t="s">
        <v>184</v>
      </c>
      <c r="C76" s="38" t="s">
        <v>308</v>
      </c>
      <c r="D76" s="123">
        <v>2096</v>
      </c>
      <c r="E76" s="39">
        <v>43236</v>
      </c>
      <c r="F76" s="37" t="s">
        <v>312</v>
      </c>
      <c r="G76" s="37" t="s">
        <v>309</v>
      </c>
      <c r="H76" s="38" t="s">
        <v>313</v>
      </c>
      <c r="I76" s="39">
        <v>43217</v>
      </c>
      <c r="J76" s="40" t="s">
        <v>316</v>
      </c>
      <c r="K76" s="41">
        <v>43220</v>
      </c>
      <c r="L76" s="41">
        <v>43584</v>
      </c>
      <c r="M76" s="42">
        <f t="shared" si="18"/>
        <v>365</v>
      </c>
      <c r="N76" s="43">
        <v>7109228120.8299999</v>
      </c>
      <c r="O76" s="43"/>
      <c r="P76" s="43">
        <v>14218456.24</v>
      </c>
      <c r="Q76" s="43"/>
      <c r="R76" s="154">
        <f t="shared" si="19"/>
        <v>1.9999999997665006E-3</v>
      </c>
      <c r="S76" s="156"/>
    </row>
    <row r="77" spans="1:19" s="34" customFormat="1" x14ac:dyDescent="0.25">
      <c r="A77" s="123">
        <v>14</v>
      </c>
      <c r="B77" s="37" t="s">
        <v>184</v>
      </c>
      <c r="C77" s="38" t="s">
        <v>320</v>
      </c>
      <c r="D77" s="123">
        <v>2135</v>
      </c>
      <c r="E77" s="39">
        <v>43237</v>
      </c>
      <c r="F77" s="37" t="s">
        <v>24</v>
      </c>
      <c r="G77" s="37" t="s">
        <v>317</v>
      </c>
      <c r="H77" s="38" t="s">
        <v>318</v>
      </c>
      <c r="I77" s="39">
        <v>43157</v>
      </c>
      <c r="J77" s="40" t="s">
        <v>319</v>
      </c>
      <c r="K77" s="41">
        <v>43237</v>
      </c>
      <c r="L77" s="41">
        <v>43601</v>
      </c>
      <c r="M77" s="42">
        <f t="shared" si="18"/>
        <v>365</v>
      </c>
      <c r="N77" s="43">
        <v>10334400000</v>
      </c>
      <c r="O77" s="43"/>
      <c r="P77" s="43">
        <v>8060832</v>
      </c>
      <c r="Q77" s="43"/>
      <c r="R77" s="154">
        <f t="shared" si="19"/>
        <v>7.7999999999999999E-4</v>
      </c>
      <c r="S77" s="156"/>
    </row>
    <row r="78" spans="1:19" s="34" customFormat="1" x14ac:dyDescent="0.25">
      <c r="A78" s="123">
        <v>15</v>
      </c>
      <c r="B78" s="160" t="s">
        <v>123</v>
      </c>
      <c r="C78" s="161" t="s">
        <v>321</v>
      </c>
      <c r="D78" s="159"/>
      <c r="E78" s="162"/>
      <c r="F78" s="160" t="s">
        <v>322</v>
      </c>
      <c r="G78" s="160" t="s">
        <v>139</v>
      </c>
      <c r="H78" s="38" t="s">
        <v>323</v>
      </c>
      <c r="I78" s="39">
        <v>43231</v>
      </c>
      <c r="J78" s="40" t="s">
        <v>324</v>
      </c>
      <c r="K78" s="41">
        <v>43238</v>
      </c>
      <c r="L78" s="41">
        <v>43465</v>
      </c>
      <c r="M78" s="42">
        <f t="shared" si="18"/>
        <v>228</v>
      </c>
      <c r="N78" s="43">
        <v>5429869600</v>
      </c>
      <c r="O78" s="43"/>
      <c r="P78" s="43">
        <v>21719479</v>
      </c>
      <c r="Q78" s="43"/>
      <c r="R78" s="154">
        <f t="shared" si="19"/>
        <v>6.4035089488265811E-3</v>
      </c>
      <c r="S78" s="156"/>
    </row>
    <row r="79" spans="1:19" s="34" customFormat="1" x14ac:dyDescent="0.25">
      <c r="A79" s="123">
        <v>16</v>
      </c>
      <c r="B79" s="37" t="s">
        <v>123</v>
      </c>
      <c r="C79" s="38" t="s">
        <v>329</v>
      </c>
      <c r="D79" s="123"/>
      <c r="E79" s="39"/>
      <c r="F79" s="37" t="s">
        <v>24</v>
      </c>
      <c r="G79" s="37" t="s">
        <v>326</v>
      </c>
      <c r="H79" s="38" t="s">
        <v>327</v>
      </c>
      <c r="I79" s="39">
        <v>43244</v>
      </c>
      <c r="J79" s="40" t="s">
        <v>328</v>
      </c>
      <c r="K79" s="41">
        <v>43252</v>
      </c>
      <c r="L79" s="41">
        <v>43616</v>
      </c>
      <c r="M79" s="42">
        <f t="shared" si="18"/>
        <v>365</v>
      </c>
      <c r="N79" s="43">
        <v>8612000000</v>
      </c>
      <c r="O79" s="43"/>
      <c r="P79" s="43">
        <v>4306000</v>
      </c>
      <c r="Q79" s="43"/>
      <c r="R79" s="154">
        <f t="shared" si="19"/>
        <v>5.0000000000000001E-4</v>
      </c>
      <c r="S79" s="156"/>
    </row>
    <row r="80" spans="1:19" s="34" customFormat="1" x14ac:dyDescent="0.25">
      <c r="A80" s="123">
        <v>17</v>
      </c>
      <c r="B80" s="37" t="s">
        <v>123</v>
      </c>
      <c r="C80" s="38" t="s">
        <v>325</v>
      </c>
      <c r="D80" s="123"/>
      <c r="E80" s="39"/>
      <c r="F80" s="37" t="s">
        <v>206</v>
      </c>
      <c r="G80" s="37" t="s">
        <v>330</v>
      </c>
      <c r="H80" s="38" t="s">
        <v>331</v>
      </c>
      <c r="I80" s="39">
        <v>43223</v>
      </c>
      <c r="J80" s="40" t="s">
        <v>332</v>
      </c>
      <c r="K80" s="41">
        <v>43223</v>
      </c>
      <c r="L80" s="41">
        <v>43587</v>
      </c>
      <c r="M80" s="42">
        <f t="shared" si="18"/>
        <v>365</v>
      </c>
      <c r="N80" s="43">
        <v>15552375275</v>
      </c>
      <c r="O80" s="43"/>
      <c r="P80" s="43">
        <v>77761880</v>
      </c>
      <c r="Q80" s="43"/>
      <c r="R80" s="154">
        <f t="shared" si="19"/>
        <v>5.0000002330833678E-3</v>
      </c>
      <c r="S80" s="156"/>
    </row>
    <row r="81" spans="1:19" s="34" customFormat="1" x14ac:dyDescent="0.25">
      <c r="A81" s="123">
        <v>18</v>
      </c>
      <c r="B81" s="37" t="s">
        <v>123</v>
      </c>
      <c r="C81" s="38" t="s">
        <v>333</v>
      </c>
      <c r="D81" s="123">
        <v>2489</v>
      </c>
      <c r="E81" s="39">
        <v>43256</v>
      </c>
      <c r="F81" s="37" t="s">
        <v>211</v>
      </c>
      <c r="G81" s="37" t="s">
        <v>334</v>
      </c>
      <c r="H81" s="38" t="s">
        <v>18</v>
      </c>
      <c r="I81" s="39">
        <v>41782</v>
      </c>
      <c r="J81" s="40" t="s">
        <v>335</v>
      </c>
      <c r="K81" s="41">
        <v>43244</v>
      </c>
      <c r="L81" s="41">
        <v>43335</v>
      </c>
      <c r="M81" s="42">
        <f t="shared" si="18"/>
        <v>92</v>
      </c>
      <c r="N81" s="43">
        <v>9673997694.5400009</v>
      </c>
      <c r="O81" s="43"/>
      <c r="P81" s="43">
        <v>3869599.08</v>
      </c>
      <c r="Q81" s="43"/>
      <c r="R81" s="154">
        <f t="shared" si="19"/>
        <v>1.5869565226348079E-3</v>
      </c>
      <c r="S81" s="156"/>
    </row>
    <row r="82" spans="1:19" s="34" customFormat="1" x14ac:dyDescent="0.25">
      <c r="A82" s="123">
        <v>19</v>
      </c>
      <c r="B82" s="37" t="s">
        <v>123</v>
      </c>
      <c r="C82" s="38" t="s">
        <v>333</v>
      </c>
      <c r="D82" s="123">
        <v>2489</v>
      </c>
      <c r="E82" s="39">
        <v>43256</v>
      </c>
      <c r="F82" s="37" t="s">
        <v>211</v>
      </c>
      <c r="G82" s="37" t="s">
        <v>334</v>
      </c>
      <c r="H82" s="38" t="s">
        <v>18</v>
      </c>
      <c r="I82" s="39">
        <v>41782</v>
      </c>
      <c r="J82" s="40" t="s">
        <v>336</v>
      </c>
      <c r="K82" s="41">
        <v>43244</v>
      </c>
      <c r="L82" s="41">
        <v>43335</v>
      </c>
      <c r="M82" s="42">
        <f t="shared" si="18"/>
        <v>92</v>
      </c>
      <c r="N82" s="188">
        <v>2959522225.3299999</v>
      </c>
      <c r="O82" s="43"/>
      <c r="P82" s="43">
        <v>1183808.8899999999</v>
      </c>
      <c r="Q82" s="43"/>
      <c r="R82" s="154">
        <f t="shared" si="19"/>
        <v>1.5869565215621774E-3</v>
      </c>
      <c r="S82" s="156"/>
    </row>
    <row r="83" spans="1:19" s="34" customFormat="1" x14ac:dyDescent="0.25">
      <c r="A83" s="123">
        <v>20</v>
      </c>
      <c r="B83" s="37" t="s">
        <v>123</v>
      </c>
      <c r="C83" s="38" t="s">
        <v>333</v>
      </c>
      <c r="D83" s="123">
        <v>2489</v>
      </c>
      <c r="E83" s="39">
        <v>43256</v>
      </c>
      <c r="F83" s="37" t="s">
        <v>211</v>
      </c>
      <c r="G83" s="37" t="s">
        <v>334</v>
      </c>
      <c r="H83" s="38" t="s">
        <v>18</v>
      </c>
      <c r="I83" s="39">
        <v>41782</v>
      </c>
      <c r="J83" s="40" t="s">
        <v>337</v>
      </c>
      <c r="K83" s="41">
        <v>43244</v>
      </c>
      <c r="L83" s="41">
        <v>43335</v>
      </c>
      <c r="M83" s="42">
        <f t="shared" si="18"/>
        <v>92</v>
      </c>
      <c r="N83" s="43">
        <v>16241450755.139999</v>
      </c>
      <c r="O83" s="43"/>
      <c r="P83" s="43">
        <v>6496580.2999999998</v>
      </c>
      <c r="Q83" s="43"/>
      <c r="R83" s="154">
        <f t="shared" si="19"/>
        <v>1.5869565212368996E-3</v>
      </c>
      <c r="S83" s="156"/>
    </row>
    <row r="84" spans="1:19" s="34" customFormat="1" x14ac:dyDescent="0.25">
      <c r="A84" s="123">
        <v>21</v>
      </c>
      <c r="B84" s="37" t="s">
        <v>123</v>
      </c>
      <c r="C84" s="38" t="s">
        <v>333</v>
      </c>
      <c r="D84" s="123">
        <v>2489</v>
      </c>
      <c r="E84" s="39">
        <v>43256</v>
      </c>
      <c r="F84" s="37" t="s">
        <v>211</v>
      </c>
      <c r="G84" s="37" t="s">
        <v>334</v>
      </c>
      <c r="H84" s="38" t="s">
        <v>18</v>
      </c>
      <c r="I84" s="39">
        <v>41782</v>
      </c>
      <c r="J84" s="40" t="s">
        <v>338</v>
      </c>
      <c r="K84" s="41">
        <v>43244</v>
      </c>
      <c r="L84" s="41">
        <v>43335</v>
      </c>
      <c r="M84" s="42">
        <f t="shared" si="18"/>
        <v>92</v>
      </c>
      <c r="N84" s="188">
        <v>2742331176.3299999</v>
      </c>
      <c r="O84" s="43"/>
      <c r="P84" s="43">
        <v>1096932.47</v>
      </c>
      <c r="Q84" s="43"/>
      <c r="R84" s="154">
        <f t="shared" si="19"/>
        <v>1.5869565209694742E-3</v>
      </c>
      <c r="S84" s="156"/>
    </row>
    <row r="85" spans="1:19" s="34" customFormat="1" x14ac:dyDescent="0.25">
      <c r="A85" s="123">
        <v>22</v>
      </c>
      <c r="B85" s="37" t="s">
        <v>123</v>
      </c>
      <c r="C85" s="38" t="s">
        <v>333</v>
      </c>
      <c r="D85" s="123">
        <v>2489</v>
      </c>
      <c r="E85" s="39">
        <v>43256</v>
      </c>
      <c r="F85" s="37" t="s">
        <v>211</v>
      </c>
      <c r="G85" s="37" t="s">
        <v>334</v>
      </c>
      <c r="H85" s="38" t="s">
        <v>18</v>
      </c>
      <c r="I85" s="39">
        <v>41782</v>
      </c>
      <c r="J85" s="40" t="s">
        <v>339</v>
      </c>
      <c r="K85" s="41">
        <v>43244</v>
      </c>
      <c r="L85" s="41">
        <v>43335</v>
      </c>
      <c r="M85" s="42">
        <f t="shared" si="18"/>
        <v>92</v>
      </c>
      <c r="N85" s="43">
        <v>7119512420.5600004</v>
      </c>
      <c r="O85" s="43"/>
      <c r="P85" s="43">
        <v>2847804.96</v>
      </c>
      <c r="Q85" s="43"/>
      <c r="R85" s="154">
        <f t="shared" si="19"/>
        <v>1.5869565171562567E-3</v>
      </c>
      <c r="S85" s="156"/>
    </row>
    <row r="86" spans="1:19" s="34" customFormat="1" x14ac:dyDescent="0.25">
      <c r="A86" s="123">
        <v>23</v>
      </c>
      <c r="B86" s="37" t="s">
        <v>123</v>
      </c>
      <c r="C86" s="38" t="s">
        <v>333</v>
      </c>
      <c r="D86" s="123">
        <v>2489</v>
      </c>
      <c r="E86" s="39">
        <v>43256</v>
      </c>
      <c r="F86" s="37" t="s">
        <v>211</v>
      </c>
      <c r="G86" s="37" t="s">
        <v>334</v>
      </c>
      <c r="H86" s="38" t="s">
        <v>18</v>
      </c>
      <c r="I86" s="39">
        <v>41782</v>
      </c>
      <c r="J86" s="40" t="s">
        <v>340</v>
      </c>
      <c r="K86" s="41">
        <v>43244</v>
      </c>
      <c r="L86" s="41">
        <v>43335</v>
      </c>
      <c r="M86" s="42">
        <f t="shared" si="18"/>
        <v>92</v>
      </c>
      <c r="N86" s="43">
        <v>5976774157.8500004</v>
      </c>
      <c r="O86" s="43"/>
      <c r="P86" s="43">
        <v>2390709.66</v>
      </c>
      <c r="Q86" s="43"/>
      <c r="R86" s="154">
        <f t="shared" si="19"/>
        <v>1.5869565196547941E-3</v>
      </c>
      <c r="S86" s="156"/>
    </row>
    <row r="87" spans="1:19" s="34" customFormat="1" x14ac:dyDescent="0.25">
      <c r="A87" s="123">
        <v>24</v>
      </c>
      <c r="B87" s="37" t="s">
        <v>123</v>
      </c>
      <c r="C87" s="38" t="s">
        <v>333</v>
      </c>
      <c r="D87" s="123">
        <v>2489</v>
      </c>
      <c r="E87" s="39">
        <v>43256</v>
      </c>
      <c r="F87" s="37" t="s">
        <v>211</v>
      </c>
      <c r="G87" s="37" t="s">
        <v>334</v>
      </c>
      <c r="H87" s="38" t="s">
        <v>18</v>
      </c>
      <c r="I87" s="39">
        <v>41782</v>
      </c>
      <c r="J87" s="40" t="s">
        <v>341</v>
      </c>
      <c r="K87" s="41">
        <v>43244</v>
      </c>
      <c r="L87" s="41">
        <v>43335</v>
      </c>
      <c r="M87" s="42">
        <f t="shared" si="18"/>
        <v>92</v>
      </c>
      <c r="N87" s="188">
        <v>2857669617.3099999</v>
      </c>
      <c r="O87" s="43"/>
      <c r="P87" s="43">
        <v>1143067.8400000001</v>
      </c>
      <c r="Q87" s="43"/>
      <c r="R87" s="154">
        <f t="shared" si="19"/>
        <v>1.5869565121263266E-3</v>
      </c>
      <c r="S87" s="156"/>
    </row>
    <row r="88" spans="1:19" s="34" customFormat="1" x14ac:dyDescent="0.25">
      <c r="A88" s="123">
        <v>25</v>
      </c>
      <c r="B88" s="37" t="s">
        <v>123</v>
      </c>
      <c r="C88" s="38" t="s">
        <v>333</v>
      </c>
      <c r="D88" s="123">
        <v>2489</v>
      </c>
      <c r="E88" s="39">
        <v>43256</v>
      </c>
      <c r="F88" s="37" t="s">
        <v>211</v>
      </c>
      <c r="G88" s="37" t="s">
        <v>334</v>
      </c>
      <c r="H88" s="38" t="s">
        <v>18</v>
      </c>
      <c r="I88" s="39">
        <v>41782</v>
      </c>
      <c r="J88" s="40" t="s">
        <v>342</v>
      </c>
      <c r="K88" s="41">
        <v>43244</v>
      </c>
      <c r="L88" s="41">
        <v>43335</v>
      </c>
      <c r="M88" s="42">
        <f t="shared" si="18"/>
        <v>92</v>
      </c>
      <c r="N88" s="43">
        <v>55668604546.910004</v>
      </c>
      <c r="O88" s="43"/>
      <c r="P88" s="43">
        <v>22267441.809999999</v>
      </c>
      <c r="Q88" s="43"/>
      <c r="R88" s="154">
        <f t="shared" si="19"/>
        <v>1.5869565211145372E-3</v>
      </c>
      <c r="S88" s="156"/>
    </row>
    <row r="89" spans="1:19" s="34" customFormat="1" x14ac:dyDescent="0.25">
      <c r="A89" s="123">
        <v>26</v>
      </c>
      <c r="B89" s="37" t="s">
        <v>123</v>
      </c>
      <c r="C89" s="38" t="s">
        <v>333</v>
      </c>
      <c r="D89" s="123">
        <v>2489</v>
      </c>
      <c r="E89" s="39">
        <v>43256</v>
      </c>
      <c r="F89" s="37" t="s">
        <v>211</v>
      </c>
      <c r="G89" s="37" t="s">
        <v>334</v>
      </c>
      <c r="H89" s="38" t="s">
        <v>18</v>
      </c>
      <c r="I89" s="39">
        <v>41782</v>
      </c>
      <c r="J89" s="40" t="s">
        <v>343</v>
      </c>
      <c r="K89" s="41">
        <v>43244</v>
      </c>
      <c r="L89" s="41">
        <v>43335</v>
      </c>
      <c r="M89" s="42">
        <f t="shared" si="18"/>
        <v>92</v>
      </c>
      <c r="N89" s="43">
        <v>25933789075.700001</v>
      </c>
      <c r="O89" s="43"/>
      <c r="P89" s="43">
        <v>10373515.630000001</v>
      </c>
      <c r="Q89" s="43"/>
      <c r="R89" s="154">
        <f t="shared" si="19"/>
        <v>1.5869565216962956E-3</v>
      </c>
      <c r="S89" s="156"/>
    </row>
    <row r="90" spans="1:19" s="34" customFormat="1" x14ac:dyDescent="0.25">
      <c r="A90" s="123">
        <v>27</v>
      </c>
      <c r="B90" s="37" t="s">
        <v>123</v>
      </c>
      <c r="C90" s="38" t="s">
        <v>333</v>
      </c>
      <c r="D90" s="123">
        <v>2489</v>
      </c>
      <c r="E90" s="39">
        <v>43256</v>
      </c>
      <c r="F90" s="37" t="s">
        <v>211</v>
      </c>
      <c r="G90" s="37" t="s">
        <v>334</v>
      </c>
      <c r="H90" s="38" t="s">
        <v>18</v>
      </c>
      <c r="I90" s="39">
        <v>41782</v>
      </c>
      <c r="J90" s="40" t="s">
        <v>344</v>
      </c>
      <c r="K90" s="41">
        <v>43244</v>
      </c>
      <c r="L90" s="41">
        <v>43335</v>
      </c>
      <c r="M90" s="42">
        <f t="shared" si="18"/>
        <v>92</v>
      </c>
      <c r="N90" s="43">
        <v>13778872619.51</v>
      </c>
      <c r="O90" s="43"/>
      <c r="P90" s="43">
        <v>5511549.0499999998</v>
      </c>
      <c r="Q90" s="43"/>
      <c r="R90" s="154">
        <f t="shared" si="19"/>
        <v>1.5869565223714313E-3</v>
      </c>
      <c r="S90" s="156"/>
    </row>
    <row r="91" spans="1:19" s="34" customFormat="1" x14ac:dyDescent="0.25">
      <c r="A91" s="123">
        <v>28</v>
      </c>
      <c r="B91" s="37" t="s">
        <v>123</v>
      </c>
      <c r="C91" s="38" t="s">
        <v>333</v>
      </c>
      <c r="D91" s="123">
        <v>2489</v>
      </c>
      <c r="E91" s="39">
        <v>43256</v>
      </c>
      <c r="F91" s="37" t="s">
        <v>211</v>
      </c>
      <c r="G91" s="37" t="s">
        <v>334</v>
      </c>
      <c r="H91" s="38" t="s">
        <v>18</v>
      </c>
      <c r="I91" s="39">
        <v>41782</v>
      </c>
      <c r="J91" s="40" t="s">
        <v>345</v>
      </c>
      <c r="K91" s="41">
        <v>43244</v>
      </c>
      <c r="L91" s="41">
        <v>43335</v>
      </c>
      <c r="M91" s="42">
        <f t="shared" si="18"/>
        <v>92</v>
      </c>
      <c r="N91" s="43">
        <v>12476198042.690001</v>
      </c>
      <c r="O91" s="43"/>
      <c r="P91" s="43">
        <v>4990479.22</v>
      </c>
      <c r="Q91" s="43"/>
      <c r="R91" s="154">
        <f t="shared" si="19"/>
        <v>1.5869565226689531E-3</v>
      </c>
      <c r="S91" s="156"/>
    </row>
    <row r="92" spans="1:19" s="34" customFormat="1" x14ac:dyDescent="0.25">
      <c r="A92" s="123">
        <v>29</v>
      </c>
      <c r="B92" s="37" t="s">
        <v>123</v>
      </c>
      <c r="C92" s="38" t="s">
        <v>333</v>
      </c>
      <c r="D92" s="123">
        <v>2489</v>
      </c>
      <c r="E92" s="39">
        <v>43256</v>
      </c>
      <c r="F92" s="37" t="s">
        <v>211</v>
      </c>
      <c r="G92" s="37" t="s">
        <v>334</v>
      </c>
      <c r="H92" s="38" t="s">
        <v>18</v>
      </c>
      <c r="I92" s="39">
        <v>41782</v>
      </c>
      <c r="J92" s="40" t="s">
        <v>346</v>
      </c>
      <c r="K92" s="41">
        <v>43244</v>
      </c>
      <c r="L92" s="41">
        <v>43335</v>
      </c>
      <c r="M92" s="42">
        <f t="shared" si="18"/>
        <v>92</v>
      </c>
      <c r="N92" s="43">
        <v>12994066618.32</v>
      </c>
      <c r="O92" s="43"/>
      <c r="P92" s="43">
        <v>5197626.6500000004</v>
      </c>
      <c r="Q92" s="43"/>
      <c r="R92" s="154">
        <f t="shared" si="19"/>
        <v>1.5869565225549544E-3</v>
      </c>
      <c r="S92" s="156"/>
    </row>
    <row r="93" spans="1:19" s="34" customFormat="1" x14ac:dyDescent="0.25">
      <c r="A93" s="123">
        <v>30</v>
      </c>
      <c r="B93" s="37" t="s">
        <v>123</v>
      </c>
      <c r="C93" s="38" t="s">
        <v>333</v>
      </c>
      <c r="D93" s="123">
        <v>2489</v>
      </c>
      <c r="E93" s="39">
        <v>43256</v>
      </c>
      <c r="F93" s="37" t="s">
        <v>211</v>
      </c>
      <c r="G93" s="37" t="s">
        <v>334</v>
      </c>
      <c r="H93" s="38" t="s">
        <v>18</v>
      </c>
      <c r="I93" s="39">
        <v>41782</v>
      </c>
      <c r="J93" s="40" t="s">
        <v>347</v>
      </c>
      <c r="K93" s="41">
        <v>43244</v>
      </c>
      <c r="L93" s="41">
        <v>43335</v>
      </c>
      <c r="M93" s="42">
        <f t="shared" si="18"/>
        <v>92</v>
      </c>
      <c r="N93" s="188">
        <v>1321812463.73</v>
      </c>
      <c r="O93" s="43"/>
      <c r="P93" s="43">
        <v>528724.98</v>
      </c>
      <c r="Q93" s="43"/>
      <c r="R93" s="154">
        <f t="shared" si="19"/>
        <v>1.5869565052550121E-3</v>
      </c>
      <c r="S93" s="156"/>
    </row>
    <row r="94" spans="1:19" s="34" customFormat="1" x14ac:dyDescent="0.25">
      <c r="A94" s="123">
        <v>31</v>
      </c>
      <c r="B94" s="37" t="s">
        <v>123</v>
      </c>
      <c r="C94" s="38" t="s">
        <v>333</v>
      </c>
      <c r="D94" s="123">
        <v>2489</v>
      </c>
      <c r="E94" s="39">
        <v>43256</v>
      </c>
      <c r="F94" s="37" t="s">
        <v>211</v>
      </c>
      <c r="G94" s="37" t="s">
        <v>334</v>
      </c>
      <c r="H94" s="38" t="s">
        <v>18</v>
      </c>
      <c r="I94" s="39">
        <v>41782</v>
      </c>
      <c r="J94" s="40" t="s">
        <v>348</v>
      </c>
      <c r="K94" s="41">
        <v>43244</v>
      </c>
      <c r="L94" s="41">
        <v>43335</v>
      </c>
      <c r="M94" s="42">
        <f t="shared" si="18"/>
        <v>92</v>
      </c>
      <c r="N94" s="188">
        <v>1391601911.27</v>
      </c>
      <c r="O94" s="43"/>
      <c r="P94" s="43">
        <v>556640.76</v>
      </c>
      <c r="Q94" s="43"/>
      <c r="R94" s="154">
        <f t="shared" si="19"/>
        <v>1.5869565088870356E-3</v>
      </c>
      <c r="S94" s="156"/>
    </row>
    <row r="95" spans="1:19" s="34" customFormat="1" x14ac:dyDescent="0.25">
      <c r="A95" s="123">
        <v>32</v>
      </c>
      <c r="B95" s="37" t="s">
        <v>123</v>
      </c>
      <c r="C95" s="38" t="s">
        <v>333</v>
      </c>
      <c r="D95" s="123">
        <v>2489</v>
      </c>
      <c r="E95" s="39">
        <v>43256</v>
      </c>
      <c r="F95" s="37" t="s">
        <v>211</v>
      </c>
      <c r="G95" s="37" t="s">
        <v>334</v>
      </c>
      <c r="H95" s="38" t="s">
        <v>18</v>
      </c>
      <c r="I95" s="39">
        <v>41782</v>
      </c>
      <c r="J95" s="40" t="s">
        <v>349</v>
      </c>
      <c r="K95" s="41">
        <v>43244</v>
      </c>
      <c r="L95" s="41">
        <v>43335</v>
      </c>
      <c r="M95" s="42">
        <f t="shared" si="18"/>
        <v>92</v>
      </c>
      <c r="N95" s="188">
        <v>1508314713.6400001</v>
      </c>
      <c r="O95" s="43"/>
      <c r="P95" s="43">
        <v>603325.88</v>
      </c>
      <c r="Q95" s="43"/>
      <c r="R95" s="154">
        <f t="shared" si="19"/>
        <v>1.5869565073879563E-3</v>
      </c>
      <c r="S95" s="156"/>
    </row>
    <row r="96" spans="1:19" s="34" customFormat="1" x14ac:dyDescent="0.25">
      <c r="A96" s="123">
        <v>33</v>
      </c>
      <c r="B96" s="37" t="s">
        <v>123</v>
      </c>
      <c r="C96" s="38" t="s">
        <v>333</v>
      </c>
      <c r="D96" s="123">
        <v>2489</v>
      </c>
      <c r="E96" s="39">
        <v>43256</v>
      </c>
      <c r="F96" s="37" t="s">
        <v>211</v>
      </c>
      <c r="G96" s="37" t="s">
        <v>334</v>
      </c>
      <c r="H96" s="38" t="s">
        <v>18</v>
      </c>
      <c r="I96" s="39">
        <v>41782</v>
      </c>
      <c r="J96" s="40" t="s">
        <v>350</v>
      </c>
      <c r="K96" s="41">
        <v>43244</v>
      </c>
      <c r="L96" s="41">
        <v>43335</v>
      </c>
      <c r="M96" s="42">
        <f t="shared" si="18"/>
        <v>92</v>
      </c>
      <c r="N96" s="188">
        <v>4249284702.3800001</v>
      </c>
      <c r="O96" s="43"/>
      <c r="P96" s="43">
        <v>1699713.88</v>
      </c>
      <c r="Q96" s="43"/>
      <c r="R96" s="154">
        <f t="shared" si="19"/>
        <v>1.5869565208502853E-3</v>
      </c>
      <c r="S96" s="156"/>
    </row>
    <row r="97" spans="1:19" s="34" customFormat="1" x14ac:dyDescent="0.25">
      <c r="A97" s="123">
        <v>34</v>
      </c>
      <c r="B97" s="160" t="s">
        <v>351</v>
      </c>
      <c r="C97" s="161"/>
      <c r="D97" s="159"/>
      <c r="E97" s="162"/>
      <c r="F97" s="160" t="s">
        <v>352</v>
      </c>
      <c r="G97" s="160" t="s">
        <v>354</v>
      </c>
      <c r="H97" s="38" t="s">
        <v>353</v>
      </c>
      <c r="I97" s="39">
        <v>43227</v>
      </c>
      <c r="J97" s="40" t="s">
        <v>353</v>
      </c>
      <c r="K97" s="41">
        <v>43236</v>
      </c>
      <c r="L97" s="41">
        <v>43600</v>
      </c>
      <c r="M97" s="42">
        <f t="shared" si="18"/>
        <v>365</v>
      </c>
      <c r="N97" s="43">
        <v>56000000000</v>
      </c>
      <c r="O97" s="43"/>
      <c r="P97" s="43">
        <v>168000000</v>
      </c>
      <c r="Q97" s="43"/>
      <c r="R97" s="154">
        <f t="shared" si="19"/>
        <v>3.0000000000000001E-3</v>
      </c>
      <c r="S97" s="156"/>
    </row>
    <row r="98" spans="1:19" s="34" customFormat="1" x14ac:dyDescent="0.25">
      <c r="A98" s="123">
        <v>35</v>
      </c>
      <c r="B98" s="172" t="s">
        <v>351</v>
      </c>
      <c r="C98" s="125"/>
      <c r="D98" s="123"/>
      <c r="E98" s="39"/>
      <c r="F98" s="37" t="s">
        <v>24</v>
      </c>
      <c r="G98" s="37" t="s">
        <v>354</v>
      </c>
      <c r="H98" s="38" t="s">
        <v>355</v>
      </c>
      <c r="I98" s="39">
        <v>43223</v>
      </c>
      <c r="J98" s="40" t="s">
        <v>355</v>
      </c>
      <c r="K98" s="41">
        <v>43223</v>
      </c>
      <c r="L98" s="41">
        <v>43587</v>
      </c>
      <c r="M98" s="42">
        <f t="shared" si="18"/>
        <v>365</v>
      </c>
      <c r="N98" s="43">
        <v>8612000000</v>
      </c>
      <c r="O98" s="43"/>
      <c r="P98" s="43">
        <v>8612000</v>
      </c>
      <c r="Q98" s="43"/>
      <c r="R98" s="154">
        <f t="shared" si="19"/>
        <v>1E-3</v>
      </c>
      <c r="S98" s="156"/>
    </row>
    <row r="99" spans="1:19" s="34" customFormat="1" x14ac:dyDescent="0.25">
      <c r="A99" s="123">
        <v>36</v>
      </c>
      <c r="B99" s="37" t="s">
        <v>287</v>
      </c>
      <c r="C99" s="125"/>
      <c r="D99" s="123"/>
      <c r="E99" s="39"/>
      <c r="F99" s="37" t="s">
        <v>356</v>
      </c>
      <c r="G99" s="37" t="s">
        <v>357</v>
      </c>
      <c r="H99" s="38" t="s">
        <v>137</v>
      </c>
      <c r="I99" s="39">
        <v>43231</v>
      </c>
      <c r="J99" s="40" t="s">
        <v>358</v>
      </c>
      <c r="K99" s="41">
        <v>43234</v>
      </c>
      <c r="L99" s="41">
        <v>43599</v>
      </c>
      <c r="M99" s="42">
        <f t="shared" si="18"/>
        <v>366</v>
      </c>
      <c r="N99" s="43">
        <v>80592400000</v>
      </c>
      <c r="O99" s="43"/>
      <c r="P99" s="43">
        <v>80592400</v>
      </c>
      <c r="Q99" s="43"/>
      <c r="R99" s="154">
        <f t="shared" si="19"/>
        <v>9.9726775956284147E-4</v>
      </c>
      <c r="S99" s="156"/>
    </row>
    <row r="100" spans="1:19" s="34" customFormat="1" x14ac:dyDescent="0.25">
      <c r="A100" s="123">
        <v>37</v>
      </c>
      <c r="B100" s="37" t="s">
        <v>173</v>
      </c>
      <c r="C100" s="38" t="s">
        <v>359</v>
      </c>
      <c r="D100" s="123"/>
      <c r="E100" s="39"/>
      <c r="F100" s="37" t="s">
        <v>24</v>
      </c>
      <c r="G100" s="37" t="s">
        <v>360</v>
      </c>
      <c r="H100" s="38" t="s">
        <v>361</v>
      </c>
      <c r="I100" s="39">
        <v>43237</v>
      </c>
      <c r="J100" s="40" t="s">
        <v>362</v>
      </c>
      <c r="K100" s="41">
        <v>43253</v>
      </c>
      <c r="L100" s="41">
        <v>43617</v>
      </c>
      <c r="M100" s="42">
        <f t="shared" si="18"/>
        <v>365</v>
      </c>
      <c r="N100" s="43">
        <v>8612000000</v>
      </c>
      <c r="O100" s="43"/>
      <c r="P100" s="43">
        <v>8612000</v>
      </c>
      <c r="Q100" s="43"/>
      <c r="R100" s="154">
        <f t="shared" si="19"/>
        <v>1E-3</v>
      </c>
      <c r="S100" s="156"/>
    </row>
    <row r="101" spans="1:19" s="34" customFormat="1" x14ac:dyDescent="0.25">
      <c r="A101" s="123">
        <v>38</v>
      </c>
      <c r="B101" s="37" t="s">
        <v>173</v>
      </c>
      <c r="C101" s="38" t="s">
        <v>359</v>
      </c>
      <c r="D101" s="123"/>
      <c r="E101" s="39"/>
      <c r="F101" s="37" t="s">
        <v>206</v>
      </c>
      <c r="G101" s="37" t="s">
        <v>363</v>
      </c>
      <c r="H101" s="38" t="s">
        <v>364</v>
      </c>
      <c r="I101" s="39">
        <v>43243</v>
      </c>
      <c r="J101" s="40" t="s">
        <v>365</v>
      </c>
      <c r="K101" s="41">
        <v>43243</v>
      </c>
      <c r="L101" s="41">
        <v>44338</v>
      </c>
      <c r="M101" s="42">
        <f t="shared" si="18"/>
        <v>1096</v>
      </c>
      <c r="N101" s="43">
        <v>47000000000</v>
      </c>
      <c r="O101" s="43"/>
      <c r="P101" s="43">
        <v>70500000</v>
      </c>
      <c r="Q101" s="43"/>
      <c r="R101" s="154">
        <f t="shared" si="19"/>
        <v>4.9954379562043799E-4</v>
      </c>
      <c r="S101" s="156"/>
    </row>
    <row r="102" spans="1:19" s="34" customFormat="1" x14ac:dyDescent="0.25">
      <c r="A102" s="123">
        <v>39</v>
      </c>
      <c r="B102" s="37" t="s">
        <v>123</v>
      </c>
      <c r="C102" s="38" t="s">
        <v>366</v>
      </c>
      <c r="D102" s="123"/>
      <c r="E102" s="39"/>
      <c r="F102" s="37" t="s">
        <v>206</v>
      </c>
      <c r="G102" s="37" t="s">
        <v>367</v>
      </c>
      <c r="H102" s="38" t="s">
        <v>368</v>
      </c>
      <c r="I102" s="39">
        <v>43230</v>
      </c>
      <c r="J102" s="40" t="s">
        <v>369</v>
      </c>
      <c r="K102" s="41">
        <v>43230</v>
      </c>
      <c r="L102" s="41">
        <v>45055</v>
      </c>
      <c r="M102" s="42">
        <f t="shared" si="18"/>
        <v>1826</v>
      </c>
      <c r="N102" s="43">
        <v>32200000000</v>
      </c>
      <c r="O102" s="43"/>
      <c r="P102" s="43">
        <v>123200000</v>
      </c>
      <c r="Q102" s="43"/>
      <c r="R102" s="154">
        <f t="shared" si="19"/>
        <v>7.6479832372970138E-4</v>
      </c>
      <c r="S102" s="156"/>
    </row>
    <row r="103" spans="1:19" s="34" customFormat="1" x14ac:dyDescent="0.25">
      <c r="A103" s="123">
        <v>40</v>
      </c>
      <c r="B103" s="37" t="s">
        <v>123</v>
      </c>
      <c r="C103" s="38" t="s">
        <v>370</v>
      </c>
      <c r="D103" s="123">
        <v>2759</v>
      </c>
      <c r="E103" s="39">
        <v>43270</v>
      </c>
      <c r="F103" s="37" t="s">
        <v>24</v>
      </c>
      <c r="G103" s="37" t="s">
        <v>371</v>
      </c>
      <c r="H103" s="38" t="s">
        <v>372</v>
      </c>
      <c r="I103" s="39">
        <v>43252</v>
      </c>
      <c r="J103" s="40" t="s">
        <v>373</v>
      </c>
      <c r="K103" s="41">
        <v>43280</v>
      </c>
      <c r="L103" s="41">
        <v>43644</v>
      </c>
      <c r="M103" s="42">
        <f t="shared" si="18"/>
        <v>365</v>
      </c>
      <c r="N103" s="43">
        <v>8612000000</v>
      </c>
      <c r="O103" s="43"/>
      <c r="P103" s="43">
        <v>8612000</v>
      </c>
      <c r="Q103" s="43"/>
      <c r="R103" s="154">
        <f t="shared" si="19"/>
        <v>1E-3</v>
      </c>
      <c r="S103" s="156"/>
    </row>
    <row r="104" spans="1:19" s="34" customFormat="1" x14ac:dyDescent="0.25">
      <c r="A104" s="123">
        <v>41</v>
      </c>
      <c r="B104" s="37" t="s">
        <v>123</v>
      </c>
      <c r="C104" s="38" t="s">
        <v>374</v>
      </c>
      <c r="D104" s="123">
        <v>2758</v>
      </c>
      <c r="E104" s="39">
        <v>43270</v>
      </c>
      <c r="F104" s="37" t="s">
        <v>375</v>
      </c>
      <c r="G104" s="37" t="s">
        <v>376</v>
      </c>
      <c r="H104" s="38" t="s">
        <v>377</v>
      </c>
      <c r="I104" s="39">
        <v>42911</v>
      </c>
      <c r="J104" s="40" t="s">
        <v>378</v>
      </c>
      <c r="K104" s="41">
        <v>43276</v>
      </c>
      <c r="L104" s="41">
        <v>43632</v>
      </c>
      <c r="M104" s="42">
        <f t="shared" si="18"/>
        <v>357</v>
      </c>
      <c r="N104" s="43">
        <v>5142413000</v>
      </c>
      <c r="O104" s="43"/>
      <c r="P104" s="43">
        <v>61708956</v>
      </c>
      <c r="Q104" s="43"/>
      <c r="R104" s="154">
        <f t="shared" si="19"/>
        <v>1.2268907563025211E-2</v>
      </c>
      <c r="S104" s="156"/>
    </row>
    <row r="105" spans="1:19" s="34" customFormat="1" x14ac:dyDescent="0.25">
      <c r="A105" s="123"/>
      <c r="B105" s="229" t="s">
        <v>382</v>
      </c>
      <c r="C105" s="230"/>
      <c r="D105" s="230"/>
      <c r="E105" s="231"/>
      <c r="F105" s="160" t="s">
        <v>206</v>
      </c>
      <c r="G105" s="160" t="s">
        <v>380</v>
      </c>
      <c r="H105" s="161" t="s">
        <v>381</v>
      </c>
      <c r="I105" s="162">
        <v>42747</v>
      </c>
      <c r="J105" s="182"/>
      <c r="K105" s="183">
        <v>42016</v>
      </c>
      <c r="L105" s="183">
        <v>43476</v>
      </c>
      <c r="M105" s="184">
        <f t="shared" si="18"/>
        <v>1461</v>
      </c>
      <c r="N105" s="185">
        <v>1000000</v>
      </c>
      <c r="O105" s="185" t="s">
        <v>83</v>
      </c>
      <c r="P105" s="185">
        <v>400</v>
      </c>
      <c r="Q105" s="185" t="s">
        <v>83</v>
      </c>
      <c r="R105" s="186">
        <f t="shared" si="19"/>
        <v>9.9931553730321716E-5</v>
      </c>
      <c r="S105" s="156"/>
    </row>
    <row r="106" spans="1:19" s="34" customFormat="1" x14ac:dyDescent="0.25">
      <c r="A106" s="123"/>
      <c r="B106" s="232"/>
      <c r="C106" s="233"/>
      <c r="D106" s="233"/>
      <c r="E106" s="234"/>
      <c r="F106" s="160" t="s">
        <v>206</v>
      </c>
      <c r="G106" s="160" t="s">
        <v>380</v>
      </c>
      <c r="H106" s="161" t="s">
        <v>381</v>
      </c>
      <c r="I106" s="162">
        <v>42747</v>
      </c>
      <c r="J106" s="182"/>
      <c r="K106" s="183">
        <v>42016</v>
      </c>
      <c r="L106" s="183">
        <v>43476</v>
      </c>
      <c r="M106" s="184">
        <f t="shared" ref="M106:M120" si="20">L106-K106+1</f>
        <v>1461</v>
      </c>
      <c r="N106" s="185">
        <v>1000000</v>
      </c>
      <c r="O106" s="185" t="s">
        <v>83</v>
      </c>
      <c r="P106" s="185">
        <v>400</v>
      </c>
      <c r="Q106" s="185" t="s">
        <v>83</v>
      </c>
      <c r="R106" s="186">
        <f t="shared" ref="R106:R120" si="21">P106/N106*365/M106</f>
        <v>9.9931553730321716E-5</v>
      </c>
      <c r="S106" s="156"/>
    </row>
    <row r="107" spans="1:19" s="34" customFormat="1" x14ac:dyDescent="0.25">
      <c r="A107" s="123">
        <v>42</v>
      </c>
      <c r="B107" s="172" t="s">
        <v>351</v>
      </c>
      <c r="C107" s="38"/>
      <c r="D107" s="123"/>
      <c r="E107" s="39"/>
      <c r="F107" s="37" t="s">
        <v>383</v>
      </c>
      <c r="G107" s="37" t="s">
        <v>384</v>
      </c>
      <c r="H107" s="37" t="s">
        <v>385</v>
      </c>
      <c r="I107" s="39">
        <v>43274</v>
      </c>
      <c r="J107" s="40" t="s">
        <v>386</v>
      </c>
      <c r="K107" s="41">
        <v>43276</v>
      </c>
      <c r="L107" s="41">
        <v>43460</v>
      </c>
      <c r="M107" s="42">
        <f t="shared" si="20"/>
        <v>185</v>
      </c>
      <c r="N107" s="43">
        <v>30725032360</v>
      </c>
      <c r="O107" s="43"/>
      <c r="P107" s="43">
        <v>15362516</v>
      </c>
      <c r="Q107" s="43"/>
      <c r="R107" s="154">
        <f t="shared" si="21"/>
        <v>9.8648647492799143E-4</v>
      </c>
      <c r="S107" s="156"/>
    </row>
    <row r="108" spans="1:19" s="34" customFormat="1" x14ac:dyDescent="0.25">
      <c r="A108" s="123">
        <v>43</v>
      </c>
      <c r="B108" s="37" t="s">
        <v>519</v>
      </c>
      <c r="C108" s="38" t="s">
        <v>387</v>
      </c>
      <c r="D108" s="123">
        <v>3102</v>
      </c>
      <c r="E108" s="39">
        <v>43286</v>
      </c>
      <c r="F108" s="37" t="s">
        <v>24</v>
      </c>
      <c r="G108" s="37" t="s">
        <v>388</v>
      </c>
      <c r="H108" s="38" t="s">
        <v>389</v>
      </c>
      <c r="I108" s="39">
        <v>43279</v>
      </c>
      <c r="J108" s="40" t="s">
        <v>390</v>
      </c>
      <c r="K108" s="41">
        <v>43281</v>
      </c>
      <c r="L108" s="41">
        <v>43645</v>
      </c>
      <c r="M108" s="42">
        <f t="shared" si="20"/>
        <v>365</v>
      </c>
      <c r="N108" s="43">
        <v>137792000000</v>
      </c>
      <c r="O108" s="43"/>
      <c r="P108" s="43">
        <v>46160320</v>
      </c>
      <c r="Q108" s="43"/>
      <c r="R108" s="154">
        <f t="shared" si="21"/>
        <v>3.3500000000000001E-4</v>
      </c>
      <c r="S108" s="156"/>
    </row>
    <row r="109" spans="1:19" s="34" customFormat="1" x14ac:dyDescent="0.25">
      <c r="A109" s="123">
        <v>44</v>
      </c>
      <c r="B109" s="37" t="s">
        <v>519</v>
      </c>
      <c r="C109" s="38"/>
      <c r="D109" s="123"/>
      <c r="E109" s="39"/>
      <c r="F109" s="37" t="s">
        <v>24</v>
      </c>
      <c r="G109" s="37" t="s">
        <v>391</v>
      </c>
      <c r="H109" s="38" t="s">
        <v>392</v>
      </c>
      <c r="I109" s="39">
        <v>43277</v>
      </c>
      <c r="J109" s="40" t="s">
        <v>393</v>
      </c>
      <c r="K109" s="41">
        <v>43264</v>
      </c>
      <c r="L109" s="126">
        <v>43628</v>
      </c>
      <c r="M109" s="42">
        <f t="shared" si="20"/>
        <v>365</v>
      </c>
      <c r="N109" s="43">
        <v>8612000000</v>
      </c>
      <c r="O109" s="43"/>
      <c r="P109" s="43">
        <v>8612000</v>
      </c>
      <c r="Q109" s="43"/>
      <c r="R109" s="154">
        <f t="shared" si="21"/>
        <v>1E-3</v>
      </c>
      <c r="S109" s="155"/>
    </row>
    <row r="110" spans="1:19" s="34" customFormat="1" x14ac:dyDescent="0.25">
      <c r="A110" s="123">
        <v>45</v>
      </c>
      <c r="B110" s="37" t="s">
        <v>519</v>
      </c>
      <c r="C110" s="38"/>
      <c r="D110" s="123"/>
      <c r="E110" s="39"/>
      <c r="F110" s="37" t="s">
        <v>206</v>
      </c>
      <c r="G110" s="37" t="s">
        <v>394</v>
      </c>
      <c r="H110" s="38" t="s">
        <v>395</v>
      </c>
      <c r="I110" s="39">
        <v>43278</v>
      </c>
      <c r="J110" s="40" t="s">
        <v>396</v>
      </c>
      <c r="K110" s="41">
        <v>43278</v>
      </c>
      <c r="L110" s="41">
        <v>45103</v>
      </c>
      <c r="M110" s="42">
        <f t="shared" si="20"/>
        <v>1826</v>
      </c>
      <c r="N110" s="43">
        <v>11150000000</v>
      </c>
      <c r="O110" s="43"/>
      <c r="P110" s="43">
        <v>69250000</v>
      </c>
      <c r="Q110" s="43"/>
      <c r="R110" s="154">
        <f t="shared" si="21"/>
        <v>1.2414722076238096E-3</v>
      </c>
      <c r="S110" s="155"/>
    </row>
    <row r="111" spans="1:19" s="34" customFormat="1" x14ac:dyDescent="0.25">
      <c r="A111" s="123">
        <v>46</v>
      </c>
      <c r="B111" s="37" t="s">
        <v>519</v>
      </c>
      <c r="C111" s="38"/>
      <c r="D111" s="123"/>
      <c r="E111" s="39"/>
      <c r="F111" s="37" t="s">
        <v>206</v>
      </c>
      <c r="G111" s="37" t="s">
        <v>397</v>
      </c>
      <c r="H111" s="38" t="s">
        <v>398</v>
      </c>
      <c r="I111" s="39">
        <v>43277</v>
      </c>
      <c r="J111" s="40" t="s">
        <v>399</v>
      </c>
      <c r="K111" s="41">
        <v>43277</v>
      </c>
      <c r="L111" s="41">
        <v>45821</v>
      </c>
      <c r="M111" s="42">
        <f t="shared" si="20"/>
        <v>2545</v>
      </c>
      <c r="N111" s="43">
        <v>20859899000</v>
      </c>
      <c r="O111" s="43"/>
      <c r="P111" s="43">
        <v>109514500</v>
      </c>
      <c r="Q111" s="43"/>
      <c r="R111" s="154">
        <f t="shared" si="21"/>
        <v>7.5294716279177031E-4</v>
      </c>
      <c r="S111" s="155"/>
    </row>
    <row r="112" spans="1:19" s="34" customFormat="1" x14ac:dyDescent="0.25">
      <c r="A112" s="123">
        <v>47</v>
      </c>
      <c r="B112" s="37" t="s">
        <v>519</v>
      </c>
      <c r="C112" s="127"/>
      <c r="D112" s="123"/>
      <c r="E112" s="39"/>
      <c r="F112" s="37" t="s">
        <v>211</v>
      </c>
      <c r="G112" s="37" t="s">
        <v>400</v>
      </c>
      <c r="H112" s="38" t="s">
        <v>401</v>
      </c>
      <c r="I112" s="39">
        <v>43202</v>
      </c>
      <c r="J112" s="40" t="s">
        <v>402</v>
      </c>
      <c r="K112" s="41">
        <v>43202</v>
      </c>
      <c r="L112" s="41">
        <v>43566</v>
      </c>
      <c r="M112" s="42">
        <f t="shared" si="20"/>
        <v>365</v>
      </c>
      <c r="N112" s="43">
        <v>9148957000</v>
      </c>
      <c r="O112" s="43"/>
      <c r="P112" s="43">
        <v>78314000</v>
      </c>
      <c r="Q112" s="43"/>
      <c r="R112" s="154">
        <f t="shared" si="21"/>
        <v>8.559882836917913E-3</v>
      </c>
      <c r="S112" s="155"/>
    </row>
    <row r="113" spans="1:19" s="34" customFormat="1" x14ac:dyDescent="0.25">
      <c r="A113" s="123">
        <v>48</v>
      </c>
      <c r="B113" s="37" t="s">
        <v>519</v>
      </c>
      <c r="C113" s="38"/>
      <c r="D113" s="123"/>
      <c r="E113" s="39"/>
      <c r="F113" s="37" t="s">
        <v>24</v>
      </c>
      <c r="G113" s="37" t="s">
        <v>403</v>
      </c>
      <c r="H113" s="38" t="s">
        <v>404</v>
      </c>
      <c r="I113" s="39">
        <v>43237</v>
      </c>
      <c r="J113" s="40" t="s">
        <v>405</v>
      </c>
      <c r="K113" s="41">
        <v>43244</v>
      </c>
      <c r="L113" s="41">
        <v>43608</v>
      </c>
      <c r="M113" s="42">
        <f t="shared" si="20"/>
        <v>365</v>
      </c>
      <c r="N113" s="43">
        <v>8612000000</v>
      </c>
      <c r="O113" s="43"/>
      <c r="P113" s="43">
        <v>4306000</v>
      </c>
      <c r="Q113" s="43"/>
      <c r="R113" s="154">
        <f t="shared" si="21"/>
        <v>5.0000000000000001E-4</v>
      </c>
      <c r="S113" s="155"/>
    </row>
    <row r="114" spans="1:19" s="34" customFormat="1" x14ac:dyDescent="0.25">
      <c r="A114" s="123">
        <v>49</v>
      </c>
      <c r="B114" s="37" t="s">
        <v>519</v>
      </c>
      <c r="C114" s="38"/>
      <c r="D114" s="123"/>
      <c r="E114" s="39"/>
      <c r="F114" s="37" t="s">
        <v>24</v>
      </c>
      <c r="G114" s="37" t="s">
        <v>406</v>
      </c>
      <c r="H114" s="38" t="s">
        <v>404</v>
      </c>
      <c r="I114" s="39">
        <v>43237</v>
      </c>
      <c r="J114" s="40" t="s">
        <v>407</v>
      </c>
      <c r="K114" s="41">
        <v>43245</v>
      </c>
      <c r="L114" s="41">
        <v>43609</v>
      </c>
      <c r="M114" s="42">
        <f t="shared" si="20"/>
        <v>365</v>
      </c>
      <c r="N114" s="43">
        <v>8612000000</v>
      </c>
      <c r="O114" s="43"/>
      <c r="P114" s="43">
        <v>3444800</v>
      </c>
      <c r="Q114" s="43"/>
      <c r="R114" s="154">
        <f t="shared" si="21"/>
        <v>4.0000000000000007E-4</v>
      </c>
      <c r="S114" s="155"/>
    </row>
    <row r="115" spans="1:19" s="34" customFormat="1" x14ac:dyDescent="0.25">
      <c r="A115" s="123">
        <v>50</v>
      </c>
      <c r="B115" s="37" t="s">
        <v>519</v>
      </c>
      <c r="C115" s="38"/>
      <c r="D115" s="123"/>
      <c r="E115" s="39"/>
      <c r="F115" s="37" t="s">
        <v>24</v>
      </c>
      <c r="G115" s="37" t="s">
        <v>408</v>
      </c>
      <c r="H115" s="38" t="s">
        <v>409</v>
      </c>
      <c r="I115" s="39">
        <v>43136</v>
      </c>
      <c r="J115" s="40" t="s">
        <v>410</v>
      </c>
      <c r="K115" s="41">
        <v>43273</v>
      </c>
      <c r="L115" s="41">
        <v>43637</v>
      </c>
      <c r="M115" s="42">
        <f t="shared" si="20"/>
        <v>365</v>
      </c>
      <c r="N115" s="43">
        <v>301620000000000</v>
      </c>
      <c r="O115" s="43"/>
      <c r="P115" s="43">
        <v>175076000</v>
      </c>
      <c r="Q115" s="43"/>
      <c r="R115" s="187">
        <f t="shared" si="21"/>
        <v>5.8045222465353759E-7</v>
      </c>
      <c r="S115" s="155"/>
    </row>
    <row r="116" spans="1:19" s="34" customFormat="1" x14ac:dyDescent="0.25">
      <c r="A116" s="123">
        <v>51</v>
      </c>
      <c r="B116" s="37" t="s">
        <v>519</v>
      </c>
      <c r="C116" s="38"/>
      <c r="D116" s="123"/>
      <c r="E116" s="39"/>
      <c r="F116" s="37" t="s">
        <v>24</v>
      </c>
      <c r="G116" s="37" t="s">
        <v>411</v>
      </c>
      <c r="H116" s="38" t="s">
        <v>412</v>
      </c>
      <c r="I116" s="39">
        <v>43263</v>
      </c>
      <c r="J116" s="40" t="s">
        <v>413</v>
      </c>
      <c r="K116" s="41">
        <v>43278</v>
      </c>
      <c r="L116" s="41">
        <v>43642</v>
      </c>
      <c r="M116" s="42">
        <f t="shared" si="20"/>
        <v>365</v>
      </c>
      <c r="N116" s="43">
        <v>8612000000</v>
      </c>
      <c r="O116" s="43"/>
      <c r="P116" s="43">
        <v>6028400</v>
      </c>
      <c r="Q116" s="43"/>
      <c r="R116" s="154">
        <f t="shared" si="21"/>
        <v>6.9999999999999999E-4</v>
      </c>
      <c r="S116" s="155"/>
    </row>
    <row r="117" spans="1:19" s="34" customFormat="1" x14ac:dyDescent="0.25">
      <c r="A117" s="123">
        <v>52</v>
      </c>
      <c r="B117" s="37" t="s">
        <v>519</v>
      </c>
      <c r="C117" s="38"/>
      <c r="D117" s="123"/>
      <c r="E117" s="39"/>
      <c r="F117" s="37" t="s">
        <v>24</v>
      </c>
      <c r="G117" s="37" t="s">
        <v>414</v>
      </c>
      <c r="H117" s="37" t="s">
        <v>415</v>
      </c>
      <c r="I117" s="39">
        <v>43263</v>
      </c>
      <c r="J117" s="40" t="s">
        <v>416</v>
      </c>
      <c r="K117" s="41">
        <v>43278</v>
      </c>
      <c r="L117" s="41">
        <v>43642</v>
      </c>
      <c r="M117" s="42">
        <f t="shared" si="20"/>
        <v>365</v>
      </c>
      <c r="N117" s="43">
        <v>8612000000</v>
      </c>
      <c r="O117" s="43"/>
      <c r="P117" s="43">
        <v>6028400</v>
      </c>
      <c r="Q117" s="43"/>
      <c r="R117" s="154">
        <f t="shared" si="21"/>
        <v>6.9999999999999999E-4</v>
      </c>
      <c r="S117" s="155"/>
    </row>
    <row r="118" spans="1:19" s="34" customFormat="1" x14ac:dyDescent="0.25">
      <c r="A118" s="123">
        <v>53</v>
      </c>
      <c r="B118" s="37" t="s">
        <v>519</v>
      </c>
      <c r="C118" s="38"/>
      <c r="D118" s="123"/>
      <c r="E118" s="39"/>
      <c r="F118" s="37" t="s">
        <v>24</v>
      </c>
      <c r="G118" s="37" t="s">
        <v>411</v>
      </c>
      <c r="H118" s="38" t="s">
        <v>417</v>
      </c>
      <c r="I118" s="39">
        <v>43263</v>
      </c>
      <c r="J118" s="40" t="s">
        <v>418</v>
      </c>
      <c r="K118" s="41">
        <v>43278</v>
      </c>
      <c r="L118" s="41">
        <v>43642</v>
      </c>
      <c r="M118" s="42">
        <f t="shared" si="20"/>
        <v>365</v>
      </c>
      <c r="N118" s="43">
        <v>8612000000</v>
      </c>
      <c r="O118" s="43"/>
      <c r="P118" s="43">
        <v>6028400</v>
      </c>
      <c r="Q118" s="43"/>
      <c r="R118" s="154">
        <f t="shared" si="21"/>
        <v>6.9999999999999999E-4</v>
      </c>
      <c r="S118" s="155"/>
    </row>
    <row r="119" spans="1:19" s="34" customFormat="1" x14ac:dyDescent="0.25">
      <c r="A119" s="123">
        <v>54</v>
      </c>
      <c r="B119" s="37" t="s">
        <v>519</v>
      </c>
      <c r="C119" s="38"/>
      <c r="D119" s="123"/>
      <c r="E119" s="39"/>
      <c r="F119" s="37" t="s">
        <v>206</v>
      </c>
      <c r="G119" s="37" t="s">
        <v>419</v>
      </c>
      <c r="H119" s="37" t="s">
        <v>420</v>
      </c>
      <c r="I119" s="39">
        <v>43228</v>
      </c>
      <c r="J119" s="40" t="s">
        <v>421</v>
      </c>
      <c r="K119" s="41">
        <v>43228</v>
      </c>
      <c r="L119" s="41">
        <v>43592</v>
      </c>
      <c r="M119" s="42">
        <f t="shared" si="20"/>
        <v>365</v>
      </c>
      <c r="N119" s="43">
        <v>14000000000</v>
      </c>
      <c r="O119" s="43"/>
      <c r="P119" s="43">
        <v>18200000</v>
      </c>
      <c r="Q119" s="43"/>
      <c r="R119" s="154">
        <f t="shared" si="21"/>
        <v>1.2999999999999999E-3</v>
      </c>
      <c r="S119" s="155"/>
    </row>
    <row r="120" spans="1:19" s="36" customFormat="1" x14ac:dyDescent="0.25">
      <c r="A120" s="123">
        <v>55</v>
      </c>
      <c r="B120" s="37" t="s">
        <v>519</v>
      </c>
      <c r="C120" s="38"/>
      <c r="D120" s="123"/>
      <c r="E120" s="39"/>
      <c r="F120" s="37" t="s">
        <v>211</v>
      </c>
      <c r="G120" s="37" t="s">
        <v>422</v>
      </c>
      <c r="H120" s="37" t="s">
        <v>423</v>
      </c>
      <c r="I120" s="39">
        <v>43200</v>
      </c>
      <c r="J120" s="40" t="s">
        <v>424</v>
      </c>
      <c r="K120" s="41">
        <v>43203</v>
      </c>
      <c r="L120" s="41">
        <v>43567</v>
      </c>
      <c r="M120" s="42">
        <f t="shared" si="20"/>
        <v>365</v>
      </c>
      <c r="N120" s="43">
        <v>13414569659.299999</v>
      </c>
      <c r="O120" s="43"/>
      <c r="P120" s="43">
        <v>8048741.7999999998</v>
      </c>
      <c r="Q120" s="43"/>
      <c r="R120" s="154">
        <f t="shared" si="21"/>
        <v>6.0000000032949257E-4</v>
      </c>
      <c r="S120" s="156"/>
    </row>
    <row r="121" spans="1:19" s="34" customFormat="1" x14ac:dyDescent="0.25">
      <c r="A121" s="189">
        <v>56</v>
      </c>
      <c r="B121" s="47" t="s">
        <v>519</v>
      </c>
      <c r="C121" s="190" t="s">
        <v>429</v>
      </c>
      <c r="D121" s="189"/>
      <c r="E121" s="189"/>
      <c r="F121" s="160" t="s">
        <v>425</v>
      </c>
      <c r="G121" s="160" t="s">
        <v>426</v>
      </c>
      <c r="H121" s="190" t="s">
        <v>427</v>
      </c>
      <c r="I121" s="191">
        <v>43245</v>
      </c>
      <c r="J121" s="192" t="s">
        <v>428</v>
      </c>
      <c r="K121" s="193">
        <v>43251</v>
      </c>
      <c r="L121" s="193">
        <v>43609</v>
      </c>
      <c r="M121" s="184">
        <f t="shared" ref="M121:M138" si="22">L121-K121+1</f>
        <v>359</v>
      </c>
      <c r="N121" s="194">
        <v>20000000000</v>
      </c>
      <c r="O121" s="194"/>
      <c r="P121" s="194">
        <v>100000000</v>
      </c>
      <c r="Q121" s="194"/>
      <c r="R121" s="186">
        <f t="shared" ref="R121" si="23">P121/N121*365/M121</f>
        <v>5.0835654596100279E-3</v>
      </c>
      <c r="S121" s="155"/>
    </row>
    <row r="122" spans="1:19" s="34" customFormat="1" x14ac:dyDescent="0.25">
      <c r="A122" s="123">
        <v>57</v>
      </c>
      <c r="B122" s="37" t="s">
        <v>519</v>
      </c>
      <c r="C122" s="38"/>
      <c r="D122" s="123"/>
      <c r="E122" s="39"/>
      <c r="F122" s="37" t="s">
        <v>24</v>
      </c>
      <c r="G122" s="37" t="s">
        <v>430</v>
      </c>
      <c r="H122" s="38" t="s">
        <v>432</v>
      </c>
      <c r="I122" s="39">
        <v>43238</v>
      </c>
      <c r="J122" s="40" t="s">
        <v>433</v>
      </c>
      <c r="K122" s="41">
        <v>43272</v>
      </c>
      <c r="L122" s="41">
        <v>43636</v>
      </c>
      <c r="M122" s="42">
        <f t="shared" si="22"/>
        <v>365</v>
      </c>
      <c r="N122" s="43">
        <v>43060000000</v>
      </c>
      <c r="O122" s="43"/>
      <c r="P122" s="43">
        <v>15932200</v>
      </c>
      <c r="Q122" s="43"/>
      <c r="R122" s="154">
        <v>6.9999999999999999E-4</v>
      </c>
      <c r="S122" s="155"/>
    </row>
    <row r="123" spans="1:19" s="34" customFormat="1" x14ac:dyDescent="0.25">
      <c r="A123" s="123">
        <v>58</v>
      </c>
      <c r="B123" s="37" t="s">
        <v>519</v>
      </c>
      <c r="C123" s="38"/>
      <c r="D123" s="123"/>
      <c r="E123" s="39"/>
      <c r="F123" s="37" t="s">
        <v>24</v>
      </c>
      <c r="G123" s="37" t="s">
        <v>431</v>
      </c>
      <c r="H123" s="38" t="s">
        <v>526</v>
      </c>
      <c r="I123" s="39">
        <v>43123</v>
      </c>
      <c r="J123" s="40" t="s">
        <v>230</v>
      </c>
      <c r="K123" s="41">
        <v>43177</v>
      </c>
      <c r="L123" s="41">
        <v>43541</v>
      </c>
      <c r="M123" s="42">
        <f t="shared" si="22"/>
        <v>365</v>
      </c>
      <c r="N123" s="43">
        <v>8612000000</v>
      </c>
      <c r="O123" s="43"/>
      <c r="P123" s="43">
        <v>10334400</v>
      </c>
      <c r="Q123" s="43"/>
      <c r="R123" s="154">
        <v>6.9999999999999999E-4</v>
      </c>
      <c r="S123" s="155"/>
    </row>
    <row r="124" spans="1:19" s="34" customFormat="1" x14ac:dyDescent="0.25">
      <c r="A124" s="123">
        <v>59</v>
      </c>
      <c r="B124" s="37" t="s">
        <v>519</v>
      </c>
      <c r="C124" s="38"/>
      <c r="D124" s="123"/>
      <c r="E124" s="39"/>
      <c r="F124" s="37" t="s">
        <v>206</v>
      </c>
      <c r="G124" s="37" t="s">
        <v>434</v>
      </c>
      <c r="H124" s="38" t="s">
        <v>435</v>
      </c>
      <c r="I124" s="39">
        <v>43245</v>
      </c>
      <c r="J124" s="40" t="s">
        <v>436</v>
      </c>
      <c r="K124" s="41">
        <v>43256</v>
      </c>
      <c r="L124" s="41">
        <v>44524</v>
      </c>
      <c r="M124" s="42">
        <f t="shared" si="22"/>
        <v>1269</v>
      </c>
      <c r="N124" s="43">
        <v>139004789228</v>
      </c>
      <c r="O124" s="43"/>
      <c r="P124" s="43">
        <v>243258381.5</v>
      </c>
      <c r="Q124" s="43"/>
      <c r="R124" s="154">
        <v>6.9999999999999999E-4</v>
      </c>
      <c r="S124" s="155"/>
    </row>
    <row r="125" spans="1:19" s="34" customFormat="1" x14ac:dyDescent="0.25">
      <c r="A125" s="195" t="s">
        <v>437</v>
      </c>
      <c r="B125" s="164" t="s">
        <v>519</v>
      </c>
      <c r="C125" s="165" t="s">
        <v>438</v>
      </c>
      <c r="D125" s="166">
        <v>43306</v>
      </c>
      <c r="E125" s="166">
        <v>3505</v>
      </c>
      <c r="F125" s="164" t="s">
        <v>24</v>
      </c>
      <c r="G125" s="164" t="s">
        <v>439</v>
      </c>
      <c r="H125" s="165" t="s">
        <v>440</v>
      </c>
      <c r="I125" s="166">
        <v>43279</v>
      </c>
      <c r="J125" s="167" t="s">
        <v>441</v>
      </c>
      <c r="K125" s="168">
        <v>43284</v>
      </c>
      <c r="L125" s="168">
        <v>43648</v>
      </c>
      <c r="M125" s="167">
        <f t="shared" si="22"/>
        <v>365</v>
      </c>
      <c r="N125" s="170">
        <v>132624800000</v>
      </c>
      <c r="O125" s="170"/>
      <c r="P125" s="170">
        <v>106099840</v>
      </c>
      <c r="Q125" s="170"/>
      <c r="R125" s="171">
        <v>6.9999999999999999E-4</v>
      </c>
      <c r="S125" s="155"/>
    </row>
    <row r="126" spans="1:19" s="34" customFormat="1" x14ac:dyDescent="0.25">
      <c r="A126" s="123">
        <v>2</v>
      </c>
      <c r="B126" s="37" t="s">
        <v>519</v>
      </c>
      <c r="C126" s="38"/>
      <c r="D126" s="123"/>
      <c r="E126" s="39"/>
      <c r="F126" s="37" t="s">
        <v>24</v>
      </c>
      <c r="G126" s="37" t="s">
        <v>442</v>
      </c>
      <c r="H126" s="38" t="s">
        <v>443</v>
      </c>
      <c r="I126" s="39">
        <v>43304</v>
      </c>
      <c r="J126" s="40" t="s">
        <v>444</v>
      </c>
      <c r="K126" s="41">
        <v>43317</v>
      </c>
      <c r="L126" s="41">
        <v>43681</v>
      </c>
      <c r="M126" s="42">
        <f t="shared" si="22"/>
        <v>365</v>
      </c>
      <c r="N126" s="43">
        <v>9215000000</v>
      </c>
      <c r="O126" s="43"/>
      <c r="P126" s="43">
        <v>6450500</v>
      </c>
      <c r="Q126" s="43"/>
      <c r="R126" s="154">
        <f t="shared" ref="R126:R154" si="24">P126/N126*365/M126</f>
        <v>6.9999999999999999E-4</v>
      </c>
      <c r="S126" s="155"/>
    </row>
    <row r="127" spans="1:19" s="34" customFormat="1" x14ac:dyDescent="0.25">
      <c r="A127" s="123">
        <f>A126+1</f>
        <v>3</v>
      </c>
      <c r="B127" s="37" t="s">
        <v>519</v>
      </c>
      <c r="C127" s="38"/>
      <c r="D127" s="123"/>
      <c r="E127" s="39"/>
      <c r="F127" s="37" t="s">
        <v>445</v>
      </c>
      <c r="G127" s="37" t="s">
        <v>446</v>
      </c>
      <c r="H127" s="38" t="s">
        <v>447</v>
      </c>
      <c r="I127" s="39">
        <v>43294</v>
      </c>
      <c r="J127" s="40" t="s">
        <v>448</v>
      </c>
      <c r="K127" s="41">
        <v>43294</v>
      </c>
      <c r="L127" s="41">
        <v>43658</v>
      </c>
      <c r="M127" s="42">
        <f t="shared" si="22"/>
        <v>365</v>
      </c>
      <c r="N127" s="43">
        <v>35179142208</v>
      </c>
      <c r="O127" s="43"/>
      <c r="P127" s="43">
        <v>175897711</v>
      </c>
      <c r="Q127" s="43"/>
      <c r="R127" s="154">
        <f t="shared" si="24"/>
        <v>5.0000568507324074E-3</v>
      </c>
      <c r="S127" s="155"/>
    </row>
    <row r="128" spans="1:19" s="34" customFormat="1" x14ac:dyDescent="0.25">
      <c r="A128" s="123">
        <f>A127+1</f>
        <v>4</v>
      </c>
      <c r="B128" s="37" t="s">
        <v>519</v>
      </c>
      <c r="C128" s="38"/>
      <c r="D128" s="123"/>
      <c r="E128" s="39"/>
      <c r="F128" s="37" t="s">
        <v>24</v>
      </c>
      <c r="G128" s="37" t="s">
        <v>449</v>
      </c>
      <c r="H128" s="38" t="s">
        <v>450</v>
      </c>
      <c r="I128" s="39">
        <v>43301</v>
      </c>
      <c r="J128" s="40" t="s">
        <v>451</v>
      </c>
      <c r="K128" s="41">
        <v>43308</v>
      </c>
      <c r="L128" s="41">
        <v>43672</v>
      </c>
      <c r="M128" s="42">
        <f t="shared" si="22"/>
        <v>365</v>
      </c>
      <c r="N128" s="43">
        <v>9215000000</v>
      </c>
      <c r="O128" s="43"/>
      <c r="P128" s="43">
        <v>7372000</v>
      </c>
      <c r="Q128" s="43"/>
      <c r="R128" s="154">
        <f t="shared" si="24"/>
        <v>8.0000000000000015E-4</v>
      </c>
      <c r="S128" s="155"/>
    </row>
    <row r="129" spans="1:19" s="34" customFormat="1" x14ac:dyDescent="0.25">
      <c r="A129" s="123">
        <f t="shared" ref="A129:A175" si="25">A128+1</f>
        <v>5</v>
      </c>
      <c r="B129" s="37" t="s">
        <v>519</v>
      </c>
      <c r="C129" s="38"/>
      <c r="D129" s="123"/>
      <c r="E129" s="39"/>
      <c r="F129" s="37" t="s">
        <v>19</v>
      </c>
      <c r="G129" s="37" t="s">
        <v>453</v>
      </c>
      <c r="H129" s="38" t="s">
        <v>454</v>
      </c>
      <c r="I129" s="39">
        <v>43230</v>
      </c>
      <c r="J129" s="40" t="s">
        <v>455</v>
      </c>
      <c r="K129" s="41">
        <v>43291</v>
      </c>
      <c r="L129" s="41">
        <v>43590</v>
      </c>
      <c r="M129" s="42">
        <f t="shared" si="22"/>
        <v>300</v>
      </c>
      <c r="N129" s="43">
        <v>7260091200</v>
      </c>
      <c r="O129" s="43"/>
      <c r="P129" s="43">
        <v>7260091</v>
      </c>
      <c r="Q129" s="43"/>
      <c r="R129" s="154">
        <f t="shared" si="24"/>
        <v>1.2166666331500998E-3</v>
      </c>
      <c r="S129" s="155"/>
    </row>
    <row r="130" spans="1:19" s="34" customFormat="1" x14ac:dyDescent="0.25">
      <c r="A130" s="123">
        <f t="shared" si="25"/>
        <v>6</v>
      </c>
      <c r="B130" s="37" t="s">
        <v>519</v>
      </c>
      <c r="C130" s="38" t="s">
        <v>456</v>
      </c>
      <c r="D130" s="123">
        <v>3788</v>
      </c>
      <c r="E130" s="39">
        <v>43322</v>
      </c>
      <c r="F130" s="37" t="s">
        <v>19</v>
      </c>
      <c r="G130" s="37" t="s">
        <v>457</v>
      </c>
      <c r="H130" s="38" t="s">
        <v>458</v>
      </c>
      <c r="I130" s="39">
        <v>43181</v>
      </c>
      <c r="J130" s="40" t="s">
        <v>462</v>
      </c>
      <c r="K130" s="41">
        <v>43181</v>
      </c>
      <c r="L130" s="41">
        <v>43545</v>
      </c>
      <c r="M130" s="42">
        <f t="shared" si="22"/>
        <v>365</v>
      </c>
      <c r="N130" s="43">
        <v>11369120000</v>
      </c>
      <c r="O130" s="43"/>
      <c r="P130" s="43">
        <v>45476480</v>
      </c>
      <c r="Q130" s="43"/>
      <c r="R130" s="154">
        <f t="shared" si="24"/>
        <v>4.0000000000000001E-3</v>
      </c>
      <c r="S130" s="155"/>
    </row>
    <row r="131" spans="1:19" s="34" customFormat="1" x14ac:dyDescent="0.25">
      <c r="A131" s="123">
        <f t="shared" si="25"/>
        <v>7</v>
      </c>
      <c r="B131" s="37" t="s">
        <v>519</v>
      </c>
      <c r="C131" s="38" t="s">
        <v>456</v>
      </c>
      <c r="D131" s="123">
        <v>3788</v>
      </c>
      <c r="E131" s="39">
        <v>43322</v>
      </c>
      <c r="F131" s="37" t="s">
        <v>19</v>
      </c>
      <c r="G131" s="37" t="s">
        <v>457</v>
      </c>
      <c r="H131" s="38" t="s">
        <v>461</v>
      </c>
      <c r="I131" s="39">
        <v>43181</v>
      </c>
      <c r="J131" s="40" t="s">
        <v>459</v>
      </c>
      <c r="K131" s="41">
        <v>43273</v>
      </c>
      <c r="L131" s="41">
        <v>43545</v>
      </c>
      <c r="M131" s="42">
        <f t="shared" si="22"/>
        <v>273</v>
      </c>
      <c r="N131" s="43">
        <v>23591520000</v>
      </c>
      <c r="O131" s="43"/>
      <c r="P131" s="43">
        <v>94366080</v>
      </c>
      <c r="Q131" s="43"/>
      <c r="R131" s="154">
        <f t="shared" si="24"/>
        <v>5.3479853479853475E-3</v>
      </c>
      <c r="S131" s="155"/>
    </row>
    <row r="132" spans="1:19" s="34" customFormat="1" x14ac:dyDescent="0.25">
      <c r="A132" s="123">
        <f t="shared" si="25"/>
        <v>8</v>
      </c>
      <c r="B132" s="37" t="s">
        <v>519</v>
      </c>
      <c r="C132" s="38" t="s">
        <v>456</v>
      </c>
      <c r="D132" s="123">
        <v>3788</v>
      </c>
      <c r="E132" s="39">
        <v>43322</v>
      </c>
      <c r="F132" s="37" t="s">
        <v>19</v>
      </c>
      <c r="G132" s="37" t="s">
        <v>457</v>
      </c>
      <c r="H132" s="38" t="s">
        <v>460</v>
      </c>
      <c r="I132" s="39">
        <v>43181</v>
      </c>
      <c r="J132" s="40" t="s">
        <v>463</v>
      </c>
      <c r="K132" s="41">
        <v>43181</v>
      </c>
      <c r="L132" s="41">
        <v>43545</v>
      </c>
      <c r="M132" s="42">
        <f t="shared" si="22"/>
        <v>365</v>
      </c>
      <c r="N132" s="43">
        <v>11371600000</v>
      </c>
      <c r="O132" s="43"/>
      <c r="P132" s="43">
        <v>45486400</v>
      </c>
      <c r="Q132" s="43"/>
      <c r="R132" s="154">
        <f t="shared" si="24"/>
        <v>4.0000000000000001E-3</v>
      </c>
      <c r="S132" s="155"/>
    </row>
    <row r="133" spans="1:19" s="34" customFormat="1" x14ac:dyDescent="0.25">
      <c r="A133" s="123">
        <f t="shared" si="25"/>
        <v>9</v>
      </c>
      <c r="B133" s="37" t="s">
        <v>519</v>
      </c>
      <c r="C133" s="38" t="s">
        <v>456</v>
      </c>
      <c r="D133" s="123">
        <v>3788</v>
      </c>
      <c r="E133" s="39">
        <v>43322</v>
      </c>
      <c r="F133" s="37" t="s">
        <v>464</v>
      </c>
      <c r="G133" s="37" t="s">
        <v>457</v>
      </c>
      <c r="H133" s="38" t="s">
        <v>465</v>
      </c>
      <c r="I133" s="39">
        <v>43075</v>
      </c>
      <c r="J133" s="40" t="s">
        <v>466</v>
      </c>
      <c r="K133" s="41">
        <v>43075</v>
      </c>
      <c r="L133" s="41">
        <v>43439</v>
      </c>
      <c r="M133" s="42">
        <f t="shared" si="22"/>
        <v>365</v>
      </c>
      <c r="N133" s="43">
        <v>13758208000</v>
      </c>
      <c r="O133" s="43"/>
      <c r="P133" s="43">
        <v>68791000</v>
      </c>
      <c r="Q133" s="43"/>
      <c r="R133" s="154">
        <f t="shared" si="24"/>
        <v>4.9999970926446237E-3</v>
      </c>
      <c r="S133" s="155"/>
    </row>
    <row r="134" spans="1:19" s="34" customFormat="1" x14ac:dyDescent="0.25">
      <c r="A134" s="123">
        <f t="shared" si="25"/>
        <v>10</v>
      </c>
      <c r="B134" s="37" t="s">
        <v>519</v>
      </c>
      <c r="C134" s="38" t="s">
        <v>480</v>
      </c>
      <c r="D134" s="123">
        <v>3872</v>
      </c>
      <c r="E134" s="39">
        <v>43327</v>
      </c>
      <c r="F134" s="37" t="s">
        <v>206</v>
      </c>
      <c r="G134" s="37" t="s">
        <v>467</v>
      </c>
      <c r="H134" s="38" t="s">
        <v>481</v>
      </c>
      <c r="I134" s="39">
        <v>43263</v>
      </c>
      <c r="J134" s="40" t="s">
        <v>482</v>
      </c>
      <c r="K134" s="41">
        <v>43286</v>
      </c>
      <c r="L134" s="41">
        <v>43650</v>
      </c>
      <c r="M134" s="42">
        <f t="shared" si="22"/>
        <v>365</v>
      </c>
      <c r="N134" s="43">
        <v>8000000000</v>
      </c>
      <c r="O134" s="43"/>
      <c r="P134" s="43">
        <v>8000000</v>
      </c>
      <c r="Q134" s="43"/>
      <c r="R134" s="154">
        <f t="shared" si="24"/>
        <v>1E-3</v>
      </c>
      <c r="S134" s="155"/>
    </row>
    <row r="135" spans="1:19" s="34" customFormat="1" x14ac:dyDescent="0.25">
      <c r="A135" s="123">
        <f t="shared" si="25"/>
        <v>11</v>
      </c>
      <c r="B135" s="37" t="s">
        <v>519</v>
      </c>
      <c r="C135" s="38"/>
      <c r="D135" s="123"/>
      <c r="E135" s="39"/>
      <c r="F135" s="160" t="s">
        <v>352</v>
      </c>
      <c r="G135" s="37" t="s">
        <v>468</v>
      </c>
      <c r="H135" s="38" t="s">
        <v>572</v>
      </c>
      <c r="I135" s="39">
        <v>43305</v>
      </c>
      <c r="J135" s="40" t="s">
        <v>469</v>
      </c>
      <c r="K135" s="41">
        <v>43305</v>
      </c>
      <c r="L135" s="41">
        <v>43586</v>
      </c>
      <c r="M135" s="42">
        <f t="shared" si="22"/>
        <v>282</v>
      </c>
      <c r="N135" s="43">
        <v>5693908237</v>
      </c>
      <c r="O135" s="43"/>
      <c r="P135" s="43">
        <v>18919153</v>
      </c>
      <c r="Q135" s="43"/>
      <c r="R135" s="154">
        <f t="shared" si="24"/>
        <v>4.3006587336302492E-3</v>
      </c>
      <c r="S135" s="155"/>
    </row>
    <row r="136" spans="1:19" s="34" customFormat="1" x14ac:dyDescent="0.25">
      <c r="A136" s="123">
        <f t="shared" si="25"/>
        <v>12</v>
      </c>
      <c r="B136" s="37" t="s">
        <v>519</v>
      </c>
      <c r="C136" s="38"/>
      <c r="D136" s="123"/>
      <c r="E136" s="39"/>
      <c r="F136" s="37" t="s">
        <v>206</v>
      </c>
      <c r="G136" s="37" t="s">
        <v>470</v>
      </c>
      <c r="H136" s="38" t="s">
        <v>471</v>
      </c>
      <c r="I136" s="39">
        <v>43325</v>
      </c>
      <c r="J136" s="40" t="s">
        <v>472</v>
      </c>
      <c r="K136" s="41">
        <v>43325</v>
      </c>
      <c r="L136" s="41">
        <v>45516</v>
      </c>
      <c r="M136" s="42">
        <f t="shared" si="22"/>
        <v>2192</v>
      </c>
      <c r="N136" s="43">
        <v>27681460753.119999</v>
      </c>
      <c r="O136" s="43"/>
      <c r="P136" s="43">
        <v>83044383</v>
      </c>
      <c r="Q136" s="43"/>
      <c r="R136" s="154">
        <f t="shared" si="24"/>
        <v>4.9954380007567159E-4</v>
      </c>
      <c r="S136" s="155"/>
    </row>
    <row r="137" spans="1:19" s="221" customFormat="1" x14ac:dyDescent="0.25">
      <c r="A137" s="211">
        <f t="shared" si="25"/>
        <v>13</v>
      </c>
      <c r="B137" s="212" t="s">
        <v>123</v>
      </c>
      <c r="C137" s="213"/>
      <c r="D137" s="211"/>
      <c r="E137" s="214"/>
      <c r="F137" s="212" t="s">
        <v>352</v>
      </c>
      <c r="G137" s="212" t="s">
        <v>573</v>
      </c>
      <c r="H137" s="213" t="s">
        <v>574</v>
      </c>
      <c r="I137" s="214">
        <v>43277</v>
      </c>
      <c r="J137" s="215" t="s">
        <v>575</v>
      </c>
      <c r="K137" s="216">
        <v>43322</v>
      </c>
      <c r="L137" s="216">
        <v>45058</v>
      </c>
      <c r="M137" s="217">
        <f>L137-K137+1</f>
        <v>1737</v>
      </c>
      <c r="N137" s="218">
        <v>172714744809.42001</v>
      </c>
      <c r="O137" s="218"/>
      <c r="P137" s="218">
        <v>172744745</v>
      </c>
      <c r="Q137" s="218"/>
      <c r="R137" s="219">
        <f>P137/N137*365/M137</f>
        <v>2.1016891176623711E-4</v>
      </c>
      <c r="S137" s="220"/>
    </row>
    <row r="138" spans="1:19" s="34" customFormat="1" x14ac:dyDescent="0.25">
      <c r="A138" s="123">
        <f t="shared" si="25"/>
        <v>14</v>
      </c>
      <c r="B138" s="37" t="s">
        <v>123</v>
      </c>
      <c r="C138" s="38"/>
      <c r="D138" s="123"/>
      <c r="E138" s="39"/>
      <c r="F138" s="160" t="s">
        <v>322</v>
      </c>
      <c r="G138" s="37" t="s">
        <v>473</v>
      </c>
      <c r="H138" s="38" t="s">
        <v>474</v>
      </c>
      <c r="I138" s="39">
        <v>43319</v>
      </c>
      <c r="J138" s="40" t="s">
        <v>475</v>
      </c>
      <c r="K138" s="41">
        <v>43364</v>
      </c>
      <c r="L138" s="41">
        <v>43728</v>
      </c>
      <c r="M138" s="42">
        <f t="shared" si="22"/>
        <v>365</v>
      </c>
      <c r="N138" s="43">
        <v>9215000000</v>
      </c>
      <c r="O138" s="43"/>
      <c r="P138" s="43">
        <v>7372000</v>
      </c>
      <c r="Q138" s="43"/>
      <c r="R138" s="154">
        <f t="shared" si="24"/>
        <v>8.0000000000000015E-4</v>
      </c>
      <c r="S138" s="155"/>
    </row>
    <row r="139" spans="1:19" s="34" customFormat="1" x14ac:dyDescent="0.25">
      <c r="A139" s="123">
        <f t="shared" si="25"/>
        <v>15</v>
      </c>
      <c r="B139" s="37" t="s">
        <v>123</v>
      </c>
      <c r="C139" s="38"/>
      <c r="D139" s="123"/>
      <c r="E139" s="39"/>
      <c r="F139" s="160" t="s">
        <v>322</v>
      </c>
      <c r="G139" s="37" t="s">
        <v>473</v>
      </c>
      <c r="H139" s="38" t="s">
        <v>474</v>
      </c>
      <c r="I139" s="39">
        <v>43319</v>
      </c>
      <c r="J139" s="40" t="s">
        <v>476</v>
      </c>
      <c r="K139" s="41">
        <v>43364</v>
      </c>
      <c r="L139" s="41">
        <v>43728</v>
      </c>
      <c r="M139" s="42">
        <f t="shared" ref="M139:M142" si="26">L139-K139+1</f>
        <v>365</v>
      </c>
      <c r="N139" s="43">
        <v>9215000000</v>
      </c>
      <c r="O139" s="43"/>
      <c r="P139" s="43">
        <v>7372000</v>
      </c>
      <c r="Q139" s="43"/>
      <c r="R139" s="154">
        <f t="shared" si="24"/>
        <v>8.0000000000000015E-4</v>
      </c>
      <c r="S139" s="155"/>
    </row>
    <row r="140" spans="1:19" s="34" customFormat="1" x14ac:dyDescent="0.25">
      <c r="A140" s="123">
        <f t="shared" si="25"/>
        <v>16</v>
      </c>
      <c r="B140" s="37" t="s">
        <v>628</v>
      </c>
      <c r="C140" s="38" t="s">
        <v>483</v>
      </c>
      <c r="D140" s="123">
        <v>3946</v>
      </c>
      <c r="E140" s="39">
        <v>43332</v>
      </c>
      <c r="F140" s="37" t="s">
        <v>19</v>
      </c>
      <c r="G140" s="37" t="s">
        <v>477</v>
      </c>
      <c r="H140" s="38" t="s">
        <v>478</v>
      </c>
      <c r="I140" s="39">
        <v>43322</v>
      </c>
      <c r="J140" s="40" t="s">
        <v>479</v>
      </c>
      <c r="K140" s="41">
        <v>43328</v>
      </c>
      <c r="L140" s="41">
        <v>43465</v>
      </c>
      <c r="M140" s="42">
        <f t="shared" si="26"/>
        <v>138</v>
      </c>
      <c r="N140" s="43">
        <v>11325000000</v>
      </c>
      <c r="O140" s="43"/>
      <c r="P140" s="43">
        <v>45300000</v>
      </c>
      <c r="Q140" s="43"/>
      <c r="R140" s="154">
        <f t="shared" si="24"/>
        <v>1.0579710144927536E-2</v>
      </c>
      <c r="S140" s="155"/>
    </row>
    <row r="141" spans="1:19" s="34" customFormat="1" x14ac:dyDescent="0.25">
      <c r="A141" s="123">
        <f t="shared" si="25"/>
        <v>17</v>
      </c>
      <c r="B141" s="37" t="s">
        <v>628</v>
      </c>
      <c r="C141" s="38" t="s">
        <v>484</v>
      </c>
      <c r="D141" s="123">
        <v>4002</v>
      </c>
      <c r="E141" s="39">
        <v>43337</v>
      </c>
      <c r="F141" s="37" t="s">
        <v>24</v>
      </c>
      <c r="G141" s="37" t="s">
        <v>485</v>
      </c>
      <c r="H141" s="38" t="s">
        <v>486</v>
      </c>
      <c r="I141" s="39">
        <v>43327</v>
      </c>
      <c r="J141" s="40" t="s">
        <v>487</v>
      </c>
      <c r="K141" s="41">
        <v>43327</v>
      </c>
      <c r="L141" s="41">
        <v>43691</v>
      </c>
      <c r="M141" s="42">
        <f t="shared" si="26"/>
        <v>365</v>
      </c>
      <c r="N141" s="43">
        <v>46075000000</v>
      </c>
      <c r="O141" s="43"/>
      <c r="P141" s="43">
        <v>23037500</v>
      </c>
      <c r="Q141" s="43"/>
      <c r="R141" s="154">
        <f t="shared" si="24"/>
        <v>5.0000000000000001E-4</v>
      </c>
      <c r="S141" s="155"/>
    </row>
    <row r="142" spans="1:19" s="34" customFormat="1" x14ac:dyDescent="0.25">
      <c r="A142" s="123">
        <f t="shared" si="25"/>
        <v>18</v>
      </c>
      <c r="B142" s="37" t="s">
        <v>628</v>
      </c>
      <c r="C142" s="38" t="s">
        <v>488</v>
      </c>
      <c r="D142" s="123">
        <v>4067</v>
      </c>
      <c r="E142" s="39">
        <v>43340</v>
      </c>
      <c r="F142" s="37" t="s">
        <v>211</v>
      </c>
      <c r="G142" s="37" t="s">
        <v>334</v>
      </c>
      <c r="H142" s="38" t="s">
        <v>18</v>
      </c>
      <c r="I142" s="39">
        <v>41782</v>
      </c>
      <c r="J142" s="40" t="s">
        <v>489</v>
      </c>
      <c r="K142" s="41">
        <v>43336</v>
      </c>
      <c r="L142" s="41">
        <v>43427</v>
      </c>
      <c r="M142" s="42">
        <f t="shared" si="26"/>
        <v>92</v>
      </c>
      <c r="N142" s="43">
        <v>9673997694.5400009</v>
      </c>
      <c r="O142" s="43"/>
      <c r="P142" s="43">
        <v>3869599.08</v>
      </c>
      <c r="Q142" s="43"/>
      <c r="R142" s="154">
        <f t="shared" si="24"/>
        <v>1.5869565226348079E-3</v>
      </c>
      <c r="S142" s="155"/>
    </row>
    <row r="143" spans="1:19" s="34" customFormat="1" x14ac:dyDescent="0.25">
      <c r="A143" s="123">
        <f t="shared" si="25"/>
        <v>19</v>
      </c>
      <c r="B143" s="37" t="s">
        <v>628</v>
      </c>
      <c r="C143" s="38" t="s">
        <v>488</v>
      </c>
      <c r="D143" s="123">
        <v>4067</v>
      </c>
      <c r="E143" s="39">
        <v>43340</v>
      </c>
      <c r="F143" s="37" t="s">
        <v>211</v>
      </c>
      <c r="G143" s="37" t="s">
        <v>334</v>
      </c>
      <c r="H143" s="38" t="s">
        <v>18</v>
      </c>
      <c r="I143" s="39">
        <v>41782</v>
      </c>
      <c r="J143" s="40" t="s">
        <v>490</v>
      </c>
      <c r="K143" s="41">
        <v>43336</v>
      </c>
      <c r="L143" s="41">
        <v>43427</v>
      </c>
      <c r="M143" s="42">
        <f t="shared" ref="M143:M158" si="27">L143-K143+1</f>
        <v>92</v>
      </c>
      <c r="N143" s="43">
        <v>16241450755.139999</v>
      </c>
      <c r="O143" s="43"/>
      <c r="P143" s="43">
        <v>6496580.2999999998</v>
      </c>
      <c r="Q143" s="43"/>
      <c r="R143" s="154">
        <f t="shared" si="24"/>
        <v>1.5869565212368996E-3</v>
      </c>
      <c r="S143" s="155"/>
    </row>
    <row r="144" spans="1:19" s="34" customFormat="1" x14ac:dyDescent="0.25">
      <c r="A144" s="123">
        <f t="shared" si="25"/>
        <v>20</v>
      </c>
      <c r="B144" s="37" t="s">
        <v>628</v>
      </c>
      <c r="C144" s="38" t="s">
        <v>488</v>
      </c>
      <c r="D144" s="123">
        <v>4067</v>
      </c>
      <c r="E144" s="39">
        <v>43340</v>
      </c>
      <c r="F144" s="37" t="s">
        <v>211</v>
      </c>
      <c r="G144" s="37" t="s">
        <v>334</v>
      </c>
      <c r="H144" s="38" t="s">
        <v>18</v>
      </c>
      <c r="I144" s="39">
        <v>41782</v>
      </c>
      <c r="J144" s="40" t="s">
        <v>491</v>
      </c>
      <c r="K144" s="41">
        <v>43336</v>
      </c>
      <c r="L144" s="41">
        <v>43427</v>
      </c>
      <c r="M144" s="42">
        <f t="shared" si="27"/>
        <v>92</v>
      </c>
      <c r="N144" s="43">
        <v>7119512420.5600004</v>
      </c>
      <c r="O144" s="43"/>
      <c r="P144" s="43">
        <v>2847804.96</v>
      </c>
      <c r="Q144" s="43"/>
      <c r="R144" s="154">
        <f t="shared" si="24"/>
        <v>1.5869565171562567E-3</v>
      </c>
      <c r="S144" s="155"/>
    </row>
    <row r="145" spans="1:19" s="34" customFormat="1" x14ac:dyDescent="0.25">
      <c r="A145" s="123">
        <f t="shared" si="25"/>
        <v>21</v>
      </c>
      <c r="B145" s="37" t="s">
        <v>628</v>
      </c>
      <c r="C145" s="38" t="s">
        <v>488</v>
      </c>
      <c r="D145" s="123">
        <v>4067</v>
      </c>
      <c r="E145" s="39">
        <v>43340</v>
      </c>
      <c r="F145" s="37" t="s">
        <v>211</v>
      </c>
      <c r="G145" s="37" t="s">
        <v>334</v>
      </c>
      <c r="H145" s="38" t="s">
        <v>18</v>
      </c>
      <c r="I145" s="39">
        <v>41782</v>
      </c>
      <c r="J145" s="40" t="s">
        <v>492</v>
      </c>
      <c r="K145" s="41">
        <v>43336</v>
      </c>
      <c r="L145" s="41">
        <v>43427</v>
      </c>
      <c r="M145" s="42">
        <f t="shared" si="27"/>
        <v>92</v>
      </c>
      <c r="N145" s="43">
        <v>5976774157.8500004</v>
      </c>
      <c r="O145" s="43"/>
      <c r="P145" s="43">
        <v>2390709.66</v>
      </c>
      <c r="Q145" s="43"/>
      <c r="R145" s="154">
        <f t="shared" si="24"/>
        <v>1.5869565196547941E-3</v>
      </c>
      <c r="S145" s="155"/>
    </row>
    <row r="146" spans="1:19" s="34" customFormat="1" x14ac:dyDescent="0.25">
      <c r="A146" s="123">
        <f t="shared" si="25"/>
        <v>22</v>
      </c>
      <c r="B146" s="37" t="s">
        <v>628</v>
      </c>
      <c r="C146" s="38" t="s">
        <v>488</v>
      </c>
      <c r="D146" s="123">
        <v>4067</v>
      </c>
      <c r="E146" s="39">
        <v>43340</v>
      </c>
      <c r="F146" s="37" t="s">
        <v>211</v>
      </c>
      <c r="G146" s="37" t="s">
        <v>334</v>
      </c>
      <c r="H146" s="38" t="s">
        <v>18</v>
      </c>
      <c r="I146" s="39">
        <v>41782</v>
      </c>
      <c r="J146" s="40" t="s">
        <v>493</v>
      </c>
      <c r="K146" s="41">
        <v>43336</v>
      </c>
      <c r="L146" s="41">
        <v>43427</v>
      </c>
      <c r="M146" s="42">
        <f t="shared" si="27"/>
        <v>92</v>
      </c>
      <c r="N146" s="43">
        <v>55668604546.910004</v>
      </c>
      <c r="O146" s="43"/>
      <c r="P146" s="43">
        <v>22267441.809999999</v>
      </c>
      <c r="Q146" s="43"/>
      <c r="R146" s="154">
        <f t="shared" si="24"/>
        <v>1.5869565211145372E-3</v>
      </c>
      <c r="S146" s="155"/>
    </row>
    <row r="147" spans="1:19" s="34" customFormat="1" x14ac:dyDescent="0.25">
      <c r="A147" s="123">
        <f t="shared" si="25"/>
        <v>23</v>
      </c>
      <c r="B147" s="37" t="s">
        <v>628</v>
      </c>
      <c r="C147" s="38" t="s">
        <v>488</v>
      </c>
      <c r="D147" s="123">
        <v>4067</v>
      </c>
      <c r="E147" s="39">
        <v>43340</v>
      </c>
      <c r="F147" s="37" t="s">
        <v>211</v>
      </c>
      <c r="G147" s="37" t="s">
        <v>334</v>
      </c>
      <c r="H147" s="38" t="s">
        <v>18</v>
      </c>
      <c r="I147" s="39">
        <v>41782</v>
      </c>
      <c r="J147" s="40" t="s">
        <v>494</v>
      </c>
      <c r="K147" s="41">
        <v>43336</v>
      </c>
      <c r="L147" s="41">
        <v>43427</v>
      </c>
      <c r="M147" s="42">
        <f t="shared" si="27"/>
        <v>92</v>
      </c>
      <c r="N147" s="43">
        <v>25933789075.700001</v>
      </c>
      <c r="O147" s="43"/>
      <c r="P147" s="43">
        <v>10373515.630000001</v>
      </c>
      <c r="Q147" s="43"/>
      <c r="R147" s="154">
        <f t="shared" si="24"/>
        <v>1.5869565216962956E-3</v>
      </c>
      <c r="S147" s="155"/>
    </row>
    <row r="148" spans="1:19" s="34" customFormat="1" x14ac:dyDescent="0.25">
      <c r="A148" s="123">
        <f t="shared" si="25"/>
        <v>24</v>
      </c>
      <c r="B148" s="37" t="s">
        <v>628</v>
      </c>
      <c r="C148" s="38" t="s">
        <v>488</v>
      </c>
      <c r="D148" s="123">
        <v>4067</v>
      </c>
      <c r="E148" s="39">
        <v>43340</v>
      </c>
      <c r="F148" s="37" t="s">
        <v>211</v>
      </c>
      <c r="G148" s="37" t="s">
        <v>334</v>
      </c>
      <c r="H148" s="38" t="s">
        <v>18</v>
      </c>
      <c r="I148" s="39">
        <v>41782</v>
      </c>
      <c r="J148" s="40" t="s">
        <v>495</v>
      </c>
      <c r="K148" s="41">
        <v>43336</v>
      </c>
      <c r="L148" s="41">
        <v>43427</v>
      </c>
      <c r="M148" s="42">
        <f t="shared" si="27"/>
        <v>92</v>
      </c>
      <c r="N148" s="43">
        <v>13778872619.51</v>
      </c>
      <c r="O148" s="43"/>
      <c r="P148" s="43">
        <v>5511549.0499999998</v>
      </c>
      <c r="Q148" s="43"/>
      <c r="R148" s="154">
        <f t="shared" si="24"/>
        <v>1.5869565223714313E-3</v>
      </c>
      <c r="S148" s="155"/>
    </row>
    <row r="149" spans="1:19" s="34" customFormat="1" x14ac:dyDescent="0.25">
      <c r="A149" s="123">
        <f t="shared" si="25"/>
        <v>25</v>
      </c>
      <c r="B149" s="37" t="s">
        <v>628</v>
      </c>
      <c r="C149" s="38" t="s">
        <v>488</v>
      </c>
      <c r="D149" s="123">
        <v>4067</v>
      </c>
      <c r="E149" s="39">
        <v>43340</v>
      </c>
      <c r="F149" s="37" t="s">
        <v>211</v>
      </c>
      <c r="G149" s="37" t="s">
        <v>334</v>
      </c>
      <c r="H149" s="38" t="s">
        <v>18</v>
      </c>
      <c r="I149" s="39">
        <v>41782</v>
      </c>
      <c r="J149" s="40" t="s">
        <v>496</v>
      </c>
      <c r="K149" s="41">
        <v>43336</v>
      </c>
      <c r="L149" s="41">
        <v>43427</v>
      </c>
      <c r="M149" s="42">
        <f t="shared" si="27"/>
        <v>92</v>
      </c>
      <c r="N149" s="43">
        <v>12476198042.690001</v>
      </c>
      <c r="O149" s="43"/>
      <c r="P149" s="43">
        <v>4990479.22</v>
      </c>
      <c r="Q149" s="43"/>
      <c r="R149" s="154">
        <f t="shared" si="24"/>
        <v>1.5869565226689531E-3</v>
      </c>
      <c r="S149" s="155"/>
    </row>
    <row r="150" spans="1:19" s="34" customFormat="1" x14ac:dyDescent="0.25">
      <c r="A150" s="123">
        <f t="shared" si="25"/>
        <v>26</v>
      </c>
      <c r="B150" s="37" t="s">
        <v>628</v>
      </c>
      <c r="C150" s="38" t="s">
        <v>488</v>
      </c>
      <c r="D150" s="123">
        <v>4067</v>
      </c>
      <c r="E150" s="39">
        <v>43340</v>
      </c>
      <c r="F150" s="37" t="s">
        <v>211</v>
      </c>
      <c r="G150" s="37" t="s">
        <v>334</v>
      </c>
      <c r="H150" s="38" t="s">
        <v>18</v>
      </c>
      <c r="I150" s="39">
        <v>41782</v>
      </c>
      <c r="J150" s="40" t="s">
        <v>497</v>
      </c>
      <c r="K150" s="41">
        <v>43336</v>
      </c>
      <c r="L150" s="41">
        <v>43427</v>
      </c>
      <c r="M150" s="42">
        <f t="shared" si="27"/>
        <v>92</v>
      </c>
      <c r="N150" s="43">
        <v>12994066618.32</v>
      </c>
      <c r="O150" s="43"/>
      <c r="P150" s="43">
        <v>5197626.6500000004</v>
      </c>
      <c r="Q150" s="43"/>
      <c r="R150" s="154">
        <f t="shared" si="24"/>
        <v>1.5869565225549544E-3</v>
      </c>
      <c r="S150" s="155"/>
    </row>
    <row r="151" spans="1:19" s="34" customFormat="1" x14ac:dyDescent="0.25">
      <c r="A151" s="123">
        <f t="shared" si="25"/>
        <v>27</v>
      </c>
      <c r="B151" s="37" t="s">
        <v>628</v>
      </c>
      <c r="C151" s="38"/>
      <c r="D151" s="123"/>
      <c r="E151" s="39"/>
      <c r="F151" s="37" t="s">
        <v>206</v>
      </c>
      <c r="G151" s="37" t="s">
        <v>498</v>
      </c>
      <c r="H151" s="38" t="s">
        <v>499</v>
      </c>
      <c r="I151" s="39">
        <v>43339</v>
      </c>
      <c r="J151" s="40" t="s">
        <v>500</v>
      </c>
      <c r="K151" s="41">
        <v>43339</v>
      </c>
      <c r="L151" s="41">
        <v>44434</v>
      </c>
      <c r="M151" s="42">
        <f t="shared" si="27"/>
        <v>1096</v>
      </c>
      <c r="N151" s="43">
        <v>6000000000</v>
      </c>
      <c r="O151" s="43"/>
      <c r="P151" s="43">
        <v>8100000</v>
      </c>
      <c r="Q151" s="43"/>
      <c r="R151" s="154">
        <f t="shared" si="24"/>
        <v>4.4958941605839419E-4</v>
      </c>
      <c r="S151" s="155"/>
    </row>
    <row r="152" spans="1:19" s="34" customFormat="1" x14ac:dyDescent="0.25">
      <c r="A152" s="123">
        <f t="shared" si="25"/>
        <v>28</v>
      </c>
      <c r="B152" s="37" t="s">
        <v>628</v>
      </c>
      <c r="C152" s="38"/>
      <c r="D152" s="123"/>
      <c r="E152" s="39"/>
      <c r="F152" s="37" t="s">
        <v>534</v>
      </c>
      <c r="G152" s="37" t="s">
        <v>501</v>
      </c>
      <c r="H152" s="38" t="s">
        <v>502</v>
      </c>
      <c r="I152" s="39">
        <v>43315</v>
      </c>
      <c r="J152" s="40"/>
      <c r="K152" s="41">
        <v>43315</v>
      </c>
      <c r="L152" s="41">
        <v>43499</v>
      </c>
      <c r="M152" s="42">
        <f t="shared" si="27"/>
        <v>185</v>
      </c>
      <c r="N152" s="43">
        <v>10000000000</v>
      </c>
      <c r="O152" s="43"/>
      <c r="P152" s="43">
        <v>15000000</v>
      </c>
      <c r="Q152" s="43"/>
      <c r="R152" s="154">
        <f t="shared" si="24"/>
        <v>2.9594594594594594E-3</v>
      </c>
      <c r="S152" s="155"/>
    </row>
    <row r="153" spans="1:19" s="34" customFormat="1" x14ac:dyDescent="0.25">
      <c r="A153" s="123">
        <f t="shared" si="25"/>
        <v>29</v>
      </c>
      <c r="B153" s="37" t="s">
        <v>628</v>
      </c>
      <c r="C153" s="38"/>
      <c r="D153" s="123"/>
      <c r="E153" s="39"/>
      <c r="F153" s="37" t="s">
        <v>24</v>
      </c>
      <c r="G153" s="37" t="s">
        <v>503</v>
      </c>
      <c r="H153" s="38" t="s">
        <v>504</v>
      </c>
      <c r="I153" s="39">
        <v>43287</v>
      </c>
      <c r="J153" s="40" t="s">
        <v>504</v>
      </c>
      <c r="K153" s="41">
        <v>43299</v>
      </c>
      <c r="L153" s="41">
        <v>43663</v>
      </c>
      <c r="M153" s="42">
        <f t="shared" si="27"/>
        <v>365</v>
      </c>
      <c r="N153" s="43">
        <v>8612000000</v>
      </c>
      <c r="O153" s="43"/>
      <c r="P153" s="43">
        <v>8612000</v>
      </c>
      <c r="Q153" s="43"/>
      <c r="R153" s="154">
        <f t="shared" si="24"/>
        <v>1E-3</v>
      </c>
      <c r="S153" s="155"/>
    </row>
    <row r="154" spans="1:19" s="34" customFormat="1" x14ac:dyDescent="0.25">
      <c r="A154" s="123">
        <f t="shared" si="25"/>
        <v>30</v>
      </c>
      <c r="B154" s="37" t="s">
        <v>628</v>
      </c>
      <c r="C154" s="38"/>
      <c r="D154" s="123"/>
      <c r="E154" s="39"/>
      <c r="F154" s="37" t="s">
        <v>24</v>
      </c>
      <c r="G154" s="37" t="s">
        <v>505</v>
      </c>
      <c r="H154" s="38" t="s">
        <v>506</v>
      </c>
      <c r="I154" s="39">
        <v>43287</v>
      </c>
      <c r="J154" s="40" t="s">
        <v>506</v>
      </c>
      <c r="K154" s="41">
        <v>43299</v>
      </c>
      <c r="L154" s="41">
        <v>43663</v>
      </c>
      <c r="M154" s="42">
        <f t="shared" si="27"/>
        <v>365</v>
      </c>
      <c r="N154" s="43">
        <v>8612000000</v>
      </c>
      <c r="O154" s="43"/>
      <c r="P154" s="43">
        <v>8612000</v>
      </c>
      <c r="Q154" s="43"/>
      <c r="R154" s="154">
        <f t="shared" si="24"/>
        <v>1E-3</v>
      </c>
      <c r="S154" s="155"/>
    </row>
    <row r="155" spans="1:19" s="34" customFormat="1" x14ac:dyDescent="0.25">
      <c r="A155" s="123">
        <f t="shared" si="25"/>
        <v>31</v>
      </c>
      <c r="B155" s="37" t="s">
        <v>628</v>
      </c>
      <c r="C155" s="38"/>
      <c r="D155" s="123"/>
      <c r="E155" s="39"/>
      <c r="F155" s="37" t="s">
        <v>24</v>
      </c>
      <c r="G155" s="37" t="s">
        <v>507</v>
      </c>
      <c r="H155" s="38" t="s">
        <v>508</v>
      </c>
      <c r="I155" s="39">
        <v>43287</v>
      </c>
      <c r="J155" s="40" t="s">
        <v>508</v>
      </c>
      <c r="K155" s="41">
        <v>43299</v>
      </c>
      <c r="L155" s="41">
        <v>43663</v>
      </c>
      <c r="M155" s="42">
        <f t="shared" si="27"/>
        <v>365</v>
      </c>
      <c r="N155" s="43">
        <v>8612000000</v>
      </c>
      <c r="O155" s="43"/>
      <c r="P155" s="43">
        <v>8612000</v>
      </c>
      <c r="Q155" s="43"/>
      <c r="R155" s="154">
        <f t="shared" ref="R155:R158" si="28">P155/N155*365/M155</f>
        <v>1E-3</v>
      </c>
      <c r="S155" s="155"/>
    </row>
    <row r="156" spans="1:19" s="34" customFormat="1" x14ac:dyDescent="0.25">
      <c r="A156" s="123">
        <f t="shared" si="25"/>
        <v>32</v>
      </c>
      <c r="B156" s="37" t="s">
        <v>628</v>
      </c>
      <c r="C156" s="38"/>
      <c r="D156" s="123"/>
      <c r="E156" s="39"/>
      <c r="F156" s="37" t="s">
        <v>24</v>
      </c>
      <c r="G156" s="37" t="s">
        <v>509</v>
      </c>
      <c r="H156" s="38" t="s">
        <v>510</v>
      </c>
      <c r="I156" s="39">
        <v>43287</v>
      </c>
      <c r="J156" s="40" t="s">
        <v>510</v>
      </c>
      <c r="K156" s="41">
        <v>43299</v>
      </c>
      <c r="L156" s="41">
        <v>43663</v>
      </c>
      <c r="M156" s="42">
        <f t="shared" si="27"/>
        <v>365</v>
      </c>
      <c r="N156" s="43">
        <v>8612000000</v>
      </c>
      <c r="O156" s="43"/>
      <c r="P156" s="43">
        <v>8612000</v>
      </c>
      <c r="Q156" s="43"/>
      <c r="R156" s="154">
        <f t="shared" si="28"/>
        <v>1E-3</v>
      </c>
      <c r="S156" s="155"/>
    </row>
    <row r="157" spans="1:19" s="34" customFormat="1" x14ac:dyDescent="0.25">
      <c r="A157" s="123">
        <f t="shared" si="25"/>
        <v>33</v>
      </c>
      <c r="B157" s="37" t="s">
        <v>628</v>
      </c>
      <c r="C157" s="38"/>
      <c r="D157" s="123"/>
      <c r="E157" s="39"/>
      <c r="F157" s="37" t="s">
        <v>24</v>
      </c>
      <c r="G157" s="37" t="s">
        <v>511</v>
      </c>
      <c r="H157" s="38" t="s">
        <v>512</v>
      </c>
      <c r="I157" s="39">
        <v>43287</v>
      </c>
      <c r="J157" s="38" t="s">
        <v>512</v>
      </c>
      <c r="K157" s="41">
        <v>43341</v>
      </c>
      <c r="L157" s="41">
        <v>43705</v>
      </c>
      <c r="M157" s="42">
        <f t="shared" si="27"/>
        <v>365</v>
      </c>
      <c r="N157" s="43">
        <v>8612000000</v>
      </c>
      <c r="O157" s="43"/>
      <c r="P157" s="43">
        <v>8612000</v>
      </c>
      <c r="Q157" s="43"/>
      <c r="R157" s="154">
        <f t="shared" si="28"/>
        <v>1E-3</v>
      </c>
      <c r="S157" s="155"/>
    </row>
    <row r="158" spans="1:19" s="34" customFormat="1" x14ac:dyDescent="0.25">
      <c r="A158" s="123">
        <f t="shared" si="25"/>
        <v>34</v>
      </c>
      <c r="B158" s="37" t="s">
        <v>628</v>
      </c>
      <c r="C158" s="38"/>
      <c r="D158" s="123"/>
      <c r="E158" s="39"/>
      <c r="F158" s="37" t="s">
        <v>24</v>
      </c>
      <c r="G158" s="37" t="s">
        <v>513</v>
      </c>
      <c r="H158" s="38" t="s">
        <v>514</v>
      </c>
      <c r="I158" s="39">
        <v>43287</v>
      </c>
      <c r="J158" s="40" t="s">
        <v>514</v>
      </c>
      <c r="K158" s="41">
        <v>43341</v>
      </c>
      <c r="L158" s="41">
        <v>43705</v>
      </c>
      <c r="M158" s="42">
        <f t="shared" si="27"/>
        <v>365</v>
      </c>
      <c r="N158" s="43">
        <v>8612000000</v>
      </c>
      <c r="O158" s="43"/>
      <c r="P158" s="43">
        <v>8612000</v>
      </c>
      <c r="Q158" s="43"/>
      <c r="R158" s="154">
        <f t="shared" si="28"/>
        <v>1E-3</v>
      </c>
      <c r="S158" s="155"/>
    </row>
    <row r="159" spans="1:19" s="34" customFormat="1" x14ac:dyDescent="0.25">
      <c r="A159" s="123">
        <f t="shared" si="25"/>
        <v>35</v>
      </c>
      <c r="B159" s="37" t="s">
        <v>628</v>
      </c>
      <c r="C159" s="38"/>
      <c r="D159" s="123"/>
      <c r="E159" s="39"/>
      <c r="F159" s="37" t="s">
        <v>24</v>
      </c>
      <c r="G159" s="37" t="s">
        <v>515</v>
      </c>
      <c r="H159" s="38" t="s">
        <v>516</v>
      </c>
      <c r="I159" s="39">
        <v>43287</v>
      </c>
      <c r="J159" s="40" t="s">
        <v>516</v>
      </c>
      <c r="K159" s="41">
        <v>43341</v>
      </c>
      <c r="L159" s="41">
        <v>43705</v>
      </c>
      <c r="M159" s="42">
        <f t="shared" ref="M159" si="29">L159-K159+1</f>
        <v>365</v>
      </c>
      <c r="N159" s="43">
        <v>8612000000</v>
      </c>
      <c r="O159" s="43"/>
      <c r="P159" s="43">
        <v>8612000</v>
      </c>
      <c r="Q159" s="43"/>
      <c r="R159" s="154">
        <f t="shared" ref="R159" si="30">P159/N159*365/M159</f>
        <v>1E-3</v>
      </c>
      <c r="S159" s="155"/>
    </row>
    <row r="160" spans="1:19" s="34" customFormat="1" x14ac:dyDescent="0.25">
      <c r="A160" s="123">
        <f t="shared" si="25"/>
        <v>36</v>
      </c>
      <c r="B160" s="37" t="s">
        <v>628</v>
      </c>
      <c r="C160" s="38"/>
      <c r="D160" s="123"/>
      <c r="E160" s="39"/>
      <c r="F160" s="37" t="s">
        <v>24</v>
      </c>
      <c r="G160" s="37" t="s">
        <v>517</v>
      </c>
      <c r="H160" s="38" t="s">
        <v>518</v>
      </c>
      <c r="I160" s="39">
        <v>43287</v>
      </c>
      <c r="J160" s="40" t="s">
        <v>518</v>
      </c>
      <c r="K160" s="41">
        <v>43341</v>
      </c>
      <c r="L160" s="41">
        <v>43705</v>
      </c>
      <c r="M160" s="42">
        <f t="shared" ref="M160:M167" si="31">L160-K160+1</f>
        <v>365</v>
      </c>
      <c r="N160" s="43">
        <v>8612000000</v>
      </c>
      <c r="O160" s="43"/>
      <c r="P160" s="43">
        <v>8612000</v>
      </c>
      <c r="Q160" s="43"/>
      <c r="R160" s="154">
        <f t="shared" ref="R160:R167" si="32">P160/N160*365/M160</f>
        <v>1E-3</v>
      </c>
      <c r="S160" s="155"/>
    </row>
    <row r="161" spans="1:19" s="34" customFormat="1" x14ac:dyDescent="0.25">
      <c r="A161" s="123">
        <f t="shared" si="25"/>
        <v>37</v>
      </c>
      <c r="B161" s="37" t="s">
        <v>628</v>
      </c>
      <c r="C161" s="38"/>
      <c r="D161" s="123"/>
      <c r="E161" s="39"/>
      <c r="F161" s="37" t="s">
        <v>19</v>
      </c>
      <c r="G161" s="37" t="s">
        <v>520</v>
      </c>
      <c r="H161" s="38" t="s">
        <v>521</v>
      </c>
      <c r="I161" s="39">
        <v>43306</v>
      </c>
      <c r="J161" s="182"/>
      <c r="K161" s="41">
        <v>43306</v>
      </c>
      <c r="L161" s="41">
        <v>43811</v>
      </c>
      <c r="M161" s="42">
        <f t="shared" si="31"/>
        <v>506</v>
      </c>
      <c r="N161" s="43">
        <v>7334679914</v>
      </c>
      <c r="O161" s="43"/>
      <c r="P161" s="43">
        <v>29245135</v>
      </c>
      <c r="Q161" s="43"/>
      <c r="R161" s="154">
        <f t="shared" si="32"/>
        <v>2.8761717225293214E-3</v>
      </c>
      <c r="S161" s="155"/>
    </row>
    <row r="162" spans="1:19" s="34" customFormat="1" x14ac:dyDescent="0.25">
      <c r="A162" s="123">
        <f t="shared" si="25"/>
        <v>38</v>
      </c>
      <c r="B162" s="37" t="s">
        <v>628</v>
      </c>
      <c r="C162" s="38"/>
      <c r="D162" s="123"/>
      <c r="E162" s="39"/>
      <c r="F162" s="37" t="s">
        <v>522</v>
      </c>
      <c r="G162" s="37" t="s">
        <v>523</v>
      </c>
      <c r="H162" s="38" t="s">
        <v>524</v>
      </c>
      <c r="I162" s="39">
        <v>43322</v>
      </c>
      <c r="J162" s="40" t="s">
        <v>525</v>
      </c>
      <c r="K162" s="41">
        <v>43322</v>
      </c>
      <c r="L162" s="41">
        <v>43546</v>
      </c>
      <c r="M162" s="42">
        <f t="shared" si="31"/>
        <v>225</v>
      </c>
      <c r="N162" s="43">
        <v>8826568000</v>
      </c>
      <c r="O162" s="43"/>
      <c r="P162" s="43">
        <v>8826568</v>
      </c>
      <c r="Q162" s="43"/>
      <c r="R162" s="154">
        <f t="shared" si="32"/>
        <v>1.6222222222222222E-3</v>
      </c>
      <c r="S162" s="155"/>
    </row>
    <row r="163" spans="1:19" s="34" customFormat="1" x14ac:dyDescent="0.25">
      <c r="A163" s="123">
        <f t="shared" si="25"/>
        <v>39</v>
      </c>
      <c r="B163" s="37" t="s">
        <v>628</v>
      </c>
      <c r="C163" s="38" t="s">
        <v>540</v>
      </c>
      <c r="D163" s="123">
        <v>4769</v>
      </c>
      <c r="E163" s="39">
        <v>43381</v>
      </c>
      <c r="F163" s="37" t="s">
        <v>24</v>
      </c>
      <c r="G163" s="37" t="s">
        <v>541</v>
      </c>
      <c r="H163" s="38" t="s">
        <v>542</v>
      </c>
      <c r="I163" s="39">
        <v>43372</v>
      </c>
      <c r="J163" s="40" t="s">
        <v>543</v>
      </c>
      <c r="K163" s="41">
        <v>43376</v>
      </c>
      <c r="L163" s="41">
        <v>43740</v>
      </c>
      <c r="M163" s="42">
        <f t="shared" si="31"/>
        <v>365</v>
      </c>
      <c r="N163" s="43">
        <v>9215000000</v>
      </c>
      <c r="O163" s="43"/>
      <c r="P163" s="43">
        <v>9215000</v>
      </c>
      <c r="Q163" s="43"/>
      <c r="R163" s="154">
        <f t="shared" si="32"/>
        <v>1E-3</v>
      </c>
      <c r="S163" s="155"/>
    </row>
    <row r="164" spans="1:19" s="34" customFormat="1" x14ac:dyDescent="0.25">
      <c r="A164" s="123">
        <f t="shared" si="25"/>
        <v>40</v>
      </c>
      <c r="B164" s="37" t="s">
        <v>628</v>
      </c>
      <c r="C164" s="38" t="s">
        <v>544</v>
      </c>
      <c r="D164" s="123">
        <v>4765</v>
      </c>
      <c r="E164" s="39">
        <v>43381</v>
      </c>
      <c r="F164" s="37" t="s">
        <v>425</v>
      </c>
      <c r="G164" s="37" t="s">
        <v>532</v>
      </c>
      <c r="H164" s="38" t="s">
        <v>533</v>
      </c>
      <c r="I164" s="39">
        <v>43349</v>
      </c>
      <c r="J164" s="40" t="s">
        <v>533</v>
      </c>
      <c r="K164" s="41">
        <v>43350</v>
      </c>
      <c r="L164" s="41">
        <v>43895</v>
      </c>
      <c r="M164" s="42">
        <f t="shared" si="31"/>
        <v>546</v>
      </c>
      <c r="N164" s="43">
        <v>10000000000</v>
      </c>
      <c r="O164" s="43"/>
      <c r="P164" s="43">
        <v>150000000</v>
      </c>
      <c r="Q164" s="43"/>
      <c r="R164" s="154">
        <f t="shared" si="32"/>
        <v>1.0027472527472527E-2</v>
      </c>
      <c r="S164" s="155"/>
    </row>
    <row r="165" spans="1:19" s="34" customFormat="1" x14ac:dyDescent="0.25">
      <c r="A165" s="123">
        <f t="shared" si="25"/>
        <v>41</v>
      </c>
      <c r="B165" s="37" t="s">
        <v>628</v>
      </c>
      <c r="C165" s="38" t="s">
        <v>544</v>
      </c>
      <c r="D165" s="123">
        <v>4765</v>
      </c>
      <c r="E165" s="39">
        <v>43381</v>
      </c>
      <c r="F165" s="37" t="s">
        <v>534</v>
      </c>
      <c r="G165" s="37" t="s">
        <v>535</v>
      </c>
      <c r="H165" s="38" t="s">
        <v>536</v>
      </c>
      <c r="I165" s="39">
        <v>43331</v>
      </c>
      <c r="J165" s="40" t="s">
        <v>536</v>
      </c>
      <c r="K165" s="41">
        <v>43331</v>
      </c>
      <c r="L165" s="41">
        <v>43422</v>
      </c>
      <c r="M165" s="42">
        <f t="shared" si="31"/>
        <v>92</v>
      </c>
      <c r="N165" s="43">
        <v>15000000000</v>
      </c>
      <c r="O165" s="43"/>
      <c r="P165" s="43">
        <v>18750000</v>
      </c>
      <c r="Q165" s="43"/>
      <c r="R165" s="154">
        <f t="shared" si="32"/>
        <v>4.9592391304347826E-3</v>
      </c>
      <c r="S165" s="155"/>
    </row>
    <row r="166" spans="1:19" s="34" customFormat="1" x14ac:dyDescent="0.25">
      <c r="A166" s="123">
        <f t="shared" si="25"/>
        <v>42</v>
      </c>
      <c r="B166" s="37" t="s">
        <v>628</v>
      </c>
      <c r="C166" s="38" t="s">
        <v>544</v>
      </c>
      <c r="D166" s="123">
        <v>4765</v>
      </c>
      <c r="E166" s="39">
        <v>43381</v>
      </c>
      <c r="F166" s="37" t="s">
        <v>206</v>
      </c>
      <c r="G166" s="37" t="s">
        <v>537</v>
      </c>
      <c r="H166" s="38" t="s">
        <v>538</v>
      </c>
      <c r="I166" s="39">
        <v>43340</v>
      </c>
      <c r="J166" s="40" t="s">
        <v>539</v>
      </c>
      <c r="K166" s="41">
        <v>43341</v>
      </c>
      <c r="L166" s="41">
        <v>43826</v>
      </c>
      <c r="M166" s="42">
        <f t="shared" si="31"/>
        <v>486</v>
      </c>
      <c r="N166" s="43">
        <v>9000000000</v>
      </c>
      <c r="O166" s="43"/>
      <c r="P166" s="43">
        <v>9450000</v>
      </c>
      <c r="Q166" s="43"/>
      <c r="R166" s="154">
        <f t="shared" si="32"/>
        <v>7.8858024691358017E-4</v>
      </c>
      <c r="S166" s="155"/>
    </row>
    <row r="167" spans="1:19" s="34" customFormat="1" x14ac:dyDescent="0.25">
      <c r="A167" s="123">
        <f t="shared" si="25"/>
        <v>43</v>
      </c>
      <c r="B167" s="37" t="s">
        <v>628</v>
      </c>
      <c r="C167" s="38" t="s">
        <v>545</v>
      </c>
      <c r="D167" s="123">
        <v>4738</v>
      </c>
      <c r="E167" s="39">
        <v>43378</v>
      </c>
      <c r="F167" s="37" t="s">
        <v>206</v>
      </c>
      <c r="G167" s="37" t="s">
        <v>546</v>
      </c>
      <c r="H167" s="38" t="s">
        <v>547</v>
      </c>
      <c r="I167" s="39">
        <v>43369</v>
      </c>
      <c r="J167" s="38" t="s">
        <v>548</v>
      </c>
      <c r="K167" s="41">
        <v>43369</v>
      </c>
      <c r="L167" s="41">
        <v>45926</v>
      </c>
      <c r="M167" s="42">
        <f t="shared" si="31"/>
        <v>2558</v>
      </c>
      <c r="N167" s="43">
        <v>5031788800</v>
      </c>
      <c r="O167" s="43"/>
      <c r="P167" s="43">
        <v>28178000</v>
      </c>
      <c r="Q167" s="43"/>
      <c r="R167" s="154">
        <f t="shared" si="32"/>
        <v>7.9906127698563961E-4</v>
      </c>
      <c r="S167" s="155"/>
    </row>
    <row r="168" spans="1:19" s="34" customFormat="1" x14ac:dyDescent="0.25">
      <c r="A168" s="123">
        <f t="shared" si="25"/>
        <v>44</v>
      </c>
      <c r="B168" s="37" t="s">
        <v>628</v>
      </c>
      <c r="C168" s="38" t="s">
        <v>545</v>
      </c>
      <c r="D168" s="123">
        <v>4738</v>
      </c>
      <c r="E168" s="39">
        <v>43378</v>
      </c>
      <c r="F168" s="37" t="s">
        <v>206</v>
      </c>
      <c r="G168" s="37" t="s">
        <v>546</v>
      </c>
      <c r="H168" s="38" t="s">
        <v>547</v>
      </c>
      <c r="I168" s="39">
        <v>43369</v>
      </c>
      <c r="J168" s="38" t="s">
        <v>549</v>
      </c>
      <c r="K168" s="41">
        <v>43369</v>
      </c>
      <c r="L168" s="41">
        <v>45926</v>
      </c>
      <c r="M168" s="42">
        <f t="shared" ref="M168:M199" si="33">L168-K168+1</f>
        <v>2558</v>
      </c>
      <c r="N168" s="43">
        <v>14677138200</v>
      </c>
      <c r="O168" s="43"/>
      <c r="P168" s="43">
        <v>82191990</v>
      </c>
      <c r="Q168" s="43"/>
      <c r="R168" s="154">
        <f t="shared" ref="R168:R229" si="34">P168/N168*365/M168</f>
        <v>7.990619233335497E-4</v>
      </c>
      <c r="S168" s="155"/>
    </row>
    <row r="169" spans="1:19" s="34" customFormat="1" x14ac:dyDescent="0.25">
      <c r="A169" s="123">
        <f t="shared" si="25"/>
        <v>45</v>
      </c>
      <c r="B169" s="37" t="s">
        <v>628</v>
      </c>
      <c r="C169" s="38" t="s">
        <v>545</v>
      </c>
      <c r="D169" s="123">
        <v>4738</v>
      </c>
      <c r="E169" s="39">
        <v>43378</v>
      </c>
      <c r="F169" s="37" t="s">
        <v>206</v>
      </c>
      <c r="G169" s="37" t="s">
        <v>546</v>
      </c>
      <c r="H169" s="38" t="s">
        <v>547</v>
      </c>
      <c r="I169" s="39">
        <v>43369</v>
      </c>
      <c r="J169" s="38" t="s">
        <v>550</v>
      </c>
      <c r="K169" s="41">
        <v>43369</v>
      </c>
      <c r="L169" s="41">
        <v>45926</v>
      </c>
      <c r="M169" s="42">
        <f t="shared" si="33"/>
        <v>2558</v>
      </c>
      <c r="N169" s="43">
        <v>10868447600</v>
      </c>
      <c r="O169" s="43"/>
      <c r="P169" s="43">
        <v>60863400</v>
      </c>
      <c r="Q169" s="43"/>
      <c r="R169" s="154">
        <f t="shared" si="34"/>
        <v>7.9906299375991237E-4</v>
      </c>
      <c r="S169" s="155"/>
    </row>
    <row r="170" spans="1:19" s="34" customFormat="1" x14ac:dyDescent="0.25">
      <c r="A170" s="123">
        <f t="shared" si="25"/>
        <v>46</v>
      </c>
      <c r="B170" s="172" t="s">
        <v>628</v>
      </c>
      <c r="C170" s="38" t="s">
        <v>551</v>
      </c>
      <c r="D170" s="123">
        <v>4768</v>
      </c>
      <c r="E170" s="39">
        <v>43381</v>
      </c>
      <c r="F170" s="37" t="s">
        <v>206</v>
      </c>
      <c r="G170" s="37" t="s">
        <v>552</v>
      </c>
      <c r="H170" s="38" t="s">
        <v>553</v>
      </c>
      <c r="I170" s="39">
        <v>43355</v>
      </c>
      <c r="J170" s="40" t="s">
        <v>566</v>
      </c>
      <c r="K170" s="41">
        <v>43355</v>
      </c>
      <c r="L170" s="41">
        <v>44815</v>
      </c>
      <c r="M170" s="42">
        <f t="shared" si="33"/>
        <v>1461</v>
      </c>
      <c r="N170" s="43">
        <v>7500000000</v>
      </c>
      <c r="O170" s="43"/>
      <c r="P170" s="43">
        <v>24000000</v>
      </c>
      <c r="Q170" s="43"/>
      <c r="R170" s="154">
        <f t="shared" si="34"/>
        <v>7.9945242984257373E-4</v>
      </c>
      <c r="S170" s="155"/>
    </row>
    <row r="171" spans="1:19" s="34" customFormat="1" x14ac:dyDescent="0.25">
      <c r="A171" s="123">
        <f t="shared" si="25"/>
        <v>47</v>
      </c>
      <c r="B171" s="37" t="s">
        <v>628</v>
      </c>
      <c r="C171" s="38" t="s">
        <v>554</v>
      </c>
      <c r="D171" s="123">
        <v>4767</v>
      </c>
      <c r="E171" s="39">
        <v>43381</v>
      </c>
      <c r="F171" s="37" t="s">
        <v>555</v>
      </c>
      <c r="G171" s="37" t="s">
        <v>556</v>
      </c>
      <c r="H171" s="38" t="s">
        <v>557</v>
      </c>
      <c r="I171" s="39">
        <v>43358</v>
      </c>
      <c r="J171" s="40" t="s">
        <v>557</v>
      </c>
      <c r="K171" s="41">
        <v>43360</v>
      </c>
      <c r="L171" s="41">
        <v>43724</v>
      </c>
      <c r="M171" s="42">
        <f t="shared" si="33"/>
        <v>365</v>
      </c>
      <c r="N171" s="43">
        <v>30000000000</v>
      </c>
      <c r="O171" s="43"/>
      <c r="P171" s="43">
        <v>450000000</v>
      </c>
      <c r="Q171" s="43"/>
      <c r="R171" s="154">
        <f t="shared" si="34"/>
        <v>1.4999999999999999E-2</v>
      </c>
      <c r="S171" s="155"/>
    </row>
    <row r="172" spans="1:19" s="34" customFormat="1" x14ac:dyDescent="0.25">
      <c r="A172" s="123">
        <f t="shared" si="25"/>
        <v>48</v>
      </c>
      <c r="B172" s="210" t="s">
        <v>628</v>
      </c>
      <c r="C172" s="38" t="s">
        <v>558</v>
      </c>
      <c r="D172" s="123">
        <v>4798</v>
      </c>
      <c r="E172" s="39">
        <v>43382</v>
      </c>
      <c r="F172" s="37" t="s">
        <v>24</v>
      </c>
      <c r="G172" s="37" t="s">
        <v>559</v>
      </c>
      <c r="H172" s="38" t="s">
        <v>560</v>
      </c>
      <c r="I172" s="39">
        <v>43358</v>
      </c>
      <c r="J172" s="40" t="s">
        <v>561</v>
      </c>
      <c r="K172" s="41">
        <v>43359</v>
      </c>
      <c r="L172" s="41">
        <v>43723</v>
      </c>
      <c r="M172" s="42">
        <f t="shared" si="33"/>
        <v>365</v>
      </c>
      <c r="N172" s="43">
        <v>9215000000</v>
      </c>
      <c r="O172" s="43"/>
      <c r="P172" s="43">
        <v>3686000</v>
      </c>
      <c r="Q172" s="43"/>
      <c r="R172" s="154">
        <f t="shared" si="34"/>
        <v>4.0000000000000007E-4</v>
      </c>
      <c r="S172" s="155"/>
    </row>
    <row r="173" spans="1:19" s="34" customFormat="1" x14ac:dyDescent="0.25">
      <c r="A173" s="123">
        <f t="shared" si="25"/>
        <v>49</v>
      </c>
      <c r="B173" s="210" t="s">
        <v>628</v>
      </c>
      <c r="C173" s="38" t="s">
        <v>562</v>
      </c>
      <c r="D173" s="123"/>
      <c r="E173" s="39"/>
      <c r="F173" s="37" t="s">
        <v>24</v>
      </c>
      <c r="G173" s="37" t="s">
        <v>563</v>
      </c>
      <c r="H173" s="38" t="s">
        <v>564</v>
      </c>
      <c r="I173" s="39">
        <v>43376</v>
      </c>
      <c r="J173" s="40" t="s">
        <v>565</v>
      </c>
      <c r="K173" s="41">
        <v>43377</v>
      </c>
      <c r="L173" s="41">
        <v>43741</v>
      </c>
      <c r="M173" s="42">
        <f t="shared" si="33"/>
        <v>365</v>
      </c>
      <c r="N173" s="43">
        <v>9215000000</v>
      </c>
      <c r="O173" s="43"/>
      <c r="P173" s="43">
        <v>7372000</v>
      </c>
      <c r="Q173" s="43"/>
      <c r="R173" s="154">
        <f t="shared" si="34"/>
        <v>8.0000000000000015E-4</v>
      </c>
      <c r="S173" s="155"/>
    </row>
    <row r="174" spans="1:19" s="34" customFormat="1" x14ac:dyDescent="0.25">
      <c r="A174" s="123">
        <f t="shared" si="25"/>
        <v>50</v>
      </c>
      <c r="B174" s="37" t="s">
        <v>628</v>
      </c>
      <c r="C174" s="38"/>
      <c r="D174" s="123"/>
      <c r="E174" s="39"/>
      <c r="F174" s="37" t="s">
        <v>24</v>
      </c>
      <c r="G174" s="37" t="s">
        <v>567</v>
      </c>
      <c r="H174" s="38" t="s">
        <v>568</v>
      </c>
      <c r="I174" s="39">
        <v>43123</v>
      </c>
      <c r="J174" s="40" t="s">
        <v>569</v>
      </c>
      <c r="K174" s="41">
        <v>43350</v>
      </c>
      <c r="L174" s="41">
        <v>43714</v>
      </c>
      <c r="M174" s="42">
        <f t="shared" si="33"/>
        <v>365</v>
      </c>
      <c r="N174" s="43">
        <v>8612000000</v>
      </c>
      <c r="O174" s="43"/>
      <c r="P174" s="43">
        <v>10334400</v>
      </c>
      <c r="Q174" s="43"/>
      <c r="R174" s="154">
        <f t="shared" si="34"/>
        <v>1.1999999999999999E-3</v>
      </c>
      <c r="S174" s="155"/>
    </row>
    <row r="175" spans="1:19" s="34" customFormat="1" x14ac:dyDescent="0.25">
      <c r="A175" s="123">
        <f t="shared" si="25"/>
        <v>51</v>
      </c>
      <c r="B175" s="37" t="s">
        <v>628</v>
      </c>
      <c r="C175" s="38"/>
      <c r="D175" s="123"/>
      <c r="E175" s="39"/>
      <c r="F175" s="37" t="s">
        <v>206</v>
      </c>
      <c r="G175" s="37" t="s">
        <v>570</v>
      </c>
      <c r="H175" s="38" t="s">
        <v>571</v>
      </c>
      <c r="I175" s="39">
        <v>43351</v>
      </c>
      <c r="J175" s="38" t="s">
        <v>571</v>
      </c>
      <c r="K175" s="41">
        <v>43365</v>
      </c>
      <c r="L175" s="41">
        <v>45190</v>
      </c>
      <c r="M175" s="42">
        <f t="shared" si="33"/>
        <v>1826</v>
      </c>
      <c r="N175" s="43">
        <v>6797675400</v>
      </c>
      <c r="O175" s="43"/>
      <c r="P175" s="43">
        <v>32000000</v>
      </c>
      <c r="Q175" s="43"/>
      <c r="R175" s="154">
        <f t="shared" si="34"/>
        <v>9.4098271759105552E-4</v>
      </c>
      <c r="S175" s="155"/>
    </row>
    <row r="176" spans="1:19" s="34" customFormat="1" x14ac:dyDescent="0.25">
      <c r="A176" s="195" t="s">
        <v>576</v>
      </c>
      <c r="B176" s="164" t="s">
        <v>628</v>
      </c>
      <c r="C176" s="165" t="s">
        <v>577</v>
      </c>
      <c r="D176" s="166"/>
      <c r="E176" s="166"/>
      <c r="F176" s="164" t="s">
        <v>578</v>
      </c>
      <c r="G176" s="164" t="s">
        <v>579</v>
      </c>
      <c r="H176" s="165" t="s">
        <v>580</v>
      </c>
      <c r="I176" s="166">
        <v>43378</v>
      </c>
      <c r="J176" s="167" t="s">
        <v>581</v>
      </c>
      <c r="K176" s="168">
        <v>43378</v>
      </c>
      <c r="L176" s="168">
        <v>45203</v>
      </c>
      <c r="M176" s="167">
        <f t="shared" si="33"/>
        <v>1826</v>
      </c>
      <c r="N176" s="170">
        <v>35000000000</v>
      </c>
      <c r="O176" s="170"/>
      <c r="P176" s="170">
        <v>157500000</v>
      </c>
      <c r="Q176" s="170"/>
      <c r="R176" s="171">
        <f t="shared" si="34"/>
        <v>8.9950711938663742E-4</v>
      </c>
      <c r="S176" s="155"/>
    </row>
    <row r="177" spans="1:19" s="34" customFormat="1" x14ac:dyDescent="0.25">
      <c r="A177" s="123">
        <v>2</v>
      </c>
      <c r="B177" s="37" t="s">
        <v>628</v>
      </c>
      <c r="C177" s="38"/>
      <c r="D177" s="123"/>
      <c r="E177" s="39"/>
      <c r="F177" s="37" t="s">
        <v>24</v>
      </c>
      <c r="G177" s="37" t="s">
        <v>582</v>
      </c>
      <c r="H177" s="38" t="s">
        <v>583</v>
      </c>
      <c r="I177" s="39">
        <v>43132</v>
      </c>
      <c r="J177" s="40" t="s">
        <v>584</v>
      </c>
      <c r="K177" s="41">
        <v>43133</v>
      </c>
      <c r="L177" s="41">
        <v>43497</v>
      </c>
      <c r="M177" s="42">
        <f t="shared" si="33"/>
        <v>365</v>
      </c>
      <c r="N177" s="43">
        <v>8612000000</v>
      </c>
      <c r="O177" s="43"/>
      <c r="P177" s="43">
        <v>43060000</v>
      </c>
      <c r="Q177" s="43"/>
      <c r="R177" s="154">
        <f t="shared" si="34"/>
        <v>5.0000000000000001E-3</v>
      </c>
      <c r="S177" s="155"/>
    </row>
    <row r="178" spans="1:19" s="34" customFormat="1" x14ac:dyDescent="0.25">
      <c r="A178" s="123">
        <v>3</v>
      </c>
      <c r="B178" s="37" t="s">
        <v>628</v>
      </c>
      <c r="C178" s="38"/>
      <c r="D178" s="123"/>
      <c r="E178" s="39"/>
      <c r="F178" s="37" t="s">
        <v>19</v>
      </c>
      <c r="G178" s="37" t="s">
        <v>585</v>
      </c>
      <c r="H178" s="38" t="s">
        <v>586</v>
      </c>
      <c r="I178" s="39">
        <v>43391</v>
      </c>
      <c r="J178" s="40" t="s">
        <v>587</v>
      </c>
      <c r="K178" s="41">
        <v>43403</v>
      </c>
      <c r="L178" s="41">
        <v>43830</v>
      </c>
      <c r="M178" s="42">
        <f t="shared" si="33"/>
        <v>428</v>
      </c>
      <c r="N178" s="43">
        <v>5028691602</v>
      </c>
      <c r="O178" s="43"/>
      <c r="P178" s="43">
        <v>8045907</v>
      </c>
      <c r="Q178" s="43"/>
      <c r="R178" s="154">
        <f t="shared" si="34"/>
        <v>1.3644860553842747E-3</v>
      </c>
      <c r="S178" s="155"/>
    </row>
    <row r="179" spans="1:19" s="34" customFormat="1" x14ac:dyDescent="0.25">
      <c r="A179" s="123">
        <v>4</v>
      </c>
      <c r="B179" s="37" t="s">
        <v>628</v>
      </c>
      <c r="C179" s="38"/>
      <c r="D179" s="123"/>
      <c r="E179" s="39"/>
      <c r="F179" s="37" t="s">
        <v>19</v>
      </c>
      <c r="G179" s="37" t="s">
        <v>588</v>
      </c>
      <c r="H179" s="38" t="s">
        <v>589</v>
      </c>
      <c r="I179" s="39">
        <v>43368</v>
      </c>
      <c r="J179" s="40" t="s">
        <v>590</v>
      </c>
      <c r="K179" s="41">
        <v>43368</v>
      </c>
      <c r="L179" s="41">
        <v>43731</v>
      </c>
      <c r="M179" s="42">
        <f t="shared" si="33"/>
        <v>364</v>
      </c>
      <c r="N179" s="43">
        <v>8000000000</v>
      </c>
      <c r="O179" s="43"/>
      <c r="P179" s="43">
        <v>25600000</v>
      </c>
      <c r="Q179" s="43"/>
      <c r="R179" s="154">
        <f t="shared" si="34"/>
        <v>3.208791208791209E-3</v>
      </c>
      <c r="S179" s="155"/>
    </row>
    <row r="180" spans="1:19" s="34" customFormat="1" x14ac:dyDescent="0.25">
      <c r="A180" s="123">
        <v>5</v>
      </c>
      <c r="B180" s="37" t="s">
        <v>628</v>
      </c>
      <c r="C180" s="38"/>
      <c r="D180" s="123"/>
      <c r="E180" s="39"/>
      <c r="F180" s="37" t="s">
        <v>24</v>
      </c>
      <c r="G180" s="37" t="s">
        <v>592</v>
      </c>
      <c r="H180" s="37" t="s">
        <v>591</v>
      </c>
      <c r="I180" s="39">
        <v>43354</v>
      </c>
      <c r="J180" s="40" t="s">
        <v>593</v>
      </c>
      <c r="K180" s="41">
        <v>43376</v>
      </c>
      <c r="L180" s="41">
        <v>43618</v>
      </c>
      <c r="M180" s="42">
        <f t="shared" si="33"/>
        <v>243</v>
      </c>
      <c r="N180" s="43">
        <v>9215000000</v>
      </c>
      <c r="O180" s="43"/>
      <c r="P180" s="43">
        <v>2764500</v>
      </c>
      <c r="Q180" s="43"/>
      <c r="R180" s="154">
        <f t="shared" si="34"/>
        <v>4.5061728395061725E-4</v>
      </c>
      <c r="S180" s="155"/>
    </row>
    <row r="181" spans="1:19" s="34" customFormat="1" x14ac:dyDescent="0.25">
      <c r="A181" s="123">
        <v>6</v>
      </c>
      <c r="B181" s="37" t="s">
        <v>628</v>
      </c>
      <c r="C181" s="38"/>
      <c r="D181" s="123"/>
      <c r="E181" s="39"/>
      <c r="F181" s="37" t="s">
        <v>206</v>
      </c>
      <c r="G181" s="37" t="s">
        <v>594</v>
      </c>
      <c r="H181" s="38" t="s">
        <v>595</v>
      </c>
      <c r="I181" s="39">
        <v>43382</v>
      </c>
      <c r="J181" s="40" t="s">
        <v>596</v>
      </c>
      <c r="K181" s="41">
        <v>43382</v>
      </c>
      <c r="L181" s="41">
        <v>43925</v>
      </c>
      <c r="M181" s="42">
        <f t="shared" si="33"/>
        <v>544</v>
      </c>
      <c r="N181" s="43">
        <v>10000000000</v>
      </c>
      <c r="O181" s="43"/>
      <c r="P181" s="43">
        <v>15000000</v>
      </c>
      <c r="Q181" s="43"/>
      <c r="R181" s="154">
        <f t="shared" si="34"/>
        <v>1.0064338235294117E-3</v>
      </c>
      <c r="S181" s="155"/>
    </row>
    <row r="182" spans="1:19" s="34" customFormat="1" x14ac:dyDescent="0.25">
      <c r="A182" s="123">
        <v>7</v>
      </c>
      <c r="B182" s="37" t="s">
        <v>628</v>
      </c>
      <c r="C182" s="38"/>
      <c r="D182" s="123"/>
      <c r="E182" s="39"/>
      <c r="F182" s="37" t="s">
        <v>206</v>
      </c>
      <c r="G182" s="37" t="s">
        <v>608</v>
      </c>
      <c r="H182" s="38" t="s">
        <v>609</v>
      </c>
      <c r="I182" s="39">
        <v>43403</v>
      </c>
      <c r="J182" s="40" t="s">
        <v>610</v>
      </c>
      <c r="K182" s="41">
        <v>43413</v>
      </c>
      <c r="L182" s="41">
        <v>43767</v>
      </c>
      <c r="M182" s="42">
        <f t="shared" si="33"/>
        <v>355</v>
      </c>
      <c r="N182" s="43">
        <v>6800000000</v>
      </c>
      <c r="O182" s="43"/>
      <c r="P182" s="43">
        <v>5440000</v>
      </c>
      <c r="Q182" s="43"/>
      <c r="R182" s="154">
        <f t="shared" si="34"/>
        <v>8.2253521126760573E-4</v>
      </c>
      <c r="S182" s="155"/>
    </row>
    <row r="183" spans="1:19" s="34" customFormat="1" x14ac:dyDescent="0.25">
      <c r="A183" s="123">
        <v>8</v>
      </c>
      <c r="B183" s="37" t="s">
        <v>123</v>
      </c>
      <c r="C183" s="38" t="s">
        <v>597</v>
      </c>
      <c r="D183" s="123"/>
      <c r="E183" s="39"/>
      <c r="F183" s="37" t="s">
        <v>211</v>
      </c>
      <c r="G183" s="37" t="s">
        <v>598</v>
      </c>
      <c r="H183" s="38" t="s">
        <v>18</v>
      </c>
      <c r="I183" s="39">
        <v>43168</v>
      </c>
      <c r="J183" s="40" t="s">
        <v>599</v>
      </c>
      <c r="K183" s="41">
        <v>43428</v>
      </c>
      <c r="L183" s="41">
        <v>43519</v>
      </c>
      <c r="M183" s="42">
        <f t="shared" si="33"/>
        <v>92</v>
      </c>
      <c r="N183" s="43">
        <v>9673997694.5400009</v>
      </c>
      <c r="O183" s="43"/>
      <c r="P183" s="43">
        <v>3869599.08</v>
      </c>
      <c r="Q183" s="43"/>
      <c r="R183" s="154">
        <f t="shared" si="34"/>
        <v>1.5869565226348079E-3</v>
      </c>
      <c r="S183" s="155"/>
    </row>
    <row r="184" spans="1:19" s="34" customFormat="1" x14ac:dyDescent="0.25">
      <c r="A184" s="123">
        <v>9</v>
      </c>
      <c r="B184" s="37" t="s">
        <v>123</v>
      </c>
      <c r="C184" s="38" t="s">
        <v>597</v>
      </c>
      <c r="D184" s="123"/>
      <c r="E184" s="39"/>
      <c r="F184" s="37" t="s">
        <v>211</v>
      </c>
      <c r="G184" s="37" t="s">
        <v>598</v>
      </c>
      <c r="H184" s="38" t="s">
        <v>18</v>
      </c>
      <c r="I184" s="39">
        <v>43168</v>
      </c>
      <c r="J184" s="40" t="s">
        <v>600</v>
      </c>
      <c r="K184" s="41">
        <v>43428</v>
      </c>
      <c r="L184" s="41">
        <v>43519</v>
      </c>
      <c r="M184" s="42">
        <f t="shared" si="33"/>
        <v>92</v>
      </c>
      <c r="N184" s="43">
        <v>16241450755.139999</v>
      </c>
      <c r="O184" s="43"/>
      <c r="P184" s="43">
        <v>6496580.2999999998</v>
      </c>
      <c r="Q184" s="43"/>
      <c r="R184" s="154">
        <f t="shared" si="34"/>
        <v>1.5869565212368996E-3</v>
      </c>
      <c r="S184" s="155"/>
    </row>
    <row r="185" spans="1:19" s="34" customFormat="1" x14ac:dyDescent="0.25">
      <c r="A185" s="123">
        <v>10</v>
      </c>
      <c r="B185" s="37" t="s">
        <v>123</v>
      </c>
      <c r="C185" s="38" t="s">
        <v>597</v>
      </c>
      <c r="D185" s="123"/>
      <c r="E185" s="39"/>
      <c r="F185" s="37" t="s">
        <v>211</v>
      </c>
      <c r="G185" s="37" t="s">
        <v>598</v>
      </c>
      <c r="H185" s="38" t="s">
        <v>18</v>
      </c>
      <c r="I185" s="39">
        <v>43168</v>
      </c>
      <c r="J185" s="40" t="s">
        <v>601</v>
      </c>
      <c r="K185" s="41">
        <v>43428</v>
      </c>
      <c r="L185" s="41">
        <v>43519</v>
      </c>
      <c r="M185" s="42">
        <f t="shared" si="33"/>
        <v>92</v>
      </c>
      <c r="N185" s="43">
        <v>7119512420.5600004</v>
      </c>
      <c r="O185" s="43"/>
      <c r="P185" s="43">
        <v>2847804.96</v>
      </c>
      <c r="Q185" s="43"/>
      <c r="R185" s="154">
        <f t="shared" si="34"/>
        <v>1.5869565171562567E-3</v>
      </c>
      <c r="S185" s="155"/>
    </row>
    <row r="186" spans="1:19" s="34" customFormat="1" x14ac:dyDescent="0.25">
      <c r="A186" s="123">
        <v>11</v>
      </c>
      <c r="B186" s="37" t="s">
        <v>123</v>
      </c>
      <c r="C186" s="38" t="s">
        <v>597</v>
      </c>
      <c r="D186" s="123"/>
      <c r="E186" s="39"/>
      <c r="F186" s="37" t="s">
        <v>211</v>
      </c>
      <c r="G186" s="37" t="s">
        <v>598</v>
      </c>
      <c r="H186" s="38" t="s">
        <v>18</v>
      </c>
      <c r="I186" s="39">
        <v>43168</v>
      </c>
      <c r="J186" s="40" t="s">
        <v>602</v>
      </c>
      <c r="K186" s="41">
        <v>43428</v>
      </c>
      <c r="L186" s="41">
        <v>43519</v>
      </c>
      <c r="M186" s="42">
        <f t="shared" si="33"/>
        <v>92</v>
      </c>
      <c r="N186" s="43">
        <v>5976774157.8500004</v>
      </c>
      <c r="O186" s="43"/>
      <c r="P186" s="43">
        <v>2390709.66</v>
      </c>
      <c r="Q186" s="43"/>
      <c r="R186" s="154">
        <f t="shared" si="34"/>
        <v>1.5869565196547941E-3</v>
      </c>
      <c r="S186" s="155"/>
    </row>
    <row r="187" spans="1:19" s="34" customFormat="1" x14ac:dyDescent="0.25">
      <c r="A187" s="123">
        <v>12</v>
      </c>
      <c r="B187" s="37" t="s">
        <v>123</v>
      </c>
      <c r="C187" s="38" t="s">
        <v>597</v>
      </c>
      <c r="D187" s="123"/>
      <c r="E187" s="39"/>
      <c r="F187" s="37" t="s">
        <v>211</v>
      </c>
      <c r="G187" s="37" t="s">
        <v>598</v>
      </c>
      <c r="H187" s="38" t="s">
        <v>18</v>
      </c>
      <c r="I187" s="39">
        <v>43168</v>
      </c>
      <c r="J187" s="40" t="s">
        <v>603</v>
      </c>
      <c r="K187" s="41">
        <v>43428</v>
      </c>
      <c r="L187" s="41">
        <v>43519</v>
      </c>
      <c r="M187" s="42">
        <f t="shared" si="33"/>
        <v>92</v>
      </c>
      <c r="N187" s="43">
        <v>55667604546.910004</v>
      </c>
      <c r="O187" s="43"/>
      <c r="P187" s="43">
        <v>22267441.809999999</v>
      </c>
      <c r="Q187" s="43"/>
      <c r="R187" s="154">
        <f t="shared" si="34"/>
        <v>1.5869850288352133E-3</v>
      </c>
      <c r="S187" s="155"/>
    </row>
    <row r="188" spans="1:19" s="34" customFormat="1" x14ac:dyDescent="0.25">
      <c r="A188" s="123">
        <v>13</v>
      </c>
      <c r="B188" s="37" t="s">
        <v>123</v>
      </c>
      <c r="C188" s="38" t="s">
        <v>597</v>
      </c>
      <c r="D188" s="123"/>
      <c r="E188" s="39"/>
      <c r="F188" s="37" t="s">
        <v>211</v>
      </c>
      <c r="G188" s="37" t="s">
        <v>598</v>
      </c>
      <c r="H188" s="38" t="s">
        <v>18</v>
      </c>
      <c r="I188" s="39">
        <v>43168</v>
      </c>
      <c r="J188" s="40" t="s">
        <v>604</v>
      </c>
      <c r="K188" s="41">
        <v>43428</v>
      </c>
      <c r="L188" s="41">
        <v>43519</v>
      </c>
      <c r="M188" s="42">
        <f t="shared" si="33"/>
        <v>92</v>
      </c>
      <c r="N188" s="43">
        <v>25933789075.700001</v>
      </c>
      <c r="O188" s="43"/>
      <c r="P188" s="43">
        <v>10373515.630000001</v>
      </c>
      <c r="Q188" s="43"/>
      <c r="R188" s="154">
        <f t="shared" si="34"/>
        <v>1.5869565216962956E-3</v>
      </c>
      <c r="S188" s="155"/>
    </row>
    <row r="189" spans="1:19" s="34" customFormat="1" x14ac:dyDescent="0.25">
      <c r="A189" s="123">
        <v>14</v>
      </c>
      <c r="B189" s="37" t="s">
        <v>123</v>
      </c>
      <c r="C189" s="38" t="s">
        <v>597</v>
      </c>
      <c r="D189" s="123"/>
      <c r="E189" s="39"/>
      <c r="F189" s="37" t="s">
        <v>211</v>
      </c>
      <c r="G189" s="37" t="s">
        <v>598</v>
      </c>
      <c r="H189" s="38" t="s">
        <v>18</v>
      </c>
      <c r="I189" s="39">
        <v>43168</v>
      </c>
      <c r="J189" s="40" t="s">
        <v>605</v>
      </c>
      <c r="K189" s="41">
        <v>43428</v>
      </c>
      <c r="L189" s="41">
        <v>43519</v>
      </c>
      <c r="M189" s="42">
        <f t="shared" si="33"/>
        <v>92</v>
      </c>
      <c r="N189" s="43">
        <v>13778872619.51</v>
      </c>
      <c r="O189" s="43"/>
      <c r="P189" s="43">
        <v>5511549.0499999998</v>
      </c>
      <c r="Q189" s="43"/>
      <c r="R189" s="154">
        <f t="shared" si="34"/>
        <v>1.5869565223714313E-3</v>
      </c>
      <c r="S189" s="155"/>
    </row>
    <row r="190" spans="1:19" s="34" customFormat="1" x14ac:dyDescent="0.25">
      <c r="A190" s="123">
        <v>15</v>
      </c>
      <c r="B190" s="37" t="s">
        <v>123</v>
      </c>
      <c r="C190" s="38" t="s">
        <v>597</v>
      </c>
      <c r="D190" s="123"/>
      <c r="E190" s="39"/>
      <c r="F190" s="37" t="s">
        <v>211</v>
      </c>
      <c r="G190" s="37" t="s">
        <v>598</v>
      </c>
      <c r="H190" s="38" t="s">
        <v>18</v>
      </c>
      <c r="I190" s="39">
        <v>43168</v>
      </c>
      <c r="J190" s="40" t="s">
        <v>606</v>
      </c>
      <c r="K190" s="41">
        <v>43428</v>
      </c>
      <c r="L190" s="41">
        <v>43519</v>
      </c>
      <c r="M190" s="42">
        <f t="shared" si="33"/>
        <v>92</v>
      </c>
      <c r="N190" s="43">
        <v>12476198042.690001</v>
      </c>
      <c r="O190" s="43"/>
      <c r="P190" s="43">
        <v>4990479.22</v>
      </c>
      <c r="Q190" s="43"/>
      <c r="R190" s="154">
        <f t="shared" si="34"/>
        <v>1.5869565226689531E-3</v>
      </c>
      <c r="S190" s="155"/>
    </row>
    <row r="191" spans="1:19" s="34" customFormat="1" x14ac:dyDescent="0.25">
      <c r="A191" s="123">
        <v>16</v>
      </c>
      <c r="B191" s="37" t="s">
        <v>123</v>
      </c>
      <c r="C191" s="38" t="s">
        <v>597</v>
      </c>
      <c r="D191" s="123"/>
      <c r="E191" s="39"/>
      <c r="F191" s="37" t="s">
        <v>211</v>
      </c>
      <c r="G191" s="37" t="s">
        <v>598</v>
      </c>
      <c r="H191" s="38" t="s">
        <v>18</v>
      </c>
      <c r="I191" s="39">
        <v>43168</v>
      </c>
      <c r="J191" s="40" t="s">
        <v>607</v>
      </c>
      <c r="K191" s="41">
        <v>43428</v>
      </c>
      <c r="L191" s="41">
        <v>43519</v>
      </c>
      <c r="M191" s="42">
        <f t="shared" si="33"/>
        <v>92</v>
      </c>
      <c r="N191" s="43">
        <v>12994066618.32</v>
      </c>
      <c r="O191" s="43"/>
      <c r="P191" s="43">
        <v>5197626.6500000004</v>
      </c>
      <c r="Q191" s="43"/>
      <c r="R191" s="154">
        <f t="shared" si="34"/>
        <v>1.5869565225549544E-3</v>
      </c>
      <c r="S191" s="155"/>
    </row>
    <row r="192" spans="1:19" s="34" customFormat="1" x14ac:dyDescent="0.25">
      <c r="A192" s="123">
        <v>17</v>
      </c>
      <c r="B192" s="37" t="s">
        <v>123</v>
      </c>
      <c r="C192" s="38" t="s">
        <v>611</v>
      </c>
      <c r="D192" s="123"/>
      <c r="E192" s="39"/>
      <c r="F192" s="37" t="s">
        <v>612</v>
      </c>
      <c r="G192" s="37" t="s">
        <v>613</v>
      </c>
      <c r="H192" s="38" t="s">
        <v>614</v>
      </c>
      <c r="I192" s="39">
        <v>43410</v>
      </c>
      <c r="J192" s="40" t="s">
        <v>615</v>
      </c>
      <c r="K192" s="41">
        <v>43410</v>
      </c>
      <c r="L192" s="41">
        <v>43690</v>
      </c>
      <c r="M192" s="42">
        <f t="shared" si="33"/>
        <v>281</v>
      </c>
      <c r="N192" s="43">
        <v>9202995000</v>
      </c>
      <c r="O192" s="43"/>
      <c r="P192" s="43">
        <v>35298598.600000001</v>
      </c>
      <c r="Q192" s="43"/>
      <c r="R192" s="154">
        <f t="shared" si="34"/>
        <v>4.9821273230525901E-3</v>
      </c>
      <c r="S192" s="155"/>
    </row>
    <row r="193" spans="1:19" s="34" customFormat="1" x14ac:dyDescent="0.25">
      <c r="A193" s="123">
        <v>18</v>
      </c>
      <c r="B193" s="37" t="s">
        <v>123</v>
      </c>
      <c r="C193" s="38"/>
      <c r="D193" s="123"/>
      <c r="E193" s="39"/>
      <c r="F193" s="37" t="s">
        <v>352</v>
      </c>
      <c r="G193" s="37" t="s">
        <v>616</v>
      </c>
      <c r="H193" s="38" t="s">
        <v>617</v>
      </c>
      <c r="I193" s="39">
        <v>43413</v>
      </c>
      <c r="J193" s="40" t="s">
        <v>618</v>
      </c>
      <c r="K193" s="41">
        <v>43418</v>
      </c>
      <c r="L193" s="41">
        <v>43803</v>
      </c>
      <c r="M193" s="42">
        <f t="shared" si="33"/>
        <v>386</v>
      </c>
      <c r="N193" s="43">
        <v>9724416704</v>
      </c>
      <c r="O193" s="43"/>
      <c r="P193" s="43">
        <v>31118133</v>
      </c>
      <c r="Q193" s="43"/>
      <c r="R193" s="154">
        <f t="shared" si="34"/>
        <v>3.0259066917213227E-3</v>
      </c>
      <c r="S193" s="155"/>
    </row>
    <row r="194" spans="1:19" s="34" customFormat="1" x14ac:dyDescent="0.25">
      <c r="A194" s="123">
        <v>19</v>
      </c>
      <c r="B194" s="37" t="s">
        <v>123</v>
      </c>
      <c r="C194" s="38"/>
      <c r="D194" s="123"/>
      <c r="E194" s="39"/>
      <c r="F194" s="37" t="s">
        <v>352</v>
      </c>
      <c r="G194" s="37" t="s">
        <v>619</v>
      </c>
      <c r="H194" s="38" t="s">
        <v>620</v>
      </c>
      <c r="I194" s="39">
        <v>43396</v>
      </c>
      <c r="J194" s="40" t="s">
        <v>621</v>
      </c>
      <c r="K194" s="41">
        <v>43404</v>
      </c>
      <c r="L194" s="41">
        <v>43768</v>
      </c>
      <c r="M194" s="42">
        <f t="shared" si="33"/>
        <v>365</v>
      </c>
      <c r="N194" s="43">
        <v>8000000000</v>
      </c>
      <c r="O194" s="43"/>
      <c r="P194" s="43">
        <v>8000000</v>
      </c>
      <c r="Q194" s="43"/>
      <c r="R194" s="154">
        <f t="shared" si="34"/>
        <v>1E-3</v>
      </c>
      <c r="S194" s="155"/>
    </row>
    <row r="195" spans="1:19" s="34" customFormat="1" x14ac:dyDescent="0.25">
      <c r="A195" s="123">
        <v>20</v>
      </c>
      <c r="B195" s="37" t="s">
        <v>123</v>
      </c>
      <c r="C195" s="38"/>
      <c r="D195" s="123"/>
      <c r="E195" s="39"/>
      <c r="F195" s="37" t="s">
        <v>206</v>
      </c>
      <c r="G195" s="37" t="s">
        <v>622</v>
      </c>
      <c r="H195" s="38" t="s">
        <v>623</v>
      </c>
      <c r="I195" s="39">
        <v>43377</v>
      </c>
      <c r="J195" s="40" t="s">
        <v>624</v>
      </c>
      <c r="K195" s="41">
        <v>43377</v>
      </c>
      <c r="L195" s="41">
        <v>45189</v>
      </c>
      <c r="M195" s="42">
        <f t="shared" si="33"/>
        <v>1813</v>
      </c>
      <c r="N195" s="43">
        <v>20800000000</v>
      </c>
      <c r="O195" s="43"/>
      <c r="P195" s="43">
        <v>104000000</v>
      </c>
      <c r="Q195" s="43"/>
      <c r="R195" s="154">
        <f t="shared" si="34"/>
        <v>1.0066188637617209E-3</v>
      </c>
      <c r="S195" s="155"/>
    </row>
    <row r="196" spans="1:19" s="34" customFormat="1" x14ac:dyDescent="0.25">
      <c r="A196" s="123">
        <v>21</v>
      </c>
      <c r="B196" s="37" t="s">
        <v>296</v>
      </c>
      <c r="C196" s="38"/>
      <c r="D196" s="123"/>
      <c r="E196" s="39"/>
      <c r="F196" s="37" t="s">
        <v>24</v>
      </c>
      <c r="G196" s="37" t="s">
        <v>625</v>
      </c>
      <c r="H196" s="38" t="s">
        <v>626</v>
      </c>
      <c r="I196" s="39">
        <v>43419</v>
      </c>
      <c r="J196" s="40" t="s">
        <v>627</v>
      </c>
      <c r="K196" s="41">
        <v>43419</v>
      </c>
      <c r="L196" s="41">
        <v>43783</v>
      </c>
      <c r="M196" s="42">
        <f t="shared" si="33"/>
        <v>365</v>
      </c>
      <c r="N196" s="43">
        <v>8600000000</v>
      </c>
      <c r="O196" s="43"/>
      <c r="P196" s="43">
        <v>17200000</v>
      </c>
      <c r="Q196" s="43"/>
      <c r="R196" s="154">
        <f t="shared" si="34"/>
        <v>2E-3</v>
      </c>
      <c r="S196" s="155"/>
    </row>
    <row r="197" spans="1:19" s="34" customFormat="1" x14ac:dyDescent="0.25">
      <c r="A197" s="123">
        <v>22</v>
      </c>
      <c r="B197" s="37" t="s">
        <v>628</v>
      </c>
      <c r="C197" s="38" t="s">
        <v>629</v>
      </c>
      <c r="D197" s="123">
        <v>6198</v>
      </c>
      <c r="E197" s="39">
        <v>43440</v>
      </c>
      <c r="F197" s="37" t="s">
        <v>19</v>
      </c>
      <c r="G197" s="37" t="s">
        <v>630</v>
      </c>
      <c r="H197" s="38" t="s">
        <v>631</v>
      </c>
      <c r="I197" s="39">
        <v>43417</v>
      </c>
      <c r="J197" s="40" t="s">
        <v>632</v>
      </c>
      <c r="K197" s="41">
        <v>43417</v>
      </c>
      <c r="L197" s="41">
        <v>43781</v>
      </c>
      <c r="M197" s="42">
        <f t="shared" si="33"/>
        <v>365</v>
      </c>
      <c r="N197" s="43">
        <v>24880038600</v>
      </c>
      <c r="O197" s="43"/>
      <c r="P197" s="43">
        <v>24880039</v>
      </c>
      <c r="Q197" s="43"/>
      <c r="R197" s="154">
        <f t="shared" si="34"/>
        <v>1.0000000160771455E-3</v>
      </c>
      <c r="S197" s="155"/>
    </row>
    <row r="198" spans="1:19" s="34" customFormat="1" x14ac:dyDescent="0.25">
      <c r="A198" s="123">
        <v>23</v>
      </c>
      <c r="B198" s="37" t="s">
        <v>296</v>
      </c>
      <c r="C198" s="38"/>
      <c r="D198" s="123"/>
      <c r="E198" s="39"/>
      <c r="F198" s="37" t="s">
        <v>211</v>
      </c>
      <c r="G198" s="37" t="s">
        <v>633</v>
      </c>
      <c r="H198" s="38" t="s">
        <v>634</v>
      </c>
      <c r="I198" s="39">
        <v>43371</v>
      </c>
      <c r="J198" s="40" t="s">
        <v>635</v>
      </c>
      <c r="K198" s="41">
        <v>43404</v>
      </c>
      <c r="L198" s="41">
        <v>43768</v>
      </c>
      <c r="M198" s="42">
        <f t="shared" si="33"/>
        <v>365</v>
      </c>
      <c r="N198" s="43">
        <v>28635120814</v>
      </c>
      <c r="O198" s="43"/>
      <c r="P198" s="43">
        <v>86000000</v>
      </c>
      <c r="Q198" s="43"/>
      <c r="R198" s="154">
        <f t="shared" si="34"/>
        <v>3.0033049470478833E-3</v>
      </c>
      <c r="S198" s="155"/>
    </row>
    <row r="199" spans="1:19" s="34" customFormat="1" x14ac:dyDescent="0.25">
      <c r="A199" s="123">
        <v>24</v>
      </c>
      <c r="B199" s="37" t="s">
        <v>173</v>
      </c>
      <c r="C199" s="38" t="s">
        <v>636</v>
      </c>
      <c r="D199" s="123"/>
      <c r="E199" s="39"/>
      <c r="F199" s="37" t="s">
        <v>24</v>
      </c>
      <c r="G199" s="37" t="s">
        <v>637</v>
      </c>
      <c r="H199" s="38" t="s">
        <v>638</v>
      </c>
      <c r="I199" s="39">
        <v>43403</v>
      </c>
      <c r="J199" s="125" t="s">
        <v>639</v>
      </c>
      <c r="K199" s="41">
        <v>43427</v>
      </c>
      <c r="L199" s="41">
        <v>43791</v>
      </c>
      <c r="M199" s="42">
        <f t="shared" si="33"/>
        <v>365</v>
      </c>
      <c r="N199" s="43">
        <v>9215000000</v>
      </c>
      <c r="O199" s="43"/>
      <c r="P199" s="43">
        <v>9215000</v>
      </c>
      <c r="Q199" s="43"/>
      <c r="R199" s="154">
        <f t="shared" si="34"/>
        <v>1E-3</v>
      </c>
      <c r="S199" s="155"/>
    </row>
    <row r="200" spans="1:19" s="34" customFormat="1" x14ac:dyDescent="0.25">
      <c r="A200" s="123">
        <v>25</v>
      </c>
      <c r="B200" s="37" t="s">
        <v>173</v>
      </c>
      <c r="C200" s="38" t="s">
        <v>636</v>
      </c>
      <c r="D200" s="123"/>
      <c r="E200" s="39"/>
      <c r="F200" s="37" t="s">
        <v>24</v>
      </c>
      <c r="G200" s="37" t="s">
        <v>637</v>
      </c>
      <c r="H200" s="38" t="s">
        <v>638</v>
      </c>
      <c r="I200" s="39">
        <v>43403</v>
      </c>
      <c r="J200" s="125" t="s">
        <v>640</v>
      </c>
      <c r="K200" s="41">
        <v>43427</v>
      </c>
      <c r="L200" s="41">
        <v>43791</v>
      </c>
      <c r="M200" s="42">
        <f t="shared" ref="M200:M201" si="35">L200-K200+1</f>
        <v>365</v>
      </c>
      <c r="N200" s="43">
        <v>9215000000</v>
      </c>
      <c r="O200" s="43"/>
      <c r="P200" s="43">
        <v>9215000</v>
      </c>
      <c r="Q200" s="43"/>
      <c r="R200" s="154">
        <f t="shared" si="34"/>
        <v>1E-3</v>
      </c>
      <c r="S200" s="155"/>
    </row>
    <row r="201" spans="1:19" s="34" customFormat="1" x14ac:dyDescent="0.25">
      <c r="A201" s="123">
        <v>26</v>
      </c>
      <c r="B201" s="37" t="s">
        <v>173</v>
      </c>
      <c r="C201" s="38" t="s">
        <v>636</v>
      </c>
      <c r="D201" s="123"/>
      <c r="E201" s="39"/>
      <c r="F201" s="37" t="s">
        <v>24</v>
      </c>
      <c r="G201" s="37" t="s">
        <v>637</v>
      </c>
      <c r="H201" s="38" t="s">
        <v>638</v>
      </c>
      <c r="I201" s="39">
        <v>43403</v>
      </c>
      <c r="J201" s="125" t="s">
        <v>641</v>
      </c>
      <c r="K201" s="41">
        <v>43427</v>
      </c>
      <c r="L201" s="41">
        <v>43791</v>
      </c>
      <c r="M201" s="42">
        <f t="shared" si="35"/>
        <v>365</v>
      </c>
      <c r="N201" s="43">
        <v>9215000000</v>
      </c>
      <c r="O201" s="43"/>
      <c r="P201" s="43">
        <v>9215000</v>
      </c>
      <c r="Q201" s="43"/>
      <c r="R201" s="154">
        <f t="shared" si="34"/>
        <v>1E-3</v>
      </c>
      <c r="S201" s="155"/>
    </row>
    <row r="202" spans="1:19" s="34" customFormat="1" x14ac:dyDescent="0.25">
      <c r="A202" s="123">
        <v>27</v>
      </c>
      <c r="B202" s="37" t="s">
        <v>173</v>
      </c>
      <c r="C202" s="38" t="s">
        <v>636</v>
      </c>
      <c r="D202" s="123"/>
      <c r="E202" s="39"/>
      <c r="F202" s="37" t="s">
        <v>24</v>
      </c>
      <c r="G202" s="37" t="s">
        <v>637</v>
      </c>
      <c r="H202" s="38" t="s">
        <v>638</v>
      </c>
      <c r="I202" s="39">
        <v>43403</v>
      </c>
      <c r="J202" s="125" t="s">
        <v>642</v>
      </c>
      <c r="K202" s="41">
        <v>43427</v>
      </c>
      <c r="L202" s="41">
        <v>43791</v>
      </c>
      <c r="M202" s="42">
        <f t="shared" ref="M202:M210" si="36">L202-K202+1</f>
        <v>365</v>
      </c>
      <c r="N202" s="43">
        <v>9215000000</v>
      </c>
      <c r="O202" s="43"/>
      <c r="P202" s="43">
        <v>9215000</v>
      </c>
      <c r="Q202" s="43"/>
      <c r="R202" s="154">
        <f t="shared" si="34"/>
        <v>1E-3</v>
      </c>
      <c r="S202" s="155"/>
    </row>
    <row r="203" spans="1:19" s="34" customFormat="1" x14ac:dyDescent="0.25">
      <c r="A203" s="123">
        <v>28</v>
      </c>
      <c r="B203" s="37" t="s">
        <v>173</v>
      </c>
      <c r="C203" s="38" t="s">
        <v>643</v>
      </c>
      <c r="D203" s="123"/>
      <c r="E203" s="39"/>
      <c r="F203" s="37" t="s">
        <v>206</v>
      </c>
      <c r="G203" s="37" t="s">
        <v>644</v>
      </c>
      <c r="H203" s="38" t="s">
        <v>645</v>
      </c>
      <c r="I203" s="39">
        <v>43404</v>
      </c>
      <c r="J203" s="40" t="s">
        <v>645</v>
      </c>
      <c r="K203" s="41">
        <v>43404</v>
      </c>
      <c r="L203" s="41">
        <v>43585</v>
      </c>
      <c r="M203" s="42">
        <f t="shared" si="36"/>
        <v>182</v>
      </c>
      <c r="N203" s="43">
        <v>19019186460</v>
      </c>
      <c r="O203" s="43"/>
      <c r="P203" s="43">
        <v>12363000</v>
      </c>
      <c r="Q203" s="43"/>
      <c r="R203" s="154">
        <f t="shared" si="34"/>
        <v>1.303627188448552E-3</v>
      </c>
      <c r="S203" s="155"/>
    </row>
    <row r="204" spans="1:19" s="34" customFormat="1" x14ac:dyDescent="0.25">
      <c r="A204" s="123">
        <v>29</v>
      </c>
      <c r="B204" s="37" t="s">
        <v>173</v>
      </c>
      <c r="C204" s="38" t="s">
        <v>643</v>
      </c>
      <c r="D204" s="123"/>
      <c r="E204" s="39"/>
      <c r="F204" s="37" t="s">
        <v>425</v>
      </c>
      <c r="G204" s="37" t="s">
        <v>644</v>
      </c>
      <c r="H204" s="38" t="s">
        <v>646</v>
      </c>
      <c r="I204" s="39">
        <v>43402</v>
      </c>
      <c r="J204" s="40" t="s">
        <v>647</v>
      </c>
      <c r="K204" s="41">
        <v>43402</v>
      </c>
      <c r="L204" s="41">
        <v>43584</v>
      </c>
      <c r="M204" s="42">
        <f t="shared" si="36"/>
        <v>183</v>
      </c>
      <c r="N204" s="43">
        <v>11565600000</v>
      </c>
      <c r="O204" s="43"/>
      <c r="P204" s="43">
        <v>57828000</v>
      </c>
      <c r="Q204" s="43"/>
      <c r="R204" s="154">
        <f t="shared" si="34"/>
        <v>9.9726775956284156E-3</v>
      </c>
      <c r="S204" s="155"/>
    </row>
    <row r="205" spans="1:19" s="34" customFormat="1" x14ac:dyDescent="0.25">
      <c r="A205" s="123">
        <v>30</v>
      </c>
      <c r="B205" s="37" t="s">
        <v>452</v>
      </c>
      <c r="C205" s="38" t="s">
        <v>648</v>
      </c>
      <c r="D205" s="123"/>
      <c r="E205" s="39"/>
      <c r="F205" s="37" t="s">
        <v>534</v>
      </c>
      <c r="G205" s="37" t="s">
        <v>535</v>
      </c>
      <c r="H205" s="38" t="s">
        <v>649</v>
      </c>
      <c r="I205" s="39">
        <v>43417</v>
      </c>
      <c r="J205" s="40" t="s">
        <v>649</v>
      </c>
      <c r="K205" s="41">
        <v>43417</v>
      </c>
      <c r="L205" s="41">
        <v>43508</v>
      </c>
      <c r="M205" s="42">
        <f t="shared" si="36"/>
        <v>92</v>
      </c>
      <c r="N205" s="43">
        <v>10000000000</v>
      </c>
      <c r="O205" s="43"/>
      <c r="P205" s="43">
        <v>12500000</v>
      </c>
      <c r="Q205" s="43"/>
      <c r="R205" s="154">
        <f t="shared" si="34"/>
        <v>4.9592391304347826E-3</v>
      </c>
      <c r="S205" s="155"/>
    </row>
    <row r="206" spans="1:19" s="34" customFormat="1" x14ac:dyDescent="0.25">
      <c r="A206" s="123">
        <v>31</v>
      </c>
      <c r="B206" s="37" t="s">
        <v>351</v>
      </c>
      <c r="C206" s="38"/>
      <c r="D206" s="123"/>
      <c r="E206" s="39"/>
      <c r="F206" s="37" t="s">
        <v>322</v>
      </c>
      <c r="G206" s="37" t="s">
        <v>650</v>
      </c>
      <c r="H206" s="38" t="s">
        <v>651</v>
      </c>
      <c r="I206" s="39">
        <v>43426</v>
      </c>
      <c r="J206" s="40" t="s">
        <v>652</v>
      </c>
      <c r="K206" s="41">
        <v>43427</v>
      </c>
      <c r="L206" s="41">
        <v>43791</v>
      </c>
      <c r="M206" s="42">
        <f t="shared" si="36"/>
        <v>365</v>
      </c>
      <c r="N206" s="43">
        <v>10136500000</v>
      </c>
      <c r="O206" s="43"/>
      <c r="P206" s="43">
        <v>7732000</v>
      </c>
      <c r="Q206" s="43"/>
      <c r="R206" s="226">
        <f t="shared" si="34"/>
        <v>7.6278794455679965E-4</v>
      </c>
      <c r="S206" s="155"/>
    </row>
    <row r="207" spans="1:19" s="34" customFormat="1" x14ac:dyDescent="0.25">
      <c r="A207" s="123">
        <v>32</v>
      </c>
      <c r="B207" s="37" t="s">
        <v>296</v>
      </c>
      <c r="C207" s="38"/>
      <c r="D207" s="123"/>
      <c r="E207" s="39"/>
      <c r="F207" s="37" t="s">
        <v>24</v>
      </c>
      <c r="G207" s="37" t="s">
        <v>625</v>
      </c>
      <c r="H207" s="38" t="s">
        <v>653</v>
      </c>
      <c r="I207" s="39">
        <v>43440</v>
      </c>
      <c r="J207" s="40" t="s">
        <v>654</v>
      </c>
      <c r="K207" s="41">
        <v>43441</v>
      </c>
      <c r="L207" s="41">
        <v>43805</v>
      </c>
      <c r="M207" s="42">
        <f t="shared" si="36"/>
        <v>365</v>
      </c>
      <c r="N207" s="43">
        <v>8600000000</v>
      </c>
      <c r="O207" s="43"/>
      <c r="P207" s="43">
        <v>17200000</v>
      </c>
      <c r="Q207" s="43"/>
      <c r="R207" s="154">
        <f t="shared" si="34"/>
        <v>2E-3</v>
      </c>
      <c r="S207" s="155"/>
    </row>
    <row r="208" spans="1:19" s="34" customFormat="1" x14ac:dyDescent="0.25">
      <c r="A208" s="123">
        <v>33</v>
      </c>
      <c r="B208" s="37" t="s">
        <v>296</v>
      </c>
      <c r="C208" s="38"/>
      <c r="D208" s="123"/>
      <c r="E208" s="39"/>
      <c r="F208" s="37" t="s">
        <v>24</v>
      </c>
      <c r="G208" s="37" t="s">
        <v>655</v>
      </c>
      <c r="H208" s="38" t="s">
        <v>656</v>
      </c>
      <c r="I208" s="39">
        <v>43440</v>
      </c>
      <c r="J208" s="40" t="s">
        <v>657</v>
      </c>
      <c r="K208" s="41">
        <v>43440</v>
      </c>
      <c r="L208" s="41">
        <v>43804</v>
      </c>
      <c r="M208" s="42">
        <f t="shared" si="36"/>
        <v>365</v>
      </c>
      <c r="N208" s="43">
        <v>8600000000</v>
      </c>
      <c r="O208" s="43"/>
      <c r="P208" s="43">
        <v>17200000</v>
      </c>
      <c r="Q208" s="43"/>
      <c r="R208" s="154">
        <f t="shared" si="34"/>
        <v>2E-3</v>
      </c>
      <c r="S208" s="155"/>
    </row>
    <row r="209" spans="1:19" s="34" customFormat="1" x14ac:dyDescent="0.25">
      <c r="A209" s="123">
        <v>34</v>
      </c>
      <c r="B209" s="37" t="s">
        <v>123</v>
      </c>
      <c r="C209" s="38" t="s">
        <v>658</v>
      </c>
      <c r="D209" s="123"/>
      <c r="E209" s="39">
        <v>43454</v>
      </c>
      <c r="F209" s="37" t="s">
        <v>24</v>
      </c>
      <c r="G209" s="37" t="s">
        <v>659</v>
      </c>
      <c r="H209" s="38" t="s">
        <v>660</v>
      </c>
      <c r="I209" s="39">
        <v>43391</v>
      </c>
      <c r="J209" s="40" t="s">
        <v>661</v>
      </c>
      <c r="K209" s="41">
        <v>43459</v>
      </c>
      <c r="L209" s="41">
        <v>43823</v>
      </c>
      <c r="M209" s="42">
        <f t="shared" si="36"/>
        <v>365</v>
      </c>
      <c r="N209" s="43">
        <v>50682500000</v>
      </c>
      <c r="O209" s="43"/>
      <c r="P209" s="43">
        <v>35477750</v>
      </c>
      <c r="Q209" s="43"/>
      <c r="R209" s="154">
        <f t="shared" si="34"/>
        <v>6.9999999999999999E-4</v>
      </c>
      <c r="S209" s="155"/>
    </row>
    <row r="210" spans="1:19" s="34" customFormat="1" x14ac:dyDescent="0.25">
      <c r="A210" s="123">
        <v>35</v>
      </c>
      <c r="B210" s="37" t="s">
        <v>123</v>
      </c>
      <c r="C210" s="38" t="s">
        <v>662</v>
      </c>
      <c r="D210" s="123">
        <v>6519</v>
      </c>
      <c r="E210" s="39">
        <v>43458</v>
      </c>
      <c r="F210" s="37" t="s">
        <v>24</v>
      </c>
      <c r="G210" s="37" t="s">
        <v>663</v>
      </c>
      <c r="H210" s="38" t="s">
        <v>664</v>
      </c>
      <c r="I210" s="39">
        <v>43433</v>
      </c>
      <c r="J210" s="40" t="s">
        <v>665</v>
      </c>
      <c r="K210" s="183">
        <v>43433</v>
      </c>
      <c r="L210" s="183">
        <v>43797</v>
      </c>
      <c r="M210" s="42">
        <f t="shared" si="36"/>
        <v>365</v>
      </c>
      <c r="N210" s="43">
        <v>10136500000</v>
      </c>
      <c r="O210" s="43"/>
      <c r="P210" s="43">
        <v>9122850</v>
      </c>
      <c r="Q210" s="43"/>
      <c r="R210" s="154">
        <f t="shared" si="34"/>
        <v>9.0000000000000008E-4</v>
      </c>
      <c r="S210" s="155"/>
    </row>
    <row r="211" spans="1:19" s="34" customFormat="1" x14ac:dyDescent="0.25">
      <c r="A211" s="123">
        <v>36</v>
      </c>
      <c r="B211" s="37" t="s">
        <v>123</v>
      </c>
      <c r="C211" s="38" t="s">
        <v>662</v>
      </c>
      <c r="D211" s="123">
        <v>6519</v>
      </c>
      <c r="E211" s="39">
        <v>43458</v>
      </c>
      <c r="F211" s="37" t="s">
        <v>24</v>
      </c>
      <c r="G211" s="37" t="s">
        <v>663</v>
      </c>
      <c r="H211" s="38" t="s">
        <v>664</v>
      </c>
      <c r="I211" s="39">
        <v>43433</v>
      </c>
      <c r="J211" s="40" t="s">
        <v>666</v>
      </c>
      <c r="K211" s="183">
        <v>43433</v>
      </c>
      <c r="L211" s="183">
        <v>43797</v>
      </c>
      <c r="M211" s="42">
        <f t="shared" ref="M211:M229" si="37">L211-K211+1</f>
        <v>365</v>
      </c>
      <c r="N211" s="43">
        <v>10136500000</v>
      </c>
      <c r="O211" s="43"/>
      <c r="P211" s="43">
        <v>9122850</v>
      </c>
      <c r="Q211" s="43"/>
      <c r="R211" s="154">
        <f t="shared" si="34"/>
        <v>9.0000000000000008E-4</v>
      </c>
      <c r="S211" s="155"/>
    </row>
    <row r="212" spans="1:19" s="34" customFormat="1" x14ac:dyDescent="0.25">
      <c r="A212" s="123">
        <v>37</v>
      </c>
      <c r="B212" s="37" t="s">
        <v>123</v>
      </c>
      <c r="C212" s="38" t="s">
        <v>662</v>
      </c>
      <c r="D212" s="123">
        <v>6519</v>
      </c>
      <c r="E212" s="39">
        <v>43458</v>
      </c>
      <c r="F212" s="37" t="s">
        <v>24</v>
      </c>
      <c r="G212" s="37" t="s">
        <v>663</v>
      </c>
      <c r="H212" s="38" t="s">
        <v>664</v>
      </c>
      <c r="I212" s="39">
        <v>43433</v>
      </c>
      <c r="J212" s="40" t="s">
        <v>667</v>
      </c>
      <c r="K212" s="183">
        <v>43433</v>
      </c>
      <c r="L212" s="183">
        <v>43797</v>
      </c>
      <c r="M212" s="42">
        <f t="shared" si="37"/>
        <v>365</v>
      </c>
      <c r="N212" s="43">
        <v>10136500000</v>
      </c>
      <c r="O212" s="43"/>
      <c r="P212" s="43">
        <v>9122850</v>
      </c>
      <c r="Q212" s="43"/>
      <c r="R212" s="154">
        <f t="shared" si="34"/>
        <v>9.0000000000000008E-4</v>
      </c>
      <c r="S212" s="155"/>
    </row>
    <row r="213" spans="1:19" s="34" customFormat="1" x14ac:dyDescent="0.25">
      <c r="A213" s="123">
        <v>38</v>
      </c>
      <c r="B213" s="37" t="s">
        <v>123</v>
      </c>
      <c r="C213" s="38" t="s">
        <v>662</v>
      </c>
      <c r="D213" s="123">
        <v>6519</v>
      </c>
      <c r="E213" s="39">
        <v>43458</v>
      </c>
      <c r="F213" s="37" t="s">
        <v>24</v>
      </c>
      <c r="G213" s="37" t="s">
        <v>663</v>
      </c>
      <c r="H213" s="38" t="s">
        <v>664</v>
      </c>
      <c r="I213" s="39">
        <v>43433</v>
      </c>
      <c r="J213" s="40" t="s">
        <v>668</v>
      </c>
      <c r="K213" s="183">
        <v>43433</v>
      </c>
      <c r="L213" s="183">
        <v>43797</v>
      </c>
      <c r="M213" s="42">
        <f t="shared" si="37"/>
        <v>365</v>
      </c>
      <c r="N213" s="43">
        <v>10136500000</v>
      </c>
      <c r="O213" s="43"/>
      <c r="P213" s="43">
        <v>9122850</v>
      </c>
      <c r="Q213" s="43"/>
      <c r="R213" s="154">
        <f t="shared" si="34"/>
        <v>9.0000000000000008E-4</v>
      </c>
      <c r="S213" s="155"/>
    </row>
    <row r="214" spans="1:19" s="34" customFormat="1" x14ac:dyDescent="0.25">
      <c r="A214" s="123">
        <v>39</v>
      </c>
      <c r="B214" s="37" t="s">
        <v>123</v>
      </c>
      <c r="C214" s="38" t="s">
        <v>669</v>
      </c>
      <c r="D214" s="123">
        <v>6570</v>
      </c>
      <c r="E214" s="39">
        <v>43460</v>
      </c>
      <c r="F214" s="37" t="s">
        <v>312</v>
      </c>
      <c r="G214" s="37" t="s">
        <v>670</v>
      </c>
      <c r="H214" s="38" t="s">
        <v>671</v>
      </c>
      <c r="I214" s="39">
        <v>43439</v>
      </c>
      <c r="J214" s="40"/>
      <c r="K214" s="41">
        <v>43441</v>
      </c>
      <c r="L214" s="41">
        <v>43805</v>
      </c>
      <c r="M214" s="42">
        <f t="shared" si="37"/>
        <v>365</v>
      </c>
      <c r="N214" s="43">
        <v>8218337392.3199997</v>
      </c>
      <c r="O214" s="43"/>
      <c r="P214" s="43">
        <v>123275060.88</v>
      </c>
      <c r="Q214" s="43"/>
      <c r="R214" s="154">
        <f t="shared" si="34"/>
        <v>1.4999999999415941E-2</v>
      </c>
      <c r="S214" s="155"/>
    </row>
    <row r="215" spans="1:19" s="34" customFormat="1" x14ac:dyDescent="0.25">
      <c r="A215" s="123">
        <v>40</v>
      </c>
      <c r="B215" s="37" t="s">
        <v>123</v>
      </c>
      <c r="C215" s="38" t="s">
        <v>669</v>
      </c>
      <c r="D215" s="123">
        <v>6570</v>
      </c>
      <c r="E215" s="39">
        <v>43460</v>
      </c>
      <c r="F215" s="37" t="s">
        <v>211</v>
      </c>
      <c r="G215" s="37" t="s">
        <v>672</v>
      </c>
      <c r="H215" s="38" t="s">
        <v>673</v>
      </c>
      <c r="I215" s="39">
        <v>43439</v>
      </c>
      <c r="J215" s="40"/>
      <c r="K215" s="41">
        <v>43441</v>
      </c>
      <c r="L215" s="41">
        <v>43805</v>
      </c>
      <c r="M215" s="42">
        <f t="shared" si="37"/>
        <v>365</v>
      </c>
      <c r="N215" s="43">
        <v>112283380751.85001</v>
      </c>
      <c r="O215" s="43"/>
      <c r="P215" s="43">
        <v>168425071.13</v>
      </c>
      <c r="Q215" s="43"/>
      <c r="R215" s="154">
        <f t="shared" si="34"/>
        <v>1.5000000000198158E-3</v>
      </c>
      <c r="S215" s="155"/>
    </row>
    <row r="216" spans="1:19" s="34" customFormat="1" x14ac:dyDescent="0.25">
      <c r="A216" s="123">
        <v>41</v>
      </c>
      <c r="B216" s="37" t="s">
        <v>123</v>
      </c>
      <c r="C216" s="38" t="s">
        <v>669</v>
      </c>
      <c r="D216" s="123">
        <v>6570</v>
      </c>
      <c r="E216" s="39">
        <v>43460</v>
      </c>
      <c r="F216" s="37" t="s">
        <v>674</v>
      </c>
      <c r="G216" s="37" t="s">
        <v>675</v>
      </c>
      <c r="H216" s="38" t="s">
        <v>676</v>
      </c>
      <c r="I216" s="39">
        <v>43438</v>
      </c>
      <c r="J216" s="40"/>
      <c r="K216" s="41">
        <v>43438</v>
      </c>
      <c r="L216" s="41">
        <v>44532</v>
      </c>
      <c r="M216" s="42">
        <f t="shared" si="37"/>
        <v>1095</v>
      </c>
      <c r="N216" s="43">
        <v>5261000000</v>
      </c>
      <c r="O216" s="43"/>
      <c r="P216" s="43">
        <v>11048100</v>
      </c>
      <c r="Q216" s="43"/>
      <c r="R216" s="154">
        <f t="shared" si="34"/>
        <v>6.9999999999999999E-4</v>
      </c>
      <c r="S216" s="155"/>
    </row>
    <row r="217" spans="1:19" s="34" customFormat="1" x14ac:dyDescent="0.25">
      <c r="A217" s="123">
        <v>42</v>
      </c>
      <c r="B217" s="37" t="s">
        <v>123</v>
      </c>
      <c r="C217" s="38" t="s">
        <v>677</v>
      </c>
      <c r="D217" s="123">
        <v>6591</v>
      </c>
      <c r="E217" s="39">
        <v>43461</v>
      </c>
      <c r="F217" s="37" t="s">
        <v>24</v>
      </c>
      <c r="G217" s="37" t="s">
        <v>678</v>
      </c>
      <c r="H217" s="38" t="s">
        <v>679</v>
      </c>
      <c r="I217" s="39">
        <v>43455</v>
      </c>
      <c r="J217" s="40" t="s">
        <v>680</v>
      </c>
      <c r="K217" s="41">
        <v>43457</v>
      </c>
      <c r="L217" s="41">
        <v>43821</v>
      </c>
      <c r="M217" s="42">
        <f t="shared" si="37"/>
        <v>365</v>
      </c>
      <c r="N217" s="43">
        <v>10136500000</v>
      </c>
      <c r="O217" s="43"/>
      <c r="P217" s="43">
        <v>5068250</v>
      </c>
      <c r="Q217" s="43"/>
      <c r="R217" s="154">
        <f t="shared" si="34"/>
        <v>5.0000000000000001E-4</v>
      </c>
      <c r="S217" s="155"/>
    </row>
    <row r="218" spans="1:19" s="34" customFormat="1" x14ac:dyDescent="0.25">
      <c r="A218" s="123">
        <v>43</v>
      </c>
      <c r="B218" s="37" t="s">
        <v>296</v>
      </c>
      <c r="C218" s="38" t="s">
        <v>681</v>
      </c>
      <c r="D218" s="123">
        <v>6647</v>
      </c>
      <c r="E218" s="39">
        <v>43463</v>
      </c>
      <c r="F218" s="37" t="s">
        <v>682</v>
      </c>
      <c r="G218" s="37"/>
      <c r="H218" s="38" t="s">
        <v>683</v>
      </c>
      <c r="I218" s="39">
        <v>43461</v>
      </c>
      <c r="J218" s="40" t="s">
        <v>684</v>
      </c>
      <c r="K218" s="41">
        <v>43462</v>
      </c>
      <c r="L218" s="41">
        <v>43826</v>
      </c>
      <c r="M218" s="42">
        <f t="shared" si="37"/>
        <v>365</v>
      </c>
      <c r="N218" s="43">
        <v>174752019902</v>
      </c>
      <c r="O218" s="43"/>
      <c r="P218" s="43">
        <v>174752020</v>
      </c>
      <c r="Q218" s="43"/>
      <c r="R218" s="154">
        <f t="shared" si="34"/>
        <v>1.0000000005607947E-3</v>
      </c>
      <c r="S218" s="155"/>
    </row>
    <row r="219" spans="1:19" s="34" customFormat="1" x14ac:dyDescent="0.25">
      <c r="A219" s="123">
        <v>44</v>
      </c>
      <c r="B219" s="37" t="s">
        <v>351</v>
      </c>
      <c r="C219" s="38" t="s">
        <v>298</v>
      </c>
      <c r="D219" s="123"/>
      <c r="E219" s="39"/>
      <c r="F219" s="37" t="s">
        <v>24</v>
      </c>
      <c r="G219" s="37" t="s">
        <v>685</v>
      </c>
      <c r="H219" s="38" t="s">
        <v>686</v>
      </c>
      <c r="I219" s="39">
        <v>43446</v>
      </c>
      <c r="J219" s="40" t="s">
        <v>725</v>
      </c>
      <c r="K219" s="41">
        <v>43447</v>
      </c>
      <c r="L219" s="41">
        <v>43811</v>
      </c>
      <c r="M219" s="42">
        <f t="shared" si="37"/>
        <v>365</v>
      </c>
      <c r="N219" s="43">
        <v>10136500000</v>
      </c>
      <c r="O219" s="43"/>
      <c r="P219" s="43">
        <v>5068250</v>
      </c>
      <c r="Q219" s="43"/>
      <c r="R219" s="154">
        <f t="shared" si="34"/>
        <v>5.0000000000000001E-4</v>
      </c>
      <c r="S219" s="155"/>
    </row>
    <row r="220" spans="1:19" s="34" customFormat="1" x14ac:dyDescent="0.25">
      <c r="A220" s="123">
        <v>45</v>
      </c>
      <c r="B220" s="37" t="s">
        <v>351</v>
      </c>
      <c r="C220" s="38" t="s">
        <v>298</v>
      </c>
      <c r="D220" s="123"/>
      <c r="E220" s="39"/>
      <c r="F220" s="37" t="s">
        <v>24</v>
      </c>
      <c r="G220" s="37" t="s">
        <v>695</v>
      </c>
      <c r="H220" s="38" t="s">
        <v>696</v>
      </c>
      <c r="I220" s="39">
        <v>43375</v>
      </c>
      <c r="J220" s="40" t="s">
        <v>696</v>
      </c>
      <c r="K220" s="41">
        <v>43378</v>
      </c>
      <c r="L220" s="41">
        <v>43742</v>
      </c>
      <c r="M220" s="42">
        <f t="shared" si="37"/>
        <v>365</v>
      </c>
      <c r="N220" s="43">
        <v>9215000000</v>
      </c>
      <c r="O220" s="43"/>
      <c r="P220" s="43">
        <v>6450500</v>
      </c>
      <c r="Q220" s="43"/>
      <c r="R220" s="154">
        <f t="shared" si="34"/>
        <v>6.9999999999999999E-4</v>
      </c>
      <c r="S220" s="155"/>
    </row>
    <row r="221" spans="1:19" s="34" customFormat="1" x14ac:dyDescent="0.25">
      <c r="A221" s="123">
        <v>46</v>
      </c>
      <c r="B221" s="37" t="s">
        <v>184</v>
      </c>
      <c r="C221" s="38"/>
      <c r="D221" s="123"/>
      <c r="E221" s="39"/>
      <c r="F221" s="37" t="s">
        <v>24</v>
      </c>
      <c r="G221" s="37" t="s">
        <v>687</v>
      </c>
      <c r="H221" s="38" t="s">
        <v>688</v>
      </c>
      <c r="I221" s="39">
        <v>43430</v>
      </c>
      <c r="J221" s="40" t="s">
        <v>689</v>
      </c>
      <c r="K221" s="41">
        <v>43431</v>
      </c>
      <c r="L221" s="41">
        <v>43795</v>
      </c>
      <c r="M221" s="42">
        <f t="shared" si="37"/>
        <v>365</v>
      </c>
      <c r="N221" s="43">
        <v>119610700000</v>
      </c>
      <c r="O221" s="43"/>
      <c r="P221" s="43">
        <v>71766420</v>
      </c>
      <c r="Q221" s="43"/>
      <c r="R221" s="154">
        <f t="shared" si="34"/>
        <v>5.9999999999999995E-4</v>
      </c>
      <c r="S221" s="155"/>
    </row>
    <row r="222" spans="1:19" s="34" customFormat="1" x14ac:dyDescent="0.25">
      <c r="A222" s="123">
        <v>47</v>
      </c>
      <c r="B222" s="37" t="s">
        <v>184</v>
      </c>
      <c r="C222" s="38"/>
      <c r="D222" s="123"/>
      <c r="E222" s="39"/>
      <c r="F222" s="37" t="s">
        <v>211</v>
      </c>
      <c r="G222" s="37" t="s">
        <v>687</v>
      </c>
      <c r="H222" s="38" t="s">
        <v>690</v>
      </c>
      <c r="I222" s="39">
        <v>43431</v>
      </c>
      <c r="J222" s="40" t="s">
        <v>691</v>
      </c>
      <c r="K222" s="41">
        <v>43439</v>
      </c>
      <c r="L222" s="41">
        <v>43803</v>
      </c>
      <c r="M222" s="42">
        <f t="shared" si="37"/>
        <v>365</v>
      </c>
      <c r="N222" s="43">
        <v>17885133620</v>
      </c>
      <c r="O222" s="43"/>
      <c r="P222" s="43">
        <v>71540535</v>
      </c>
      <c r="Q222" s="43"/>
      <c r="R222" s="154">
        <f t="shared" si="34"/>
        <v>4.0000000290744261E-3</v>
      </c>
      <c r="S222" s="155"/>
    </row>
    <row r="223" spans="1:19" s="34" customFormat="1" x14ac:dyDescent="0.25">
      <c r="A223" s="123">
        <v>48</v>
      </c>
      <c r="B223" s="37" t="s">
        <v>519</v>
      </c>
      <c r="C223" s="38"/>
      <c r="D223" s="123"/>
      <c r="E223" s="39"/>
      <c r="F223" s="37" t="s">
        <v>24</v>
      </c>
      <c r="G223" s="37" t="s">
        <v>692</v>
      </c>
      <c r="H223" s="38" t="s">
        <v>693</v>
      </c>
      <c r="I223" s="39">
        <v>43460</v>
      </c>
      <c r="J223" s="40" t="s">
        <v>694</v>
      </c>
      <c r="K223" s="41">
        <v>43460</v>
      </c>
      <c r="L223" s="41">
        <v>43824</v>
      </c>
      <c r="M223" s="42">
        <f t="shared" si="37"/>
        <v>365</v>
      </c>
      <c r="N223" s="43">
        <v>50682500000</v>
      </c>
      <c r="O223" s="43"/>
      <c r="P223" s="43">
        <v>11403563</v>
      </c>
      <c r="Q223" s="43"/>
      <c r="R223" s="154">
        <f t="shared" si="34"/>
        <v>2.2500000986533811E-4</v>
      </c>
      <c r="S223" s="155"/>
    </row>
    <row r="224" spans="1:19" s="34" customFormat="1" x14ac:dyDescent="0.25">
      <c r="A224" s="123">
        <v>49</v>
      </c>
      <c r="B224" s="37" t="s">
        <v>123</v>
      </c>
      <c r="C224" s="38" t="s">
        <v>712</v>
      </c>
      <c r="D224" s="123">
        <v>5</v>
      </c>
      <c r="E224" s="39">
        <v>43469</v>
      </c>
      <c r="F224" s="37" t="s">
        <v>312</v>
      </c>
      <c r="G224" s="37" t="s">
        <v>713</v>
      </c>
      <c r="H224" s="38" t="s">
        <v>714</v>
      </c>
      <c r="I224" s="39">
        <v>43451</v>
      </c>
      <c r="J224" s="40" t="s">
        <v>715</v>
      </c>
      <c r="K224" s="41">
        <v>43454</v>
      </c>
      <c r="L224" s="41">
        <v>43818</v>
      </c>
      <c r="M224" s="42">
        <f t="shared" si="37"/>
        <v>365</v>
      </c>
      <c r="N224" s="43">
        <v>9484557997.1000004</v>
      </c>
      <c r="O224" s="43"/>
      <c r="P224" s="43">
        <v>75876440</v>
      </c>
      <c r="Q224" s="43"/>
      <c r="R224" s="154">
        <f t="shared" si="34"/>
        <v>7.9999974720171459E-3</v>
      </c>
      <c r="S224" s="155"/>
    </row>
    <row r="225" spans="1:19" s="34" customFormat="1" x14ac:dyDescent="0.25">
      <c r="A225" s="123">
        <v>50</v>
      </c>
      <c r="B225" s="37" t="s">
        <v>123</v>
      </c>
      <c r="C225" s="38" t="s">
        <v>712</v>
      </c>
      <c r="D225" s="123">
        <v>5</v>
      </c>
      <c r="E225" s="39">
        <v>43469</v>
      </c>
      <c r="F225" s="37" t="s">
        <v>24</v>
      </c>
      <c r="G225" s="37" t="s">
        <v>716</v>
      </c>
      <c r="H225" s="38" t="s">
        <v>717</v>
      </c>
      <c r="I225" s="39">
        <v>43439</v>
      </c>
      <c r="J225" s="40" t="s">
        <v>718</v>
      </c>
      <c r="K225" s="41">
        <v>43451</v>
      </c>
      <c r="L225" s="41">
        <v>43815</v>
      </c>
      <c r="M225" s="42">
        <f t="shared" si="37"/>
        <v>365</v>
      </c>
      <c r="N225" s="43">
        <v>10136500000</v>
      </c>
      <c r="O225" s="43"/>
      <c r="P225" s="43">
        <v>5068250</v>
      </c>
      <c r="Q225" s="43"/>
      <c r="R225" s="154">
        <f t="shared" si="34"/>
        <v>5.0000000000000001E-4</v>
      </c>
      <c r="S225" s="155"/>
    </row>
    <row r="226" spans="1:19" s="34" customFormat="1" x14ac:dyDescent="0.25">
      <c r="A226" s="123">
        <v>51</v>
      </c>
      <c r="B226" s="37" t="s">
        <v>123</v>
      </c>
      <c r="C226" s="38" t="s">
        <v>712</v>
      </c>
      <c r="D226" s="123">
        <v>5</v>
      </c>
      <c r="E226" s="39">
        <v>43469</v>
      </c>
      <c r="F226" s="37" t="s">
        <v>24</v>
      </c>
      <c r="G226" s="37" t="s">
        <v>716</v>
      </c>
      <c r="H226" s="38" t="s">
        <v>719</v>
      </c>
      <c r="I226" s="39">
        <v>43439</v>
      </c>
      <c r="J226" s="40" t="s">
        <v>720</v>
      </c>
      <c r="K226" s="41">
        <v>43451</v>
      </c>
      <c r="L226" s="41">
        <v>43815</v>
      </c>
      <c r="M226" s="42">
        <v>365</v>
      </c>
      <c r="N226" s="43">
        <v>10136500000</v>
      </c>
      <c r="O226" s="43"/>
      <c r="P226" s="43">
        <v>5068250</v>
      </c>
      <c r="Q226" s="43"/>
      <c r="R226" s="154">
        <v>5.0000000000000001E-4</v>
      </c>
      <c r="S226" s="155"/>
    </row>
    <row r="227" spans="1:19" s="34" customFormat="1" x14ac:dyDescent="0.25">
      <c r="A227" s="123">
        <v>52</v>
      </c>
      <c r="B227" s="37" t="s">
        <v>123</v>
      </c>
      <c r="C227" s="38" t="s">
        <v>712</v>
      </c>
      <c r="D227" s="123">
        <v>5</v>
      </c>
      <c r="E227" s="39">
        <v>43469</v>
      </c>
      <c r="F227" s="37" t="s">
        <v>24</v>
      </c>
      <c r="G227" s="37" t="s">
        <v>716</v>
      </c>
      <c r="H227" s="38" t="s">
        <v>721</v>
      </c>
      <c r="I227" s="39">
        <v>43439</v>
      </c>
      <c r="J227" s="40" t="s">
        <v>722</v>
      </c>
      <c r="K227" s="41">
        <v>43451</v>
      </c>
      <c r="L227" s="41">
        <v>43815</v>
      </c>
      <c r="M227" s="42">
        <v>365</v>
      </c>
      <c r="N227" s="43">
        <v>10136500000</v>
      </c>
      <c r="O227" s="43"/>
      <c r="P227" s="43">
        <v>5068250</v>
      </c>
      <c r="Q227" s="43"/>
      <c r="R227" s="154">
        <v>5.0000000000000001E-4</v>
      </c>
      <c r="S227" s="155"/>
    </row>
    <row r="228" spans="1:19" s="34" customFormat="1" x14ac:dyDescent="0.25">
      <c r="A228" s="123">
        <v>53</v>
      </c>
      <c r="B228" s="37" t="s">
        <v>123</v>
      </c>
      <c r="C228" s="38" t="s">
        <v>712</v>
      </c>
      <c r="D228" s="123">
        <v>5</v>
      </c>
      <c r="E228" s="39">
        <v>43469</v>
      </c>
      <c r="F228" s="37" t="s">
        <v>24</v>
      </c>
      <c r="G228" s="37" t="s">
        <v>716</v>
      </c>
      <c r="H228" s="38" t="s">
        <v>723</v>
      </c>
      <c r="I228" s="39">
        <v>43439</v>
      </c>
      <c r="J228" s="40" t="s">
        <v>724</v>
      </c>
      <c r="K228" s="41">
        <v>43451</v>
      </c>
      <c r="L228" s="41">
        <v>43815</v>
      </c>
      <c r="M228" s="42">
        <v>365</v>
      </c>
      <c r="N228" s="43">
        <v>10136500000</v>
      </c>
      <c r="O228" s="43"/>
      <c r="P228" s="43">
        <v>5068250</v>
      </c>
      <c r="Q228" s="43"/>
      <c r="R228" s="154">
        <v>5.0000000000000001E-4</v>
      </c>
      <c r="S228" s="155"/>
    </row>
    <row r="229" spans="1:19" s="34" customFormat="1" x14ac:dyDescent="0.25">
      <c r="A229" s="123">
        <v>54</v>
      </c>
      <c r="B229" s="37" t="s">
        <v>123</v>
      </c>
      <c r="C229" s="38" t="s">
        <v>697</v>
      </c>
      <c r="D229" s="123"/>
      <c r="E229" s="39"/>
      <c r="F229" s="37" t="s">
        <v>24</v>
      </c>
      <c r="G229" s="37" t="s">
        <v>698</v>
      </c>
      <c r="H229" s="38" t="s">
        <v>699</v>
      </c>
      <c r="I229" s="39">
        <v>43423</v>
      </c>
      <c r="J229" s="40" t="s">
        <v>700</v>
      </c>
      <c r="K229" s="41">
        <v>43527</v>
      </c>
      <c r="L229" s="41">
        <v>43892</v>
      </c>
      <c r="M229" s="42">
        <f t="shared" si="37"/>
        <v>366</v>
      </c>
      <c r="N229" s="43">
        <v>10136500000</v>
      </c>
      <c r="O229" s="43"/>
      <c r="P229" s="43">
        <v>10136500</v>
      </c>
      <c r="Q229" s="43"/>
      <c r="R229" s="154">
        <f t="shared" si="34"/>
        <v>9.9726775956284147E-4</v>
      </c>
      <c r="S229" s="155"/>
    </row>
    <row r="230" spans="1:19" s="34" customFormat="1" x14ac:dyDescent="0.25">
      <c r="A230" s="123">
        <v>55</v>
      </c>
      <c r="B230" s="37" t="s">
        <v>123</v>
      </c>
      <c r="C230" s="38" t="s">
        <v>697</v>
      </c>
      <c r="D230" s="123"/>
      <c r="E230" s="39"/>
      <c r="F230" s="37" t="s">
        <v>24</v>
      </c>
      <c r="G230" s="37" t="s">
        <v>701</v>
      </c>
      <c r="H230" s="38" t="s">
        <v>702</v>
      </c>
      <c r="I230" s="39">
        <v>43423</v>
      </c>
      <c r="J230" s="40" t="s">
        <v>703</v>
      </c>
      <c r="K230" s="41">
        <v>43527</v>
      </c>
      <c r="L230" s="41">
        <v>43892</v>
      </c>
      <c r="M230" s="42">
        <f t="shared" ref="M230:M231" si="38">L230-K230+1</f>
        <v>366</v>
      </c>
      <c r="N230" s="43">
        <v>10136500000</v>
      </c>
      <c r="O230" s="43"/>
      <c r="P230" s="43">
        <v>10136500</v>
      </c>
      <c r="Q230" s="43"/>
      <c r="R230" s="154">
        <f t="shared" ref="R230:R231" si="39">P230/N230*365/M230</f>
        <v>9.9726775956284147E-4</v>
      </c>
      <c r="S230" s="155"/>
    </row>
    <row r="231" spans="1:19" s="34" customFormat="1" x14ac:dyDescent="0.25">
      <c r="A231" s="123">
        <v>56</v>
      </c>
      <c r="B231" s="37" t="s">
        <v>123</v>
      </c>
      <c r="C231" s="38" t="s">
        <v>697</v>
      </c>
      <c r="D231" s="123"/>
      <c r="E231" s="39"/>
      <c r="F231" s="37" t="s">
        <v>24</v>
      </c>
      <c r="G231" s="37" t="s">
        <v>704</v>
      </c>
      <c r="H231" s="38" t="s">
        <v>705</v>
      </c>
      <c r="I231" s="39">
        <v>43441</v>
      </c>
      <c r="J231" s="40" t="s">
        <v>706</v>
      </c>
      <c r="K231" s="41">
        <v>43460</v>
      </c>
      <c r="L231" s="41">
        <v>43824</v>
      </c>
      <c r="M231" s="42">
        <f t="shared" si="38"/>
        <v>365</v>
      </c>
      <c r="N231" s="43">
        <v>10136500000</v>
      </c>
      <c r="O231" s="43"/>
      <c r="P231" s="43">
        <v>9122850</v>
      </c>
      <c r="Q231" s="43"/>
      <c r="R231" s="154">
        <f t="shared" si="39"/>
        <v>9.0000000000000008E-4</v>
      </c>
      <c r="S231" s="155"/>
    </row>
    <row r="232" spans="1:19" s="34" customFormat="1" x14ac:dyDescent="0.25">
      <c r="A232" s="123">
        <v>57</v>
      </c>
      <c r="B232" s="37" t="s">
        <v>123</v>
      </c>
      <c r="C232" s="38" t="s">
        <v>697</v>
      </c>
      <c r="D232" s="123"/>
      <c r="E232" s="39"/>
      <c r="F232" s="37" t="s">
        <v>24</v>
      </c>
      <c r="G232" s="37" t="s">
        <v>704</v>
      </c>
      <c r="H232" s="38" t="s">
        <v>707</v>
      </c>
      <c r="I232" s="39">
        <v>43441</v>
      </c>
      <c r="J232" s="40" t="s">
        <v>708</v>
      </c>
      <c r="K232" s="41">
        <v>43460</v>
      </c>
      <c r="L232" s="41">
        <v>43824</v>
      </c>
      <c r="M232" s="42">
        <f t="shared" ref="M232:M239" si="40">L232-K232+1</f>
        <v>365</v>
      </c>
      <c r="N232" s="43">
        <v>10136500000</v>
      </c>
      <c r="O232" s="43"/>
      <c r="P232" s="43">
        <v>9122850</v>
      </c>
      <c r="Q232" s="43"/>
      <c r="R232" s="154">
        <f t="shared" ref="R232:R239" si="41">P232/N232*365/M232</f>
        <v>9.0000000000000008E-4</v>
      </c>
      <c r="S232" s="155"/>
    </row>
    <row r="233" spans="1:19" s="34" customFormat="1" x14ac:dyDescent="0.25">
      <c r="A233" s="123">
        <v>58</v>
      </c>
      <c r="B233" s="37" t="s">
        <v>218</v>
      </c>
      <c r="C233" s="38" t="s">
        <v>135</v>
      </c>
      <c r="D233" s="123"/>
      <c r="E233" s="39"/>
      <c r="F233" s="37" t="s">
        <v>208</v>
      </c>
      <c r="G233" s="37" t="s">
        <v>709</v>
      </c>
      <c r="H233" s="38" t="s">
        <v>710</v>
      </c>
      <c r="I233" s="39">
        <v>43451</v>
      </c>
      <c r="J233" s="40" t="s">
        <v>711</v>
      </c>
      <c r="K233" s="41">
        <v>43451</v>
      </c>
      <c r="L233" s="41">
        <v>43815</v>
      </c>
      <c r="M233" s="42">
        <f t="shared" si="40"/>
        <v>365</v>
      </c>
      <c r="N233" s="43">
        <v>9375000000</v>
      </c>
      <c r="O233" s="43"/>
      <c r="P233" s="43">
        <v>93750000</v>
      </c>
      <c r="Q233" s="43"/>
      <c r="R233" s="154">
        <f t="shared" si="41"/>
        <v>0.01</v>
      </c>
      <c r="S233" s="155"/>
    </row>
    <row r="234" spans="1:19" s="34" customFormat="1" x14ac:dyDescent="0.25">
      <c r="A234" s="123">
        <v>59</v>
      </c>
      <c r="B234" s="37" t="s">
        <v>173</v>
      </c>
      <c r="C234" s="38" t="s">
        <v>726</v>
      </c>
      <c r="D234" s="123"/>
      <c r="E234" s="39"/>
      <c r="F234" s="37" t="s">
        <v>612</v>
      </c>
      <c r="G234" s="37" t="s">
        <v>727</v>
      </c>
      <c r="H234" s="38" t="s">
        <v>728</v>
      </c>
      <c r="I234" s="39">
        <v>43461</v>
      </c>
      <c r="J234" s="40" t="s">
        <v>729</v>
      </c>
      <c r="K234" s="41">
        <v>43461</v>
      </c>
      <c r="L234" s="41">
        <v>43581</v>
      </c>
      <c r="M234" s="42">
        <f t="shared" si="40"/>
        <v>121</v>
      </c>
      <c r="N234" s="43">
        <v>6379964240</v>
      </c>
      <c r="O234" s="43"/>
      <c r="P234" s="43">
        <v>21270000</v>
      </c>
      <c r="Q234" s="43"/>
      <c r="R234" s="154">
        <f t="shared" si="41"/>
        <v>1.0056728820776883E-2</v>
      </c>
      <c r="S234" s="155"/>
    </row>
    <row r="235" spans="1:19" s="34" customFormat="1" x14ac:dyDescent="0.25">
      <c r="A235" s="123">
        <v>60</v>
      </c>
      <c r="B235" s="37" t="s">
        <v>173</v>
      </c>
      <c r="C235" s="38" t="s">
        <v>726</v>
      </c>
      <c r="D235" s="123"/>
      <c r="E235" s="39"/>
      <c r="F235" s="37" t="s">
        <v>425</v>
      </c>
      <c r="G235" s="37" t="s">
        <v>730</v>
      </c>
      <c r="H235" s="38" t="s">
        <v>731</v>
      </c>
      <c r="I235" s="39">
        <v>43460</v>
      </c>
      <c r="J235" s="40" t="s">
        <v>731</v>
      </c>
      <c r="K235" s="41">
        <v>43460</v>
      </c>
      <c r="L235" s="41">
        <v>43490</v>
      </c>
      <c r="M235" s="42">
        <f t="shared" si="40"/>
        <v>31</v>
      </c>
      <c r="N235" s="43">
        <v>12500000000</v>
      </c>
      <c r="O235" s="43"/>
      <c r="P235" s="43">
        <v>8835000</v>
      </c>
      <c r="Q235" s="43"/>
      <c r="R235" s="154">
        <f t="shared" si="41"/>
        <v>8.3220000000000013E-3</v>
      </c>
      <c r="S235" s="155"/>
    </row>
    <row r="236" spans="1:19" s="34" customFormat="1" x14ac:dyDescent="0.25">
      <c r="A236" s="123">
        <v>61</v>
      </c>
      <c r="B236" s="37" t="s">
        <v>173</v>
      </c>
      <c r="C236" s="38" t="s">
        <v>726</v>
      </c>
      <c r="D236" s="123"/>
      <c r="E236" s="39"/>
      <c r="F236" s="37" t="s">
        <v>206</v>
      </c>
      <c r="G236" s="37" t="s">
        <v>732</v>
      </c>
      <c r="H236" s="38" t="s">
        <v>733</v>
      </c>
      <c r="I236" s="39">
        <v>43458</v>
      </c>
      <c r="J236" s="40" t="s">
        <v>733</v>
      </c>
      <c r="K236" s="41">
        <v>43459</v>
      </c>
      <c r="L236" s="41">
        <v>44005</v>
      </c>
      <c r="M236" s="42">
        <f t="shared" si="40"/>
        <v>547</v>
      </c>
      <c r="N236" s="43">
        <v>12500000000</v>
      </c>
      <c r="O236" s="43"/>
      <c r="P236" s="43">
        <v>11250000</v>
      </c>
      <c r="Q236" s="43"/>
      <c r="R236" s="154">
        <f t="shared" si="41"/>
        <v>6.0054844606946989E-4</v>
      </c>
      <c r="S236" s="155"/>
    </row>
    <row r="237" spans="1:19" s="34" customFormat="1" x14ac:dyDescent="0.25">
      <c r="A237" s="123">
        <v>62</v>
      </c>
      <c r="B237" s="37" t="s">
        <v>173</v>
      </c>
      <c r="C237" s="38" t="s">
        <v>726</v>
      </c>
      <c r="D237" s="123"/>
      <c r="E237" s="39"/>
      <c r="F237" s="37" t="s">
        <v>425</v>
      </c>
      <c r="G237" s="37" t="s">
        <v>734</v>
      </c>
      <c r="H237" s="38" t="s">
        <v>735</v>
      </c>
      <c r="I237" s="39">
        <v>43461</v>
      </c>
      <c r="J237" s="38" t="s">
        <v>735</v>
      </c>
      <c r="K237" s="41">
        <v>43463</v>
      </c>
      <c r="L237" s="41">
        <v>43827</v>
      </c>
      <c r="M237" s="42">
        <f t="shared" si="40"/>
        <v>365</v>
      </c>
      <c r="N237" s="43">
        <v>50000000000</v>
      </c>
      <c r="O237" s="43"/>
      <c r="P237" s="43">
        <v>250000000</v>
      </c>
      <c r="Q237" s="43"/>
      <c r="R237" s="154">
        <f t="shared" si="41"/>
        <v>5.0000000000000001E-3</v>
      </c>
      <c r="S237" s="155"/>
    </row>
    <row r="238" spans="1:19" s="34" customFormat="1" x14ac:dyDescent="0.25">
      <c r="A238" s="123"/>
      <c r="B238" s="37" t="s">
        <v>351</v>
      </c>
      <c r="C238" s="38" t="s">
        <v>736</v>
      </c>
      <c r="D238" s="123"/>
      <c r="E238" s="39"/>
      <c r="F238" s="37" t="s">
        <v>206</v>
      </c>
      <c r="G238" s="37" t="s">
        <v>737</v>
      </c>
      <c r="H238" s="38" t="s">
        <v>738</v>
      </c>
      <c r="I238" s="39">
        <v>43355</v>
      </c>
      <c r="J238" s="40" t="s">
        <v>739</v>
      </c>
      <c r="K238" s="41">
        <v>43367</v>
      </c>
      <c r="L238" s="41">
        <v>45199</v>
      </c>
      <c r="M238" s="42">
        <f t="shared" si="40"/>
        <v>1833</v>
      </c>
      <c r="N238" s="43">
        <v>6230000000</v>
      </c>
      <c r="O238" s="43"/>
      <c r="P238" s="43">
        <v>21805000</v>
      </c>
      <c r="Q238" s="43"/>
      <c r="R238" s="154">
        <f t="shared" si="41"/>
        <v>6.9694489907255871E-4</v>
      </c>
      <c r="S238" s="155"/>
    </row>
    <row r="239" spans="1:19" s="34" customFormat="1" x14ac:dyDescent="0.25">
      <c r="A239" s="123"/>
      <c r="B239" s="37" t="s">
        <v>123</v>
      </c>
      <c r="C239" s="38" t="s">
        <v>740</v>
      </c>
      <c r="D239" s="123"/>
      <c r="E239" s="39"/>
      <c r="F239" s="37" t="s">
        <v>206</v>
      </c>
      <c r="G239" s="37" t="s">
        <v>741</v>
      </c>
      <c r="H239" s="38" t="s">
        <v>742</v>
      </c>
      <c r="I239" s="39">
        <v>43452</v>
      </c>
      <c r="J239" s="40" t="s">
        <v>743</v>
      </c>
      <c r="K239" s="41">
        <v>43452</v>
      </c>
      <c r="L239" s="41">
        <v>43816</v>
      </c>
      <c r="M239" s="42">
        <f t="shared" si="40"/>
        <v>365</v>
      </c>
      <c r="N239" s="43">
        <v>10000000000</v>
      </c>
      <c r="O239" s="43"/>
      <c r="P239" s="43">
        <v>10000000</v>
      </c>
      <c r="Q239" s="43"/>
      <c r="R239" s="154">
        <f t="shared" si="41"/>
        <v>1E-3</v>
      </c>
      <c r="S239" s="155"/>
    </row>
    <row r="240" spans="1:19" s="34" customFormat="1" x14ac:dyDescent="0.25">
      <c r="A240" s="123"/>
      <c r="B240" s="37"/>
      <c r="C240" s="38"/>
      <c r="D240" s="123"/>
      <c r="E240" s="39"/>
      <c r="F240" s="37"/>
      <c r="G240" s="37"/>
      <c r="H240" s="38"/>
      <c r="I240" s="39"/>
      <c r="J240" s="40"/>
      <c r="K240" s="41"/>
      <c r="L240" s="41"/>
      <c r="M240" s="42"/>
      <c r="N240" s="43"/>
      <c r="O240" s="43"/>
      <c r="P240" s="43"/>
      <c r="Q240" s="43"/>
      <c r="R240" s="154"/>
      <c r="S240" s="155"/>
    </row>
    <row r="241" spans="1:19" s="34" customFormat="1" x14ac:dyDescent="0.25">
      <c r="A241" s="123"/>
      <c r="B241" s="37"/>
      <c r="C241" s="38"/>
      <c r="D241" s="123"/>
      <c r="E241" s="39"/>
      <c r="F241" s="37"/>
      <c r="G241" s="37"/>
      <c r="H241" s="38"/>
      <c r="I241" s="39"/>
      <c r="J241" s="40"/>
      <c r="K241" s="41"/>
      <c r="L241" s="41"/>
      <c r="M241" s="42"/>
      <c r="N241" s="43"/>
      <c r="O241" s="43"/>
      <c r="P241" s="43"/>
      <c r="Q241" s="43"/>
      <c r="R241" s="154"/>
      <c r="S241" s="155"/>
    </row>
    <row r="242" spans="1:19" s="34" customFormat="1" x14ac:dyDescent="0.25">
      <c r="A242" s="123"/>
      <c r="B242" s="37"/>
      <c r="C242" s="38"/>
      <c r="D242" s="123"/>
      <c r="E242" s="39"/>
      <c r="F242" s="37"/>
      <c r="G242" s="37"/>
      <c r="H242" s="38"/>
      <c r="I242" s="39"/>
      <c r="J242" s="40"/>
      <c r="K242" s="41"/>
      <c r="L242" s="41"/>
      <c r="M242" s="42"/>
      <c r="N242" s="43"/>
      <c r="O242" s="43"/>
      <c r="P242" s="43"/>
      <c r="Q242" s="43"/>
      <c r="R242" s="154"/>
      <c r="S242" s="155"/>
    </row>
  </sheetData>
  <autoFilter ref="A3:R238">
    <filterColumn colId="10" showButton="0"/>
    <filterColumn colId="11" showButton="0"/>
  </autoFilter>
  <mergeCells count="2">
    <mergeCell ref="K3:M3"/>
    <mergeCell ref="B105:E106"/>
  </mergeCells>
  <pageMargins left="0.39370078740157483" right="0.39370078740157483" top="0" bottom="0" header="0.31496062992125984" footer="0.31496062992125984"/>
  <pageSetup paperSize="9" scale="5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2:C39"/>
  <sheetViews>
    <sheetView workbookViewId="0">
      <selection activeCell="B45" sqref="B45"/>
    </sheetView>
  </sheetViews>
  <sheetFormatPr defaultRowHeight="15" x14ac:dyDescent="0.25"/>
  <cols>
    <col min="1" max="1" width="16.42578125" customWidth="1"/>
    <col min="2" max="2" width="45.28515625" customWidth="1"/>
    <col min="3" max="3" width="26.42578125" customWidth="1"/>
  </cols>
  <sheetData>
    <row r="2" spans="1:3" hidden="1" x14ac:dyDescent="0.25">
      <c r="A2" s="164" t="s">
        <v>24</v>
      </c>
      <c r="B2" s="170">
        <v>132624800000</v>
      </c>
      <c r="C2" s="170">
        <v>106099840</v>
      </c>
    </row>
    <row r="3" spans="1:3" hidden="1" x14ac:dyDescent="0.25">
      <c r="A3" s="37" t="s">
        <v>24</v>
      </c>
      <c r="B3" s="43">
        <v>9215000000</v>
      </c>
      <c r="C3" s="43">
        <v>6450500</v>
      </c>
    </row>
    <row r="4" spans="1:3" hidden="1" x14ac:dyDescent="0.25">
      <c r="A4" s="37" t="s">
        <v>445</v>
      </c>
      <c r="B4" s="43">
        <v>35179142208</v>
      </c>
      <c r="C4" s="43">
        <v>175897711</v>
      </c>
    </row>
    <row r="5" spans="1:3" hidden="1" x14ac:dyDescent="0.25">
      <c r="A5" s="37" t="s">
        <v>24</v>
      </c>
      <c r="B5" s="43">
        <v>9215000000</v>
      </c>
      <c r="C5" s="43">
        <v>7372000</v>
      </c>
    </row>
    <row r="6" spans="1:3" x14ac:dyDescent="0.25">
      <c r="A6" s="37" t="s">
        <v>19</v>
      </c>
      <c r="B6" s="43">
        <v>7260091200</v>
      </c>
      <c r="C6" s="43">
        <v>7260091</v>
      </c>
    </row>
    <row r="7" spans="1:3" x14ac:dyDescent="0.25">
      <c r="A7" s="37" t="s">
        <v>19</v>
      </c>
      <c r="B7" s="43">
        <v>11369120000</v>
      </c>
      <c r="C7" s="43">
        <v>45476480</v>
      </c>
    </row>
    <row r="8" spans="1:3" x14ac:dyDescent="0.25">
      <c r="A8" s="37" t="s">
        <v>19</v>
      </c>
      <c r="B8" s="43">
        <v>23591520000</v>
      </c>
      <c r="C8" s="43">
        <v>94366080</v>
      </c>
    </row>
    <row r="9" spans="1:3" x14ac:dyDescent="0.25">
      <c r="A9" s="37" t="s">
        <v>19</v>
      </c>
      <c r="B9" s="43">
        <v>11371600000</v>
      </c>
      <c r="C9" s="43">
        <v>45486400</v>
      </c>
    </row>
    <row r="10" spans="1:3" hidden="1" x14ac:dyDescent="0.25">
      <c r="A10" s="37" t="s">
        <v>464</v>
      </c>
      <c r="B10" s="43">
        <v>13758208000</v>
      </c>
      <c r="C10" s="43">
        <v>68791000</v>
      </c>
    </row>
    <row r="11" spans="1:3" hidden="1" x14ac:dyDescent="0.25">
      <c r="A11" s="37" t="s">
        <v>206</v>
      </c>
      <c r="B11" s="43">
        <v>8000000000</v>
      </c>
      <c r="C11" s="43">
        <v>8000000</v>
      </c>
    </row>
    <row r="12" spans="1:3" x14ac:dyDescent="0.25">
      <c r="A12" s="37" t="s">
        <v>19</v>
      </c>
      <c r="B12" s="43">
        <v>5693908237</v>
      </c>
      <c r="C12" s="43">
        <v>18919153</v>
      </c>
    </row>
    <row r="13" spans="1:3" hidden="1" x14ac:dyDescent="0.25">
      <c r="A13" s="37" t="s">
        <v>206</v>
      </c>
      <c r="B13" s="43">
        <v>27681460753.119999</v>
      </c>
      <c r="C13" s="43">
        <v>83044383</v>
      </c>
    </row>
    <row r="14" spans="1:3" x14ac:dyDescent="0.25">
      <c r="A14" s="160" t="s">
        <v>352</v>
      </c>
      <c r="B14" s="43">
        <v>9215000000</v>
      </c>
      <c r="C14" s="43">
        <v>7372000</v>
      </c>
    </row>
    <row r="15" spans="1:3" x14ac:dyDescent="0.25">
      <c r="A15" s="160" t="s">
        <v>352</v>
      </c>
      <c r="B15" s="43">
        <v>9215000000</v>
      </c>
      <c r="C15" s="43">
        <v>7372000</v>
      </c>
    </row>
    <row r="16" spans="1:3" x14ac:dyDescent="0.25">
      <c r="A16" s="37" t="s">
        <v>19</v>
      </c>
      <c r="B16" s="43">
        <v>11325000000</v>
      </c>
      <c r="C16" s="43">
        <v>45300000</v>
      </c>
    </row>
    <row r="17" spans="1:3" hidden="1" x14ac:dyDescent="0.25">
      <c r="A17" s="37" t="s">
        <v>24</v>
      </c>
      <c r="B17" s="43">
        <v>46075000000</v>
      </c>
      <c r="C17" s="43">
        <v>23037500</v>
      </c>
    </row>
    <row r="18" spans="1:3" hidden="1" x14ac:dyDescent="0.25">
      <c r="A18" s="37" t="s">
        <v>211</v>
      </c>
      <c r="B18" s="43">
        <v>9673997694.5400009</v>
      </c>
      <c r="C18" s="43">
        <v>3869599.08</v>
      </c>
    </row>
    <row r="19" spans="1:3" hidden="1" x14ac:dyDescent="0.25">
      <c r="A19" s="37" t="s">
        <v>211</v>
      </c>
      <c r="B19" s="43">
        <v>16241450755.139999</v>
      </c>
      <c r="C19" s="43">
        <v>6496580.2999999998</v>
      </c>
    </row>
    <row r="20" spans="1:3" hidden="1" x14ac:dyDescent="0.25">
      <c r="A20" s="37" t="s">
        <v>211</v>
      </c>
      <c r="B20" s="43">
        <v>7119512420.5600004</v>
      </c>
      <c r="C20" s="43">
        <v>2847804.96</v>
      </c>
    </row>
    <row r="21" spans="1:3" hidden="1" x14ac:dyDescent="0.25">
      <c r="A21" s="37" t="s">
        <v>211</v>
      </c>
      <c r="B21" s="43">
        <v>5976774157.8500004</v>
      </c>
      <c r="C21" s="43">
        <v>2390709.66</v>
      </c>
    </row>
    <row r="22" spans="1:3" hidden="1" x14ac:dyDescent="0.25">
      <c r="A22" s="37" t="s">
        <v>211</v>
      </c>
      <c r="B22" s="43">
        <v>55668604546.910004</v>
      </c>
      <c r="C22" s="43">
        <v>22267441.809999999</v>
      </c>
    </row>
    <row r="23" spans="1:3" hidden="1" x14ac:dyDescent="0.25">
      <c r="A23" s="37" t="s">
        <v>211</v>
      </c>
      <c r="B23" s="43">
        <v>25933789075.700001</v>
      </c>
      <c r="C23" s="43">
        <v>10373515.630000001</v>
      </c>
    </row>
    <row r="24" spans="1:3" hidden="1" x14ac:dyDescent="0.25">
      <c r="A24" s="37" t="s">
        <v>211</v>
      </c>
      <c r="B24" s="43">
        <v>13778872619.51</v>
      </c>
      <c r="C24" s="43">
        <v>5511549.0499999998</v>
      </c>
    </row>
    <row r="25" spans="1:3" hidden="1" x14ac:dyDescent="0.25">
      <c r="A25" s="37" t="s">
        <v>211</v>
      </c>
      <c r="B25" s="43">
        <v>12476198042.690001</v>
      </c>
      <c r="C25" s="43">
        <v>4990479.22</v>
      </c>
    </row>
    <row r="26" spans="1:3" hidden="1" x14ac:dyDescent="0.25">
      <c r="A26" s="37" t="s">
        <v>211</v>
      </c>
      <c r="B26" s="43">
        <v>12994066618.32</v>
      </c>
      <c r="C26" s="43">
        <v>5197626.6500000004</v>
      </c>
    </row>
    <row r="27" spans="1:3" hidden="1" x14ac:dyDescent="0.25">
      <c r="A27" s="37" t="s">
        <v>206</v>
      </c>
      <c r="B27" s="43">
        <v>6000000000</v>
      </c>
      <c r="C27" s="43">
        <v>8100000</v>
      </c>
    </row>
    <row r="28" spans="1:3" hidden="1" x14ac:dyDescent="0.25">
      <c r="A28" s="160"/>
      <c r="B28" s="185">
        <v>10000000000</v>
      </c>
      <c r="C28" s="185">
        <v>15000000</v>
      </c>
    </row>
    <row r="29" spans="1:3" hidden="1" x14ac:dyDescent="0.25">
      <c r="A29" s="37" t="s">
        <v>24</v>
      </c>
      <c r="B29" s="43">
        <v>8612000000</v>
      </c>
      <c r="C29" s="43">
        <v>8612000</v>
      </c>
    </row>
    <row r="30" spans="1:3" hidden="1" x14ac:dyDescent="0.25">
      <c r="A30" s="37" t="s">
        <v>24</v>
      </c>
      <c r="B30" s="43">
        <v>8612000000</v>
      </c>
      <c r="C30" s="43">
        <v>8612000</v>
      </c>
    </row>
    <row r="31" spans="1:3" hidden="1" x14ac:dyDescent="0.25">
      <c r="A31" s="37" t="s">
        <v>24</v>
      </c>
      <c r="B31" s="43">
        <v>8612000000</v>
      </c>
      <c r="C31" s="43">
        <v>8612000</v>
      </c>
    </row>
    <row r="32" spans="1:3" hidden="1" x14ac:dyDescent="0.25">
      <c r="A32" s="37" t="s">
        <v>24</v>
      </c>
      <c r="B32" s="43">
        <v>8612000000</v>
      </c>
      <c r="C32" s="43">
        <v>8612000</v>
      </c>
    </row>
    <row r="33" spans="1:3" hidden="1" x14ac:dyDescent="0.25">
      <c r="A33" s="37" t="s">
        <v>24</v>
      </c>
      <c r="B33" s="43">
        <v>8612000000</v>
      </c>
      <c r="C33" s="43">
        <v>8612000</v>
      </c>
    </row>
    <row r="34" spans="1:3" hidden="1" x14ac:dyDescent="0.25">
      <c r="A34" s="37" t="s">
        <v>24</v>
      </c>
      <c r="B34" s="43">
        <v>8612000000</v>
      </c>
      <c r="C34" s="43">
        <v>8612000</v>
      </c>
    </row>
    <row r="35" spans="1:3" hidden="1" x14ac:dyDescent="0.25">
      <c r="A35" s="37" t="s">
        <v>24</v>
      </c>
      <c r="B35" s="43">
        <v>8612000000</v>
      </c>
      <c r="C35" s="43">
        <v>8612000</v>
      </c>
    </row>
    <row r="36" spans="1:3" hidden="1" x14ac:dyDescent="0.25">
      <c r="A36" s="37" t="s">
        <v>24</v>
      </c>
      <c r="B36" s="43">
        <v>8612000000</v>
      </c>
      <c r="C36" s="43">
        <v>8612000</v>
      </c>
    </row>
    <row r="37" spans="1:3" x14ac:dyDescent="0.25">
      <c r="A37" s="37" t="s">
        <v>19</v>
      </c>
      <c r="B37" s="43">
        <v>7334679914</v>
      </c>
      <c r="C37" s="43">
        <v>29245135</v>
      </c>
    </row>
    <row r="38" spans="1:3" x14ac:dyDescent="0.25">
      <c r="A38" s="37" t="s">
        <v>522</v>
      </c>
      <c r="B38" s="43">
        <v>8826568000</v>
      </c>
      <c r="C38" s="43">
        <v>8826568</v>
      </c>
    </row>
    <row r="39" spans="1:3" x14ac:dyDescent="0.25">
      <c r="B39" s="2">
        <f>SUBTOTAL(9,B6:B38)</f>
        <v>105202487351</v>
      </c>
      <c r="C39" s="2">
        <f>SUBTOTAL(9,C6:C38)</f>
        <v>309623907</v>
      </c>
    </row>
  </sheetData>
  <autoFilter ref="A1:C38">
    <filterColumn colId="0">
      <filters>
        <filter val="CМР"/>
        <filter val="СМР"/>
        <filter val="СМР об.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B16" sqref="B16"/>
    </sheetView>
  </sheetViews>
  <sheetFormatPr defaultRowHeight="15" x14ac:dyDescent="0.25"/>
  <cols>
    <col min="1" max="1" width="25.140625" customWidth="1"/>
    <col min="2" max="2" width="32.42578125" customWidth="1"/>
    <col min="3" max="3" width="27.42578125" customWidth="1"/>
  </cols>
  <sheetData>
    <row r="1" spans="1:3" x14ac:dyDescent="0.25">
      <c r="A1" s="201" t="s">
        <v>529</v>
      </c>
      <c r="B1" s="201" t="s">
        <v>530</v>
      </c>
      <c r="C1" s="201" t="s">
        <v>8</v>
      </c>
    </row>
    <row r="2" spans="1:3" x14ac:dyDescent="0.25">
      <c r="A2" s="202" t="s">
        <v>527</v>
      </c>
      <c r="B2" s="203">
        <v>266025800000</v>
      </c>
      <c r="C2" s="203">
        <v>211855840</v>
      </c>
    </row>
    <row r="3" spans="1:3" x14ac:dyDescent="0.25">
      <c r="A3" s="202" t="s">
        <v>528</v>
      </c>
      <c r="B3" s="203">
        <v>86772487351</v>
      </c>
      <c r="C3" s="203">
        <v>294879907</v>
      </c>
    </row>
    <row r="4" spans="1:3" ht="60" x14ac:dyDescent="0.25">
      <c r="A4" s="204" t="s">
        <v>445</v>
      </c>
      <c r="B4" s="205">
        <v>35179142208</v>
      </c>
      <c r="C4" s="205">
        <v>175897711</v>
      </c>
    </row>
    <row r="5" spans="1:3" ht="30" x14ac:dyDescent="0.25">
      <c r="A5" s="204" t="s">
        <v>206</v>
      </c>
      <c r="B5" s="203">
        <v>41681460753.119995</v>
      </c>
      <c r="C5" s="203">
        <v>99144383</v>
      </c>
    </row>
    <row r="6" spans="1:3" x14ac:dyDescent="0.25">
      <c r="A6" s="206" t="s">
        <v>211</v>
      </c>
      <c r="B6" s="203">
        <v>159863265931.22</v>
      </c>
      <c r="C6" s="203">
        <v>63945306.359999999</v>
      </c>
    </row>
    <row r="7" spans="1:3" ht="60" x14ac:dyDescent="0.25">
      <c r="A7" s="204" t="s">
        <v>464</v>
      </c>
      <c r="B7" s="205">
        <v>13758208000</v>
      </c>
      <c r="C7" s="205">
        <v>68791000</v>
      </c>
    </row>
    <row r="8" spans="1:3" x14ac:dyDescent="0.25">
      <c r="A8" s="207" t="s">
        <v>352</v>
      </c>
      <c r="B8" s="203">
        <v>18430000000</v>
      </c>
      <c r="C8" s="203">
        <v>14744000</v>
      </c>
    </row>
    <row r="9" spans="1:3" x14ac:dyDescent="0.25">
      <c r="A9" s="208" t="s">
        <v>531</v>
      </c>
      <c r="B9" s="209">
        <f>SUM(B2:B8)</f>
        <v>621710364243.33997</v>
      </c>
      <c r="C9" s="209">
        <f>SUM(C2:C8)</f>
        <v>929258147.36000001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"/>
  <sheetViews>
    <sheetView zoomScale="115" zoomScaleNormal="115" workbookViewId="0">
      <selection activeCell="E6" sqref="E6"/>
    </sheetView>
  </sheetViews>
  <sheetFormatPr defaultRowHeight="11.25" x14ac:dyDescent="0.2"/>
  <cols>
    <col min="1" max="1" width="18" style="10" bestFit="1" customWidth="1"/>
    <col min="2" max="2" width="15.85546875" style="10" bestFit="1" customWidth="1"/>
    <col min="3" max="3" width="11.140625" style="10" bestFit="1" customWidth="1"/>
    <col min="4" max="4" width="22.42578125" style="10" bestFit="1" customWidth="1"/>
    <col min="5" max="5" width="16.42578125" style="11" bestFit="1" customWidth="1"/>
    <col min="6" max="6" width="16.85546875" style="11" bestFit="1" customWidth="1"/>
    <col min="7" max="8" width="8.7109375" style="12" bestFit="1" customWidth="1"/>
    <col min="9" max="9" width="7.85546875" style="12" bestFit="1" customWidth="1"/>
    <col min="10" max="10" width="14.7109375" style="12" bestFit="1" customWidth="1"/>
    <col min="11" max="11" width="10" style="11" bestFit="1" customWidth="1"/>
    <col min="12" max="12" width="17.85546875" style="11" bestFit="1" customWidth="1"/>
    <col min="13" max="13" width="19.5703125" style="11" bestFit="1" customWidth="1"/>
    <col min="14" max="15" width="8.7109375" style="12" bestFit="1" customWidth="1"/>
    <col min="16" max="16" width="3.5703125" style="13" bestFit="1" customWidth="1"/>
    <col min="17" max="17" width="14.28515625" style="11" bestFit="1" customWidth="1"/>
    <col min="18" max="16384" width="9.140625" style="10"/>
  </cols>
  <sheetData>
    <row r="1" spans="1:17" x14ac:dyDescent="0.2">
      <c r="Q1" s="14">
        <f>SUM(Q3:Q29)</f>
        <v>83270750.34003368</v>
      </c>
    </row>
    <row r="2" spans="1:17" s="15" customFormat="1" ht="42.75" customHeight="1" x14ac:dyDescent="0.25">
      <c r="A2" s="15" t="s">
        <v>46</v>
      </c>
      <c r="B2" s="15" t="s">
        <v>47</v>
      </c>
      <c r="C2" s="15" t="s">
        <v>48</v>
      </c>
      <c r="D2" s="15" t="s">
        <v>49</v>
      </c>
      <c r="E2" s="16" t="s">
        <v>50</v>
      </c>
      <c r="F2" s="16" t="s">
        <v>54</v>
      </c>
      <c r="G2" s="235" t="s">
        <v>51</v>
      </c>
      <c r="H2" s="235"/>
      <c r="I2" s="17" t="s">
        <v>58</v>
      </c>
      <c r="J2" s="17" t="s">
        <v>63</v>
      </c>
      <c r="K2" s="18" t="s">
        <v>53</v>
      </c>
      <c r="L2" s="18" t="s">
        <v>62</v>
      </c>
      <c r="M2" s="16" t="s">
        <v>52</v>
      </c>
      <c r="N2" s="236" t="s">
        <v>55</v>
      </c>
      <c r="O2" s="236"/>
      <c r="P2" s="236"/>
      <c r="Q2" s="18" t="s">
        <v>61</v>
      </c>
    </row>
    <row r="3" spans="1:17" s="15" customFormat="1" x14ac:dyDescent="0.2">
      <c r="A3" s="19" t="s">
        <v>40</v>
      </c>
      <c r="B3" s="20" t="s">
        <v>41</v>
      </c>
      <c r="C3" s="21">
        <v>42579</v>
      </c>
      <c r="D3" s="15" t="s">
        <v>16</v>
      </c>
      <c r="E3" s="22">
        <v>55176041655</v>
      </c>
      <c r="F3" s="22">
        <v>82764062</v>
      </c>
      <c r="G3" s="21">
        <v>42581</v>
      </c>
      <c r="H3" s="21">
        <v>42945</v>
      </c>
      <c r="I3" s="12" t="s">
        <v>59</v>
      </c>
      <c r="J3" s="11">
        <v>7000000000</v>
      </c>
      <c r="L3" s="11"/>
      <c r="M3" s="16">
        <f>E3-J3</f>
        <v>48176041655</v>
      </c>
      <c r="N3" s="21">
        <v>42765</v>
      </c>
      <c r="O3" s="21">
        <v>42945</v>
      </c>
      <c r="P3" s="13">
        <f t="shared" ref="P3:P8" si="0">O3-N3+1</f>
        <v>181</v>
      </c>
      <c r="Q3" s="16">
        <f>M3*0.03%/365*P3</f>
        <v>7167011.1284013689</v>
      </c>
    </row>
    <row r="4" spans="1:17" x14ac:dyDescent="0.2">
      <c r="A4" s="23" t="s">
        <v>38</v>
      </c>
      <c r="B4" s="23" t="s">
        <v>39</v>
      </c>
      <c r="C4" s="21">
        <v>42541</v>
      </c>
      <c r="D4" s="10" t="s">
        <v>24</v>
      </c>
      <c r="E4" s="11">
        <v>156288000000</v>
      </c>
      <c r="F4" s="11">
        <v>57805150</v>
      </c>
      <c r="G4" s="12">
        <v>42745</v>
      </c>
      <c r="H4" s="12">
        <v>42969</v>
      </c>
      <c r="I4" s="12" t="s">
        <v>59</v>
      </c>
      <c r="J4" s="11">
        <v>7000000000</v>
      </c>
      <c r="M4" s="11">
        <f>E4-J4</f>
        <v>149288000000</v>
      </c>
      <c r="N4" s="12">
        <v>42745</v>
      </c>
      <c r="O4" s="12">
        <v>42969</v>
      </c>
      <c r="P4" s="13">
        <f t="shared" si="0"/>
        <v>225</v>
      </c>
      <c r="Q4" s="11">
        <f>M4*0.03%/365*P4</f>
        <v>27608054.794520542</v>
      </c>
    </row>
    <row r="5" spans="1:17" x14ac:dyDescent="0.2">
      <c r="A5" s="23" t="s">
        <v>20</v>
      </c>
      <c r="B5" s="10" t="s">
        <v>21</v>
      </c>
      <c r="C5" s="21">
        <v>42730</v>
      </c>
      <c r="D5" s="10" t="s">
        <v>19</v>
      </c>
      <c r="E5" s="24">
        <v>74666666666.660004</v>
      </c>
      <c r="F5" s="11">
        <v>149333333.33000001</v>
      </c>
      <c r="G5" s="12">
        <v>42744</v>
      </c>
      <c r="H5" s="12">
        <v>43094</v>
      </c>
      <c r="I5" s="12" t="s">
        <v>59</v>
      </c>
      <c r="J5" s="11">
        <v>7000000000</v>
      </c>
      <c r="M5" s="11">
        <f>E5-J5</f>
        <v>67666666666.660004</v>
      </c>
      <c r="N5" s="12">
        <v>42744</v>
      </c>
      <c r="O5" s="12">
        <v>43094</v>
      </c>
      <c r="P5" s="13">
        <f t="shared" si="0"/>
        <v>351</v>
      </c>
      <c r="Q5" s="11">
        <f>M5*0.03%/365*P5</f>
        <v>19521369.863011777</v>
      </c>
    </row>
    <row r="6" spans="1:17" x14ac:dyDescent="0.2">
      <c r="A6" s="10" t="s">
        <v>36</v>
      </c>
      <c r="B6" s="10" t="s">
        <v>37</v>
      </c>
      <c r="C6" s="21">
        <v>42751</v>
      </c>
      <c r="D6" s="10" t="s">
        <v>7</v>
      </c>
      <c r="E6" s="24">
        <v>17038955595</v>
      </c>
      <c r="F6" s="11">
        <v>34077911</v>
      </c>
      <c r="G6" s="12">
        <v>42756</v>
      </c>
      <c r="H6" s="12">
        <v>43120</v>
      </c>
      <c r="I6" s="12" t="s">
        <v>60</v>
      </c>
      <c r="K6" s="25">
        <v>0.4</v>
      </c>
      <c r="L6" s="25">
        <v>0.6</v>
      </c>
      <c r="M6" s="11">
        <f>E6*60%</f>
        <v>10223373357</v>
      </c>
      <c r="N6" s="12">
        <v>42756</v>
      </c>
      <c r="O6" s="12">
        <v>43120</v>
      </c>
      <c r="P6" s="13">
        <f t="shared" si="0"/>
        <v>365</v>
      </c>
      <c r="Q6" s="11">
        <f>F6*60%</f>
        <v>20446746.599999998</v>
      </c>
    </row>
    <row r="7" spans="1:17" x14ac:dyDescent="0.2">
      <c r="A7" s="10" t="s">
        <v>34</v>
      </c>
      <c r="B7" s="10" t="s">
        <v>35</v>
      </c>
      <c r="C7" s="21">
        <v>42746</v>
      </c>
      <c r="D7" s="10" t="s">
        <v>7</v>
      </c>
      <c r="E7" s="11">
        <v>12485664338.799999</v>
      </c>
      <c r="F7" s="11">
        <v>17842014.34</v>
      </c>
      <c r="G7" s="12">
        <v>42761</v>
      </c>
      <c r="H7" s="12">
        <v>43125</v>
      </c>
      <c r="I7" s="12" t="s">
        <v>60</v>
      </c>
      <c r="K7" s="25">
        <v>0.56000000000000005</v>
      </c>
      <c r="L7" s="25">
        <v>0.44</v>
      </c>
      <c r="M7" s="11">
        <f>E7*44%</f>
        <v>5493692309.0719995</v>
      </c>
      <c r="N7" s="12">
        <v>42761</v>
      </c>
      <c r="O7" s="12">
        <v>43125</v>
      </c>
      <c r="P7" s="13">
        <f t="shared" si="0"/>
        <v>365</v>
      </c>
      <c r="Q7" s="11">
        <f>F7*L7</f>
        <v>7850486.3096000003</v>
      </c>
    </row>
    <row r="8" spans="1:17" x14ac:dyDescent="0.2">
      <c r="A8" s="10" t="s">
        <v>12</v>
      </c>
      <c r="B8" s="10" t="s">
        <v>13</v>
      </c>
      <c r="C8" s="21">
        <v>42759</v>
      </c>
      <c r="D8" s="10" t="s">
        <v>7</v>
      </c>
      <c r="E8" s="24">
        <v>7905214768</v>
      </c>
      <c r="F8" s="11">
        <v>4513877.63</v>
      </c>
      <c r="G8" s="12">
        <v>42761</v>
      </c>
      <c r="H8" s="12">
        <v>43125</v>
      </c>
      <c r="I8" s="12" t="s">
        <v>60</v>
      </c>
      <c r="K8" s="25">
        <v>0.85</v>
      </c>
      <c r="L8" s="25">
        <v>0.15</v>
      </c>
      <c r="M8" s="11">
        <f>E8*L8</f>
        <v>1185782215.2</v>
      </c>
      <c r="N8" s="12">
        <v>42761</v>
      </c>
      <c r="O8" s="12">
        <v>43125</v>
      </c>
      <c r="P8" s="13">
        <f t="shared" si="0"/>
        <v>365</v>
      </c>
      <c r="Q8" s="11">
        <f>F8*15%</f>
        <v>677081.64449999994</v>
      </c>
    </row>
  </sheetData>
  <mergeCells count="2">
    <mergeCell ref="G2:H2"/>
    <mergeCell ref="N2:P2"/>
  </mergeCell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R40"/>
  <sheetViews>
    <sheetView zoomScale="130" zoomScaleNormal="130" workbookViewId="0">
      <selection activeCell="B13" sqref="B13"/>
    </sheetView>
  </sheetViews>
  <sheetFormatPr defaultRowHeight="11.25" x14ac:dyDescent="0.2"/>
  <cols>
    <col min="1" max="1" width="9.140625" style="10"/>
    <col min="2" max="2" width="29.7109375" style="10" bestFit="1" customWidth="1"/>
    <col min="3" max="3" width="18.85546875" style="10" bestFit="1" customWidth="1"/>
    <col min="4" max="4" width="20.140625" style="26" bestFit="1" customWidth="1"/>
    <col min="5" max="5" width="30.140625" style="10" bestFit="1" customWidth="1"/>
    <col min="6" max="6" width="15.5703125" style="10" bestFit="1" customWidth="1"/>
    <col min="7" max="7" width="16.85546875" style="10" bestFit="1" customWidth="1"/>
    <col min="8" max="9" width="8.7109375" style="10" bestFit="1" customWidth="1"/>
    <col min="10" max="10" width="14.7109375" style="10" bestFit="1" customWidth="1"/>
    <col min="11" max="11" width="10" style="10" bestFit="1" customWidth="1"/>
    <col min="12" max="12" width="9.7109375" style="10" bestFit="1" customWidth="1"/>
    <col min="13" max="13" width="16.7109375" style="10" customWidth="1"/>
    <col min="14" max="15" width="8.7109375" style="10" bestFit="1" customWidth="1"/>
    <col min="16" max="16" width="3.5703125" style="10" bestFit="1" customWidth="1"/>
    <col min="17" max="17" width="14.28515625" style="10" bestFit="1" customWidth="1"/>
    <col min="18" max="16384" width="9.140625" style="10"/>
  </cols>
  <sheetData>
    <row r="3" spans="2:18" x14ac:dyDescent="0.2">
      <c r="Q3" s="27">
        <f>SUM(Q5:Q30)</f>
        <v>86805343.806649998</v>
      </c>
    </row>
    <row r="4" spans="2:18" ht="78" customHeight="1" x14ac:dyDescent="0.2">
      <c r="B4" s="15" t="s">
        <v>46</v>
      </c>
      <c r="C4" s="15" t="s">
        <v>47</v>
      </c>
      <c r="D4" s="28" t="s">
        <v>48</v>
      </c>
      <c r="E4" s="15" t="s">
        <v>49</v>
      </c>
      <c r="F4" s="16" t="s">
        <v>50</v>
      </c>
      <c r="G4" s="16" t="s">
        <v>54</v>
      </c>
      <c r="H4" s="235" t="s">
        <v>51</v>
      </c>
      <c r="I4" s="235"/>
      <c r="J4" s="17" t="s">
        <v>63</v>
      </c>
      <c r="K4" s="18" t="s">
        <v>53</v>
      </c>
      <c r="L4" s="18" t="s">
        <v>62</v>
      </c>
      <c r="M4" s="16" t="s">
        <v>52</v>
      </c>
      <c r="N4" s="236" t="s">
        <v>55</v>
      </c>
      <c r="O4" s="236"/>
      <c r="P4" s="236"/>
      <c r="Q4" s="18" t="s">
        <v>61</v>
      </c>
    </row>
    <row r="5" spans="2:18" s="15" customFormat="1" x14ac:dyDescent="0.25">
      <c r="B5" s="15" t="s">
        <v>44</v>
      </c>
      <c r="C5" s="15" t="s">
        <v>45</v>
      </c>
      <c r="D5" s="21">
        <v>42789</v>
      </c>
      <c r="E5" s="19" t="s">
        <v>30</v>
      </c>
      <c r="F5" s="22">
        <v>15000000000</v>
      </c>
      <c r="G5" s="16">
        <v>19500000</v>
      </c>
      <c r="H5" s="21">
        <v>42789</v>
      </c>
      <c r="I5" s="21">
        <v>43153</v>
      </c>
      <c r="J5" s="29">
        <v>7000000000</v>
      </c>
      <c r="M5" s="29">
        <v>8000000000</v>
      </c>
      <c r="N5" s="21">
        <v>42789</v>
      </c>
      <c r="O5" s="21">
        <v>43153</v>
      </c>
      <c r="P5" s="15">
        <f>O5-N5+1</f>
        <v>365</v>
      </c>
      <c r="Q5" s="29">
        <f>M5*0.13%</f>
        <v>10400000</v>
      </c>
      <c r="R5" s="16"/>
    </row>
    <row r="6" spans="2:18" x14ac:dyDescent="0.2">
      <c r="B6" s="10" t="s">
        <v>17</v>
      </c>
      <c r="C6" s="10" t="s">
        <v>18</v>
      </c>
      <c r="D6" s="21">
        <v>41782</v>
      </c>
      <c r="E6" s="10" t="s">
        <v>16</v>
      </c>
      <c r="F6" s="30">
        <v>7494911609</v>
      </c>
      <c r="G6" s="11">
        <v>2997964.64</v>
      </c>
      <c r="H6" s="12">
        <v>42790</v>
      </c>
      <c r="I6" s="12">
        <v>42878</v>
      </c>
      <c r="K6" s="31">
        <v>0.9</v>
      </c>
      <c r="L6" s="31">
        <v>0.1</v>
      </c>
      <c r="M6" s="27">
        <f>F6*10%</f>
        <v>749491160.9000001</v>
      </c>
      <c r="N6" s="12">
        <v>42790</v>
      </c>
      <c r="O6" s="12">
        <v>42878</v>
      </c>
      <c r="P6" s="15">
        <f>O6-N6+1</f>
        <v>89</v>
      </c>
      <c r="Q6" s="27">
        <f>G6*L6</f>
        <v>299796.46400000004</v>
      </c>
    </row>
    <row r="7" spans="2:18" x14ac:dyDescent="0.2">
      <c r="B7" s="10" t="s">
        <v>17</v>
      </c>
      <c r="C7" s="10" t="s">
        <v>18</v>
      </c>
      <c r="D7" s="21">
        <v>41782</v>
      </c>
      <c r="E7" s="10" t="s">
        <v>16</v>
      </c>
      <c r="F7" s="30">
        <v>12764945319.09</v>
      </c>
      <c r="G7" s="11">
        <v>5105978.13</v>
      </c>
      <c r="H7" s="12">
        <v>42790</v>
      </c>
      <c r="I7" s="12">
        <v>42878</v>
      </c>
      <c r="J7" s="27">
        <f t="shared" ref="J7:J13" si="0">F7*K7</f>
        <v>7020719925.4995003</v>
      </c>
      <c r="K7" s="31">
        <v>0.55000000000000004</v>
      </c>
      <c r="L7" s="31">
        <v>0.45</v>
      </c>
      <c r="M7" s="27">
        <f t="shared" ref="M7:M13" si="1">F7*L7</f>
        <v>5744225393.5904999</v>
      </c>
      <c r="N7" s="12">
        <v>42790</v>
      </c>
      <c r="O7" s="12">
        <v>42878</v>
      </c>
      <c r="P7" s="15">
        <f t="shared" ref="P7:P12" si="2">O7-N7+1</f>
        <v>89</v>
      </c>
      <c r="Q7" s="27">
        <f t="shared" ref="Q7:Q13" si="3">G7*L7</f>
        <v>2297690.1584999999</v>
      </c>
    </row>
    <row r="8" spans="2:18" x14ac:dyDescent="0.2">
      <c r="B8" s="10" t="s">
        <v>17</v>
      </c>
      <c r="C8" s="10" t="s">
        <v>18</v>
      </c>
      <c r="D8" s="21">
        <v>41782</v>
      </c>
      <c r="E8" s="10" t="s">
        <v>16</v>
      </c>
      <c r="F8" s="30">
        <v>42180258624.419998</v>
      </c>
      <c r="G8" s="11">
        <v>16872103.449999999</v>
      </c>
      <c r="H8" s="12">
        <v>42790</v>
      </c>
      <c r="I8" s="12">
        <v>42878</v>
      </c>
      <c r="J8" s="27">
        <f t="shared" si="0"/>
        <v>7044103190.2781401</v>
      </c>
      <c r="K8" s="32">
        <v>0.16700000000000001</v>
      </c>
      <c r="L8" s="32">
        <v>0.83299999999999996</v>
      </c>
      <c r="M8" s="27">
        <f t="shared" si="1"/>
        <v>35136155434.141853</v>
      </c>
      <c r="N8" s="12">
        <v>42790</v>
      </c>
      <c r="O8" s="12">
        <v>42878</v>
      </c>
      <c r="P8" s="15">
        <f t="shared" si="2"/>
        <v>89</v>
      </c>
      <c r="Q8" s="27">
        <f t="shared" si="3"/>
        <v>14054462.173849998</v>
      </c>
    </row>
    <row r="9" spans="2:18" x14ac:dyDescent="0.2">
      <c r="B9" s="10" t="s">
        <v>17</v>
      </c>
      <c r="C9" s="10" t="s">
        <v>18</v>
      </c>
      <c r="D9" s="21">
        <v>41782</v>
      </c>
      <c r="E9" s="10" t="s">
        <v>16</v>
      </c>
      <c r="F9" s="30">
        <v>19650105103.720001</v>
      </c>
      <c r="G9" s="11">
        <v>7860042.4400000004</v>
      </c>
      <c r="H9" s="12">
        <v>42790</v>
      </c>
      <c r="I9" s="12">
        <v>42878</v>
      </c>
      <c r="J9" s="27">
        <f t="shared" si="0"/>
        <v>7074037837.3392</v>
      </c>
      <c r="K9" s="31">
        <v>0.36</v>
      </c>
      <c r="L9" s="31">
        <v>0.64</v>
      </c>
      <c r="M9" s="27">
        <f t="shared" si="1"/>
        <v>12576067266.3808</v>
      </c>
      <c r="N9" s="12">
        <v>42790</v>
      </c>
      <c r="O9" s="12">
        <v>42878</v>
      </c>
      <c r="P9" s="15">
        <f t="shared" si="2"/>
        <v>89</v>
      </c>
      <c r="Q9" s="27">
        <f t="shared" si="3"/>
        <v>5030427.1616000002</v>
      </c>
    </row>
    <row r="10" spans="2:18" x14ac:dyDescent="0.2">
      <c r="B10" s="10" t="s">
        <v>17</v>
      </c>
      <c r="C10" s="10" t="s">
        <v>18</v>
      </c>
      <c r="D10" s="21">
        <v>41782</v>
      </c>
      <c r="E10" s="10" t="s">
        <v>16</v>
      </c>
      <c r="F10" s="30">
        <v>10440290633.73</v>
      </c>
      <c r="G10" s="11">
        <v>4176116.25</v>
      </c>
      <c r="H10" s="12">
        <v>42790</v>
      </c>
      <c r="I10" s="12">
        <v>42878</v>
      </c>
      <c r="J10" s="27">
        <f t="shared" si="0"/>
        <v>6994994724.5991001</v>
      </c>
      <c r="K10" s="31">
        <v>0.67</v>
      </c>
      <c r="L10" s="31">
        <v>0.33</v>
      </c>
      <c r="M10" s="27">
        <f t="shared" si="1"/>
        <v>3445295909.1308999</v>
      </c>
      <c r="N10" s="12">
        <v>42790</v>
      </c>
      <c r="O10" s="12">
        <v>42878</v>
      </c>
      <c r="P10" s="15">
        <f t="shared" si="2"/>
        <v>89</v>
      </c>
      <c r="Q10" s="27">
        <f t="shared" si="3"/>
        <v>1378118.3625</v>
      </c>
    </row>
    <row r="11" spans="2:18" x14ac:dyDescent="0.2">
      <c r="B11" s="10" t="s">
        <v>17</v>
      </c>
      <c r="C11" s="10" t="s">
        <v>18</v>
      </c>
      <c r="D11" s="21">
        <v>41782</v>
      </c>
      <c r="E11" s="10" t="s">
        <v>16</v>
      </c>
      <c r="F11" s="30">
        <v>9453250433.9400005</v>
      </c>
      <c r="G11" s="11">
        <v>3781300.17</v>
      </c>
      <c r="H11" s="12">
        <v>42790</v>
      </c>
      <c r="I11" s="12">
        <v>42878</v>
      </c>
      <c r="J11" s="27">
        <f t="shared" si="0"/>
        <v>6995405321.1156006</v>
      </c>
      <c r="K11" s="31">
        <v>0.74</v>
      </c>
      <c r="L11" s="31">
        <v>0.26</v>
      </c>
      <c r="M11" s="27">
        <f t="shared" si="1"/>
        <v>2457845112.8244004</v>
      </c>
      <c r="N11" s="12">
        <v>42790</v>
      </c>
      <c r="O11" s="12">
        <v>42878</v>
      </c>
      <c r="P11" s="15">
        <f t="shared" si="2"/>
        <v>89</v>
      </c>
      <c r="Q11" s="27">
        <f t="shared" si="3"/>
        <v>983138.0442</v>
      </c>
    </row>
    <row r="12" spans="2:18" x14ac:dyDescent="0.2">
      <c r="B12" s="10" t="s">
        <v>17</v>
      </c>
      <c r="C12" s="10" t="s">
        <v>18</v>
      </c>
      <c r="D12" s="21">
        <v>41782</v>
      </c>
      <c r="E12" s="10" t="s">
        <v>16</v>
      </c>
      <c r="F12" s="30">
        <v>9845640913.8400002</v>
      </c>
      <c r="G12" s="11">
        <v>3938256.36</v>
      </c>
      <c r="H12" s="12">
        <v>42790</v>
      </c>
      <c r="I12" s="12">
        <v>42878</v>
      </c>
      <c r="J12" s="27">
        <f t="shared" si="0"/>
        <v>6990405048.8263998</v>
      </c>
      <c r="K12" s="31">
        <v>0.71</v>
      </c>
      <c r="L12" s="31">
        <v>0.28999999999999998</v>
      </c>
      <c r="M12" s="27">
        <f t="shared" si="1"/>
        <v>2855235865.0135999</v>
      </c>
      <c r="N12" s="12">
        <v>42790</v>
      </c>
      <c r="O12" s="12">
        <v>42878</v>
      </c>
      <c r="P12" s="15">
        <f t="shared" si="2"/>
        <v>89</v>
      </c>
      <c r="Q12" s="27">
        <f t="shared" si="3"/>
        <v>1142094.3443999998</v>
      </c>
    </row>
    <row r="13" spans="2:18" x14ac:dyDescent="0.2">
      <c r="B13" s="10" t="s">
        <v>22</v>
      </c>
      <c r="C13" s="10" t="s">
        <v>23</v>
      </c>
      <c r="D13" s="21">
        <v>42776</v>
      </c>
      <c r="E13" s="10" t="s">
        <v>7</v>
      </c>
      <c r="F13" s="30">
        <v>24899669962</v>
      </c>
      <c r="G13" s="11">
        <v>71138357.079999998</v>
      </c>
      <c r="H13" s="12">
        <v>42780</v>
      </c>
      <c r="I13" s="12">
        <v>43144</v>
      </c>
      <c r="J13" s="27">
        <f t="shared" si="0"/>
        <v>6971907589.3600006</v>
      </c>
      <c r="K13" s="31">
        <v>0.28000000000000003</v>
      </c>
      <c r="L13" s="31">
        <v>0.72</v>
      </c>
      <c r="M13" s="27">
        <f t="shared" si="1"/>
        <v>17927762372.639999</v>
      </c>
      <c r="N13" s="12">
        <v>42780</v>
      </c>
      <c r="O13" s="12">
        <v>43144</v>
      </c>
      <c r="P13" s="15">
        <f>O13-N13+1</f>
        <v>365</v>
      </c>
      <c r="Q13" s="27">
        <f t="shared" si="3"/>
        <v>51219617.097599998</v>
      </c>
    </row>
    <row r="28" spans="3:6" x14ac:dyDescent="0.2">
      <c r="D28" s="27">
        <f>SUM(D29:D40)</f>
        <v>410510187024</v>
      </c>
      <c r="E28" s="27">
        <f>SUM(E29:E40)</f>
        <v>1477674852.996731</v>
      </c>
      <c r="F28" s="11">
        <v>1500000000</v>
      </c>
    </row>
    <row r="29" spans="3:6" x14ac:dyDescent="0.2">
      <c r="C29" s="10" t="s">
        <v>75</v>
      </c>
      <c r="D29" s="33">
        <v>16481118408</v>
      </c>
      <c r="E29" s="33">
        <v>65016461.8814907</v>
      </c>
    </row>
    <row r="30" spans="3:6" x14ac:dyDescent="0.2">
      <c r="C30" s="10" t="s">
        <v>74</v>
      </c>
      <c r="D30" s="33">
        <v>43110279216</v>
      </c>
      <c r="E30" s="33">
        <v>163998494.82047105</v>
      </c>
    </row>
    <row r="31" spans="3:6" x14ac:dyDescent="0.2">
      <c r="C31" s="10" t="s">
        <v>73</v>
      </c>
      <c r="D31" s="11">
        <v>33286034112</v>
      </c>
      <c r="E31" s="11">
        <v>120924834.54882154</v>
      </c>
    </row>
    <row r="32" spans="3:6" x14ac:dyDescent="0.2">
      <c r="C32" s="10" t="s">
        <v>72</v>
      </c>
      <c r="D32" s="11">
        <v>43561075224</v>
      </c>
      <c r="E32" s="11">
        <v>129483356.93722704</v>
      </c>
    </row>
    <row r="33" spans="3:5" x14ac:dyDescent="0.2">
      <c r="C33" s="10" t="s">
        <v>71</v>
      </c>
      <c r="D33" s="11">
        <v>61314079008</v>
      </c>
      <c r="E33" s="11">
        <v>252026057.03359887</v>
      </c>
    </row>
    <row r="34" spans="3:5" x14ac:dyDescent="0.2">
      <c r="C34" s="10" t="s">
        <v>70</v>
      </c>
      <c r="D34" s="11">
        <v>43399455576</v>
      </c>
      <c r="E34" s="11">
        <v>170691230.19585758</v>
      </c>
    </row>
    <row r="35" spans="3:5" x14ac:dyDescent="0.2">
      <c r="C35" s="10" t="s">
        <v>69</v>
      </c>
      <c r="D35" s="11">
        <v>36858929664</v>
      </c>
      <c r="E35" s="11">
        <v>112482756.45176977</v>
      </c>
    </row>
    <row r="36" spans="3:5" x14ac:dyDescent="0.2">
      <c r="C36" s="10" t="s">
        <v>68</v>
      </c>
      <c r="D36" s="11">
        <v>24445811688</v>
      </c>
      <c r="E36" s="11">
        <v>91676585.813588858</v>
      </c>
    </row>
    <row r="37" spans="3:5" x14ac:dyDescent="0.2">
      <c r="C37" s="10" t="s">
        <v>67</v>
      </c>
      <c r="D37" s="11">
        <v>57095195040</v>
      </c>
      <c r="E37" s="11">
        <v>199802974.36449221</v>
      </c>
    </row>
    <row r="38" spans="3:5" x14ac:dyDescent="0.2">
      <c r="C38" s="10" t="s">
        <v>66</v>
      </c>
      <c r="D38" s="11">
        <v>21236855256</v>
      </c>
      <c r="E38" s="11">
        <v>60416310.096021742</v>
      </c>
    </row>
    <row r="39" spans="3:5" x14ac:dyDescent="0.2">
      <c r="C39" s="10" t="s">
        <v>65</v>
      </c>
      <c r="D39" s="11">
        <v>18261642888</v>
      </c>
      <c r="E39" s="11">
        <v>71353100.482301131</v>
      </c>
    </row>
    <row r="40" spans="3:5" x14ac:dyDescent="0.2">
      <c r="C40" s="10" t="s">
        <v>64</v>
      </c>
      <c r="D40" s="11">
        <v>11459710944</v>
      </c>
      <c r="E40" s="11">
        <v>39802690.371090502</v>
      </c>
    </row>
  </sheetData>
  <mergeCells count="2">
    <mergeCell ref="H4:I4"/>
    <mergeCell ref="N4:P4"/>
  </mergeCell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P11"/>
  <sheetViews>
    <sheetView workbookViewId="0">
      <selection activeCell="B9" sqref="B9"/>
    </sheetView>
  </sheetViews>
  <sheetFormatPr defaultRowHeight="15" x14ac:dyDescent="0.25"/>
  <cols>
    <col min="2" max="2" width="13.5703125" bestFit="1" customWidth="1"/>
    <col min="3" max="3" width="12" bestFit="1" customWidth="1"/>
    <col min="4" max="4" width="14.28515625" bestFit="1" customWidth="1"/>
    <col min="5" max="5" width="16.28515625" bestFit="1" customWidth="1"/>
    <col min="6" max="6" width="19.140625" bestFit="1" customWidth="1"/>
    <col min="7" max="7" width="22.7109375" bestFit="1" customWidth="1"/>
    <col min="8" max="9" width="10.140625" bestFit="1" customWidth="1"/>
    <col min="10" max="10" width="26.140625" bestFit="1" customWidth="1"/>
    <col min="11" max="11" width="25.5703125" bestFit="1" customWidth="1"/>
    <col min="15" max="15" width="9.42578125" customWidth="1"/>
    <col min="16" max="16" width="8.5703125" bestFit="1" customWidth="1"/>
  </cols>
  <sheetData>
    <row r="6" spans="2:16" ht="90" x14ac:dyDescent="0.25">
      <c r="B6" s="1" t="s">
        <v>46</v>
      </c>
      <c r="C6" s="1" t="s">
        <v>47</v>
      </c>
      <c r="D6" s="9" t="s">
        <v>48</v>
      </c>
      <c r="E6" s="1" t="s">
        <v>49</v>
      </c>
      <c r="F6" s="3" t="s">
        <v>50</v>
      </c>
      <c r="G6" s="3" t="s">
        <v>54</v>
      </c>
      <c r="H6" s="237" t="s">
        <v>51</v>
      </c>
      <c r="I6" s="237"/>
      <c r="J6" s="3" t="s">
        <v>52</v>
      </c>
      <c r="K6" s="3" t="s">
        <v>53</v>
      </c>
      <c r="L6" s="238" t="s">
        <v>55</v>
      </c>
      <c r="M6" s="238"/>
      <c r="N6" s="238"/>
      <c r="O6" s="8" t="s">
        <v>56</v>
      </c>
      <c r="P6" s="8" t="s">
        <v>57</v>
      </c>
    </row>
    <row r="7" spans="2:16" x14ac:dyDescent="0.25">
      <c r="B7" s="4" t="s">
        <v>42</v>
      </c>
      <c r="C7" s="4" t="s">
        <v>43</v>
      </c>
      <c r="D7" s="6">
        <v>42797</v>
      </c>
      <c r="E7" s="4" t="s">
        <v>7</v>
      </c>
      <c r="F7" s="2">
        <v>6735091393.8100004</v>
      </c>
      <c r="G7" s="2">
        <v>3845737.19</v>
      </c>
      <c r="H7" s="5">
        <v>42801</v>
      </c>
      <c r="I7" s="5">
        <v>43165</v>
      </c>
    </row>
    <row r="8" spans="2:16" x14ac:dyDescent="0.25">
      <c r="B8" s="4" t="s">
        <v>25</v>
      </c>
      <c r="C8" s="4" t="s">
        <v>26</v>
      </c>
      <c r="D8" s="6">
        <v>42797</v>
      </c>
      <c r="E8" s="4" t="s">
        <v>7</v>
      </c>
      <c r="F8" s="7">
        <v>10305398384.6</v>
      </c>
      <c r="G8" s="2">
        <v>5884382.4800000004</v>
      </c>
      <c r="H8" s="5">
        <v>42798</v>
      </c>
      <c r="I8" s="5">
        <v>43162</v>
      </c>
    </row>
    <row r="9" spans="2:16" x14ac:dyDescent="0.25">
      <c r="B9" s="4" t="s">
        <v>28</v>
      </c>
      <c r="C9" s="4" t="s">
        <v>29</v>
      </c>
      <c r="D9" s="6">
        <v>42794</v>
      </c>
      <c r="E9" s="4" t="s">
        <v>7</v>
      </c>
      <c r="F9" s="7">
        <v>22585312899</v>
      </c>
      <c r="G9" s="2">
        <v>70985638.439999998</v>
      </c>
      <c r="H9" s="5">
        <v>42798</v>
      </c>
      <c r="I9" s="5">
        <v>43162</v>
      </c>
    </row>
    <row r="10" spans="2:16" x14ac:dyDescent="0.25">
      <c r="B10" s="4" t="s">
        <v>31</v>
      </c>
      <c r="C10" s="4" t="s">
        <v>32</v>
      </c>
      <c r="D10" s="6">
        <v>42766</v>
      </c>
      <c r="E10" s="4" t="s">
        <v>24</v>
      </c>
      <c r="F10" s="7">
        <v>7488750000</v>
      </c>
      <c r="G10" s="2">
        <v>22466250</v>
      </c>
      <c r="H10" s="5">
        <v>42797</v>
      </c>
      <c r="I10" s="5">
        <v>43161</v>
      </c>
    </row>
    <row r="11" spans="2:16" x14ac:dyDescent="0.25">
      <c r="B11" s="4" t="s">
        <v>31</v>
      </c>
      <c r="C11" s="4" t="s">
        <v>33</v>
      </c>
      <c r="D11" s="6">
        <v>42797</v>
      </c>
      <c r="E11" s="4" t="s">
        <v>24</v>
      </c>
      <c r="F11" s="7">
        <v>7488750000</v>
      </c>
      <c r="G11" s="2">
        <v>22466250</v>
      </c>
      <c r="H11" s="5">
        <v>42797</v>
      </c>
      <c r="I11" s="5">
        <v>43161</v>
      </c>
    </row>
  </sheetData>
  <mergeCells count="2">
    <mergeCell ref="H6:I6"/>
    <mergeCell ref="L6:N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>
      <selection sqref="A1:H13"/>
    </sheetView>
  </sheetViews>
  <sheetFormatPr defaultRowHeight="15" x14ac:dyDescent="0.25"/>
  <cols>
    <col min="1" max="1" width="11.85546875" customWidth="1"/>
    <col min="2" max="2" width="33.28515625" customWidth="1"/>
    <col min="3" max="3" width="15.42578125" customWidth="1"/>
    <col min="4" max="4" width="12.140625" customWidth="1"/>
    <col min="5" max="5" width="13.140625" customWidth="1"/>
    <col min="7" max="7" width="20" customWidth="1"/>
    <col min="8" max="8" width="18.42578125" customWidth="1"/>
  </cols>
  <sheetData>
    <row r="1" spans="1:8" ht="25.5" customHeight="1" x14ac:dyDescent="0.25">
      <c r="A1" s="243" t="s">
        <v>115</v>
      </c>
      <c r="B1" s="243"/>
      <c r="C1" s="243"/>
      <c r="D1" s="243"/>
      <c r="E1" s="243"/>
      <c r="F1" s="243"/>
      <c r="G1" s="243"/>
      <c r="H1" s="243"/>
    </row>
    <row r="2" spans="1:8" x14ac:dyDescent="0.25">
      <c r="A2" s="65"/>
      <c r="B2" s="65"/>
      <c r="C2" s="65"/>
      <c r="D2" s="65"/>
      <c r="E2" s="65"/>
      <c r="F2" s="65"/>
      <c r="G2" s="65"/>
      <c r="H2" s="65"/>
    </row>
    <row r="3" spans="1:8" ht="30" x14ac:dyDescent="0.25">
      <c r="A3" s="57" t="s">
        <v>100</v>
      </c>
      <c r="B3" s="58" t="s">
        <v>102</v>
      </c>
      <c r="C3" s="58" t="s">
        <v>14</v>
      </c>
      <c r="D3" s="239" t="s">
        <v>5</v>
      </c>
      <c r="E3" s="239"/>
      <c r="F3" s="239"/>
      <c r="G3" s="59" t="s">
        <v>3</v>
      </c>
      <c r="H3" s="59" t="s">
        <v>8</v>
      </c>
    </row>
    <row r="4" spans="1:8" s="111" customFormat="1" x14ac:dyDescent="0.25">
      <c r="A4" s="110">
        <v>1</v>
      </c>
      <c r="B4" s="116" t="s">
        <v>97</v>
      </c>
      <c r="C4" s="117">
        <v>42783</v>
      </c>
      <c r="D4" s="60">
        <v>42783</v>
      </c>
      <c r="E4" s="118" t="s">
        <v>98</v>
      </c>
      <c r="F4" s="61">
        <f>E4-D4+1</f>
        <v>318</v>
      </c>
      <c r="G4" s="119">
        <v>8400000000</v>
      </c>
      <c r="H4" s="119">
        <v>26880000</v>
      </c>
    </row>
    <row r="5" spans="1:8" s="111" customFormat="1" ht="30" x14ac:dyDescent="0.25">
      <c r="A5" s="110">
        <v>2</v>
      </c>
      <c r="B5" s="121" t="s">
        <v>103</v>
      </c>
      <c r="C5" s="117">
        <v>42831</v>
      </c>
      <c r="D5" s="117">
        <v>42836</v>
      </c>
      <c r="E5" s="117">
        <v>43200</v>
      </c>
      <c r="F5" s="61">
        <f>E5-D5+1</f>
        <v>365</v>
      </c>
      <c r="G5" s="120">
        <v>14977600000</v>
      </c>
      <c r="H5" s="120">
        <v>14977600</v>
      </c>
    </row>
    <row r="6" spans="1:8" x14ac:dyDescent="0.25">
      <c r="A6" s="240" t="s">
        <v>101</v>
      </c>
      <c r="B6" s="241"/>
      <c r="C6" s="241"/>
      <c r="D6" s="241"/>
      <c r="E6" s="241"/>
      <c r="F6" s="242"/>
      <c r="G6" s="62"/>
      <c r="H6" s="63">
        <f>SUM(H4:H5)</f>
        <v>41857600</v>
      </c>
    </row>
    <row r="7" spans="1:8" s="65" customFormat="1" ht="26.25" customHeight="1" x14ac:dyDescent="0.25">
      <c r="A7" s="243" t="s">
        <v>118</v>
      </c>
      <c r="B7" s="243"/>
      <c r="C7" s="243"/>
      <c r="D7" s="243"/>
      <c r="E7" s="243"/>
      <c r="F7" s="243"/>
      <c r="G7" s="243"/>
      <c r="H7" s="243"/>
    </row>
    <row r="8" spans="1:8" x14ac:dyDescent="0.25">
      <c r="A8" s="65"/>
      <c r="B8" s="65"/>
      <c r="C8" s="65"/>
      <c r="D8" s="65"/>
      <c r="E8" s="65"/>
      <c r="F8" s="65"/>
      <c r="G8" s="65"/>
      <c r="H8" s="65"/>
    </row>
    <row r="9" spans="1:8" ht="30" x14ac:dyDescent="0.25">
      <c r="A9" s="57" t="s">
        <v>100</v>
      </c>
      <c r="B9" s="58" t="s">
        <v>102</v>
      </c>
      <c r="C9" s="58" t="s">
        <v>14</v>
      </c>
      <c r="D9" s="239" t="s">
        <v>5</v>
      </c>
      <c r="E9" s="239"/>
      <c r="F9" s="239"/>
      <c r="G9" s="59" t="s">
        <v>3</v>
      </c>
      <c r="H9" s="59" t="s">
        <v>8</v>
      </c>
    </row>
    <row r="10" spans="1:8" x14ac:dyDescent="0.25">
      <c r="A10" s="57">
        <v>1</v>
      </c>
      <c r="B10" s="113" t="s">
        <v>116</v>
      </c>
      <c r="C10" s="114">
        <v>42493</v>
      </c>
      <c r="D10" s="114">
        <v>42493</v>
      </c>
      <c r="E10" s="114">
        <v>42857</v>
      </c>
      <c r="F10" s="109">
        <f>E10-D10+1</f>
        <v>365</v>
      </c>
      <c r="G10" s="115">
        <v>6512000000</v>
      </c>
      <c r="H10" s="59">
        <v>6512000</v>
      </c>
    </row>
    <row r="11" spans="1:8" x14ac:dyDescent="0.25">
      <c r="A11" s="57">
        <v>2</v>
      </c>
      <c r="B11" s="113" t="s">
        <v>117</v>
      </c>
      <c r="C11" s="114">
        <v>42501</v>
      </c>
      <c r="D11" s="114">
        <v>42496</v>
      </c>
      <c r="E11" s="114">
        <v>42860</v>
      </c>
      <c r="F11" s="109">
        <f t="shared" ref="F11:F12" si="0">E11-D11+1</f>
        <v>365</v>
      </c>
      <c r="G11" s="115">
        <v>6512000000</v>
      </c>
      <c r="H11" s="59">
        <v>6512000</v>
      </c>
    </row>
    <row r="12" spans="1:8" x14ac:dyDescent="0.25">
      <c r="A12" s="57">
        <v>3</v>
      </c>
      <c r="B12" s="113" t="s">
        <v>116</v>
      </c>
      <c r="C12" s="114">
        <v>42501</v>
      </c>
      <c r="D12" s="114">
        <v>42501</v>
      </c>
      <c r="E12" s="114">
        <v>42865</v>
      </c>
      <c r="F12" s="109">
        <f t="shared" si="0"/>
        <v>365</v>
      </c>
      <c r="G12" s="115">
        <v>6512000000</v>
      </c>
      <c r="H12" s="59">
        <v>6512000</v>
      </c>
    </row>
    <row r="13" spans="1:8" x14ac:dyDescent="0.25">
      <c r="A13" s="240" t="s">
        <v>101</v>
      </c>
      <c r="B13" s="241"/>
      <c r="C13" s="241"/>
      <c r="D13" s="241"/>
      <c r="E13" s="241"/>
      <c r="F13" s="242"/>
      <c r="G13" s="45"/>
      <c r="H13" s="64">
        <f>SUM(H10:H12)</f>
        <v>19536000</v>
      </c>
    </row>
    <row r="14" spans="1:8" x14ac:dyDescent="0.25">
      <c r="H14" s="112"/>
    </row>
  </sheetData>
  <mergeCells count="6">
    <mergeCell ref="D9:F9"/>
    <mergeCell ref="A13:F13"/>
    <mergeCell ref="A6:F6"/>
    <mergeCell ref="D3:F3"/>
    <mergeCell ref="A1:H1"/>
    <mergeCell ref="A7:H7"/>
  </mergeCells>
  <pageMargins left="1.1811023622047245" right="0.70866141732283472" top="1.5748031496062993" bottom="0.74803149606299213" header="0.31496062992125984" footer="0.31496062992125984"/>
  <pageSetup paperSize="9" scale="89" orientation="landscape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2"/>
  <sheetViews>
    <sheetView view="pageLayout" zoomScale="78" zoomScalePageLayoutView="78" workbookViewId="0">
      <selection activeCell="F34" sqref="F34"/>
    </sheetView>
  </sheetViews>
  <sheetFormatPr defaultRowHeight="15" x14ac:dyDescent="0.25"/>
  <cols>
    <col min="1" max="1" width="5.140625" style="67" customWidth="1"/>
    <col min="2" max="2" width="16.85546875" bestFit="1" customWidth="1"/>
    <col min="3" max="3" width="35.28515625" bestFit="1" customWidth="1"/>
    <col min="4" max="4" width="16" bestFit="1" customWidth="1"/>
    <col min="5" max="5" width="12.42578125" bestFit="1" customWidth="1"/>
    <col min="6" max="6" width="9" bestFit="1" customWidth="1"/>
    <col min="7" max="8" width="12.42578125" bestFit="1" customWidth="1"/>
    <col min="9" max="9" width="8.5703125" bestFit="1" customWidth="1"/>
    <col min="10" max="10" width="22.5703125" bestFit="1" customWidth="1"/>
    <col min="11" max="11" width="6" bestFit="1" customWidth="1"/>
    <col min="12" max="12" width="19.28515625" bestFit="1" customWidth="1"/>
    <col min="13" max="13" width="6" bestFit="1" customWidth="1"/>
    <col min="19" max="19" width="24.5703125" customWidth="1"/>
  </cols>
  <sheetData>
    <row r="2" spans="1:13" ht="15.75" x14ac:dyDescent="0.25">
      <c r="A2" s="246" t="s">
        <v>104</v>
      </c>
      <c r="B2" s="246"/>
      <c r="C2" s="246"/>
      <c r="D2" s="246"/>
      <c r="E2" s="246"/>
      <c r="F2" s="246"/>
      <c r="G2" s="246"/>
      <c r="H2" s="246"/>
      <c r="I2" s="246"/>
      <c r="J2" s="246"/>
      <c r="K2" s="246"/>
      <c r="L2" s="246"/>
      <c r="M2" s="246"/>
    </row>
    <row r="3" spans="1:13" ht="15.75" x14ac:dyDescent="0.25">
      <c r="A3" s="83"/>
      <c r="B3" s="84"/>
      <c r="C3" s="84"/>
      <c r="D3" s="84"/>
      <c r="E3" s="84"/>
      <c r="F3" s="84"/>
      <c r="G3" s="84"/>
      <c r="H3" s="84"/>
      <c r="I3" s="84"/>
      <c r="J3" s="84"/>
      <c r="K3" s="84"/>
      <c r="L3" s="84"/>
      <c r="M3" s="84"/>
    </row>
    <row r="4" spans="1:13" ht="45" x14ac:dyDescent="0.25">
      <c r="A4" s="68" t="s">
        <v>100</v>
      </c>
      <c r="B4" s="66" t="s">
        <v>4</v>
      </c>
      <c r="C4" s="53" t="s">
        <v>10</v>
      </c>
      <c r="D4" s="54" t="s">
        <v>11</v>
      </c>
      <c r="E4" s="53" t="s">
        <v>14</v>
      </c>
      <c r="F4" s="54" t="s">
        <v>15</v>
      </c>
      <c r="G4" s="244" t="s">
        <v>5</v>
      </c>
      <c r="H4" s="244"/>
      <c r="I4" s="244"/>
      <c r="J4" s="55" t="s">
        <v>3</v>
      </c>
      <c r="K4" s="55"/>
      <c r="L4" s="55" t="s">
        <v>8</v>
      </c>
      <c r="M4" s="55"/>
    </row>
    <row r="5" spans="1:13" ht="15.75" x14ac:dyDescent="0.25">
      <c r="A5" s="68">
        <v>1</v>
      </c>
      <c r="B5" s="37" t="s">
        <v>76</v>
      </c>
      <c r="C5" s="37" t="s">
        <v>77</v>
      </c>
      <c r="D5" s="38" t="s">
        <v>41</v>
      </c>
      <c r="E5" s="39">
        <v>42870</v>
      </c>
      <c r="F5" s="40" t="s">
        <v>82</v>
      </c>
      <c r="G5" s="41">
        <v>42870</v>
      </c>
      <c r="H5" s="41">
        <v>43234</v>
      </c>
      <c r="I5" s="42">
        <v>365</v>
      </c>
      <c r="J5" s="79">
        <v>10000000</v>
      </c>
      <c r="K5" s="80" t="s">
        <v>83</v>
      </c>
      <c r="L5" s="79">
        <v>10000</v>
      </c>
      <c r="M5" s="80" t="s">
        <v>83</v>
      </c>
    </row>
    <row r="6" spans="1:13" ht="15.75" x14ac:dyDescent="0.25">
      <c r="A6" s="68">
        <v>2</v>
      </c>
      <c r="B6" s="37" t="s">
        <v>24</v>
      </c>
      <c r="C6" s="37" t="s">
        <v>78</v>
      </c>
      <c r="D6" s="37" t="s">
        <v>79</v>
      </c>
      <c r="E6" s="39">
        <v>42865</v>
      </c>
      <c r="F6" s="40" t="s">
        <v>80</v>
      </c>
      <c r="G6" s="41">
        <v>42865</v>
      </c>
      <c r="H6" s="41">
        <v>43237</v>
      </c>
      <c r="I6" s="42">
        <v>373</v>
      </c>
      <c r="J6" s="79">
        <v>7488750000</v>
      </c>
      <c r="K6" s="43" t="s">
        <v>81</v>
      </c>
      <c r="L6" s="79">
        <v>4493250</v>
      </c>
      <c r="M6" s="43" t="s">
        <v>81</v>
      </c>
    </row>
    <row r="7" spans="1:13" ht="15.75" x14ac:dyDescent="0.25">
      <c r="A7" s="68">
        <v>3</v>
      </c>
      <c r="B7" s="37" t="s">
        <v>86</v>
      </c>
      <c r="C7" s="37" t="s">
        <v>87</v>
      </c>
      <c r="D7" s="38" t="s">
        <v>41</v>
      </c>
      <c r="E7" s="39">
        <v>42830</v>
      </c>
      <c r="F7" s="40" t="s">
        <v>88</v>
      </c>
      <c r="G7" s="41">
        <v>42838</v>
      </c>
      <c r="H7" s="41">
        <v>43202</v>
      </c>
      <c r="I7" s="42">
        <v>365</v>
      </c>
      <c r="J7" s="79">
        <v>18199768817.23</v>
      </c>
      <c r="K7" s="43" t="s">
        <v>81</v>
      </c>
      <c r="L7" s="79">
        <v>9099884.4100000001</v>
      </c>
      <c r="M7" s="43" t="s">
        <v>81</v>
      </c>
    </row>
    <row r="8" spans="1:13" ht="15.75" x14ac:dyDescent="0.25">
      <c r="A8" s="68">
        <v>4</v>
      </c>
      <c r="B8" s="37" t="s">
        <v>24</v>
      </c>
      <c r="C8" s="37" t="s">
        <v>90</v>
      </c>
      <c r="D8" s="37" t="s">
        <v>91</v>
      </c>
      <c r="E8" s="39">
        <v>42919</v>
      </c>
      <c r="F8" s="40" t="s">
        <v>93</v>
      </c>
      <c r="G8" s="41">
        <v>42920</v>
      </c>
      <c r="H8" s="41">
        <v>43284</v>
      </c>
      <c r="I8" s="42">
        <v>365</v>
      </c>
      <c r="J8" s="79">
        <v>7488750000</v>
      </c>
      <c r="K8" s="43" t="s">
        <v>81</v>
      </c>
      <c r="L8" s="79">
        <v>4493250</v>
      </c>
      <c r="M8" s="43" t="s">
        <v>81</v>
      </c>
    </row>
    <row r="9" spans="1:13" ht="15.75" x14ac:dyDescent="0.25">
      <c r="A9" s="68">
        <v>5</v>
      </c>
      <c r="B9" s="37" t="s">
        <v>24</v>
      </c>
      <c r="C9" s="37" t="s">
        <v>94</v>
      </c>
      <c r="D9" s="38" t="s">
        <v>95</v>
      </c>
      <c r="E9" s="39">
        <v>42716</v>
      </c>
      <c r="F9" s="40" t="s">
        <v>96</v>
      </c>
      <c r="G9" s="41">
        <v>42871</v>
      </c>
      <c r="H9" s="41">
        <v>43235</v>
      </c>
      <c r="I9" s="42">
        <v>365</v>
      </c>
      <c r="J9" s="79">
        <v>14977600000</v>
      </c>
      <c r="K9" s="43" t="s">
        <v>81</v>
      </c>
      <c r="L9" s="79">
        <v>17973120</v>
      </c>
      <c r="M9" s="43" t="s">
        <v>81</v>
      </c>
    </row>
    <row r="10" spans="1:13" ht="15.75" x14ac:dyDescent="0.25">
      <c r="A10" s="69"/>
      <c r="B10" s="70"/>
      <c r="C10" s="70"/>
      <c r="D10" s="71"/>
      <c r="E10" s="72"/>
      <c r="F10" s="73"/>
      <c r="G10" s="74"/>
      <c r="H10" s="98"/>
      <c r="I10" s="75"/>
      <c r="J10" s="81"/>
      <c r="K10" s="76"/>
      <c r="L10" s="81"/>
      <c r="M10" s="76"/>
    </row>
    <row r="11" spans="1:13" ht="15.75" x14ac:dyDescent="0.25">
      <c r="A11" s="69"/>
      <c r="B11" s="70"/>
      <c r="C11" s="70"/>
      <c r="D11" s="71"/>
      <c r="E11" s="72"/>
      <c r="F11" s="73"/>
      <c r="G11" s="74"/>
      <c r="H11" s="245">
        <v>42871</v>
      </c>
      <c r="I11" s="245"/>
      <c r="J11" s="81" t="s">
        <v>112</v>
      </c>
      <c r="K11" s="76"/>
      <c r="L11" s="81"/>
      <c r="M11" s="76"/>
    </row>
    <row r="12" spans="1:13" ht="15.75" x14ac:dyDescent="0.25">
      <c r="A12" s="69"/>
      <c r="B12" s="70"/>
      <c r="C12" s="70"/>
      <c r="D12" s="71"/>
      <c r="E12" s="72"/>
      <c r="F12" s="73"/>
      <c r="G12" s="74"/>
      <c r="I12" s="95" t="s">
        <v>107</v>
      </c>
      <c r="J12" s="82" t="s">
        <v>113</v>
      </c>
      <c r="K12" s="77" t="s">
        <v>81</v>
      </c>
      <c r="L12" s="77" t="s">
        <v>114</v>
      </c>
      <c r="M12" s="77" t="s">
        <v>81</v>
      </c>
    </row>
    <row r="15" spans="1:13" ht="18.75" x14ac:dyDescent="0.3">
      <c r="C15" s="247" t="s">
        <v>105</v>
      </c>
      <c r="D15" s="247"/>
      <c r="E15" s="247"/>
      <c r="F15" s="247"/>
      <c r="G15" s="247"/>
      <c r="H15" s="247"/>
      <c r="I15" s="247"/>
      <c r="J15" s="247"/>
      <c r="K15" s="247"/>
      <c r="L15" s="247"/>
    </row>
    <row r="17" spans="1:14" ht="45" x14ac:dyDescent="0.25">
      <c r="A17" s="68" t="s">
        <v>100</v>
      </c>
      <c r="B17" s="66" t="s">
        <v>4</v>
      </c>
      <c r="C17" s="53" t="s">
        <v>10</v>
      </c>
      <c r="D17" s="54" t="s">
        <v>11</v>
      </c>
      <c r="E17" s="53" t="s">
        <v>14</v>
      </c>
      <c r="F17" s="54" t="s">
        <v>15</v>
      </c>
      <c r="G17" s="244" t="s">
        <v>5</v>
      </c>
      <c r="H17" s="244"/>
      <c r="I17" s="244"/>
      <c r="J17" s="55" t="s">
        <v>3</v>
      </c>
      <c r="K17" s="55"/>
      <c r="L17" s="55" t="s">
        <v>8</v>
      </c>
      <c r="M17" s="55"/>
    </row>
    <row r="18" spans="1:14" ht="15.75" x14ac:dyDescent="0.25">
      <c r="A18" s="68">
        <v>1</v>
      </c>
      <c r="B18" s="37" t="s">
        <v>76</v>
      </c>
      <c r="C18" s="37" t="s">
        <v>77</v>
      </c>
      <c r="D18" s="86" t="s">
        <v>106</v>
      </c>
      <c r="E18" s="87">
        <v>42506</v>
      </c>
      <c r="F18" s="40" t="s">
        <v>82</v>
      </c>
      <c r="G18" s="87">
        <v>42506</v>
      </c>
      <c r="H18" s="87">
        <v>42870</v>
      </c>
      <c r="I18" s="42">
        <v>365</v>
      </c>
      <c r="J18" s="79">
        <v>10000000</v>
      </c>
      <c r="K18" s="80" t="s">
        <v>83</v>
      </c>
      <c r="L18" s="79">
        <v>10000</v>
      </c>
      <c r="M18" s="80" t="s">
        <v>83</v>
      </c>
    </row>
    <row r="19" spans="1:14" ht="15.75" x14ac:dyDescent="0.25">
      <c r="A19" s="68">
        <v>2</v>
      </c>
      <c r="B19" s="88" t="s">
        <v>24</v>
      </c>
      <c r="C19" s="89" t="s">
        <v>108</v>
      </c>
      <c r="D19" s="90" t="s">
        <v>109</v>
      </c>
      <c r="E19" s="87">
        <v>42627</v>
      </c>
      <c r="F19" s="91" t="s">
        <v>110</v>
      </c>
      <c r="G19" s="87">
        <v>42627</v>
      </c>
      <c r="H19" s="87">
        <v>42991</v>
      </c>
      <c r="I19" s="92">
        <f t="shared" ref="I19" si="0">H19-G19+1</f>
        <v>365</v>
      </c>
      <c r="J19" s="93">
        <v>6512000000</v>
      </c>
      <c r="K19" s="43" t="s">
        <v>81</v>
      </c>
      <c r="L19" s="94">
        <v>6512000</v>
      </c>
      <c r="M19" s="43" t="s">
        <v>81</v>
      </c>
      <c r="N19" s="85"/>
    </row>
    <row r="20" spans="1:14" ht="15.75" x14ac:dyDescent="0.25">
      <c r="A20" s="69"/>
      <c r="B20" s="99"/>
      <c r="C20" s="100"/>
      <c r="D20" s="101"/>
      <c r="E20" s="102"/>
      <c r="F20" s="103"/>
      <c r="G20" s="102"/>
      <c r="H20" s="104"/>
      <c r="I20" s="105"/>
      <c r="J20" s="106"/>
      <c r="K20" s="76"/>
      <c r="L20" s="107"/>
      <c r="M20" s="76"/>
      <c r="N20" s="85"/>
    </row>
    <row r="21" spans="1:14" ht="15.75" x14ac:dyDescent="0.25">
      <c r="A21" s="69"/>
      <c r="B21" s="99"/>
      <c r="C21" s="100"/>
      <c r="D21" s="101"/>
      <c r="E21" s="102"/>
      <c r="F21" s="103"/>
      <c r="G21" s="102"/>
      <c r="H21" s="245">
        <v>42506</v>
      </c>
      <c r="I21" s="245"/>
      <c r="J21" s="81" t="s">
        <v>111</v>
      </c>
      <c r="K21" s="76"/>
      <c r="L21" s="107"/>
      <c r="M21" s="76"/>
      <c r="N21" s="85"/>
    </row>
    <row r="22" spans="1:14" ht="18.75" x14ac:dyDescent="0.3">
      <c r="I22" s="108" t="s">
        <v>107</v>
      </c>
      <c r="J22" s="96">
        <v>35604500000</v>
      </c>
      <c r="K22" s="78" t="s">
        <v>81</v>
      </c>
      <c r="L22" s="97">
        <v>35604500</v>
      </c>
      <c r="M22" s="78" t="s">
        <v>81</v>
      </c>
    </row>
  </sheetData>
  <mergeCells count="6">
    <mergeCell ref="G17:I17"/>
    <mergeCell ref="H21:I21"/>
    <mergeCell ref="H11:I11"/>
    <mergeCell ref="G4:I4"/>
    <mergeCell ref="A2:M2"/>
    <mergeCell ref="C15:L15"/>
  </mergeCells>
  <pageMargins left="0.25" right="0.2" top="0.75" bottom="0.75" header="0.3" footer="0.3"/>
  <pageSetup paperSize="9" scale="7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1</vt:i4>
      </vt:variant>
    </vt:vector>
  </HeadingPairs>
  <TitlesOfParts>
    <vt:vector size="9" baseType="lpstr">
      <vt:lpstr>2018</vt:lpstr>
      <vt:lpstr>Лист3</vt:lpstr>
      <vt:lpstr>Лист4</vt:lpstr>
      <vt:lpstr>Январ</vt:lpstr>
      <vt:lpstr>Феврал</vt:lpstr>
      <vt:lpstr>март</vt:lpstr>
      <vt:lpstr>Лист2</vt:lpstr>
      <vt:lpstr>Лист1</vt:lpstr>
      <vt:lpstr>Лист1!Область_печати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Dostonbek Majidov</dc:creator>
  <cp:lastModifiedBy>O'tkir Bozorov</cp:lastModifiedBy>
  <cp:lastPrinted>2018-04-06T12:04:59Z</cp:lastPrinted>
  <dcterms:created xsi:type="dcterms:W3CDTF">2017-03-18T09:46:48Z</dcterms:created>
  <dcterms:modified xsi:type="dcterms:W3CDTF">2019-01-15T04:31:29Z</dcterms:modified>
</cp:coreProperties>
</file>