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lwc-cortex-m\Data\"/>
    </mc:Choice>
  </mc:AlternateContent>
  <xr:revisionPtr revIDLastSave="0" documentId="13_ncr:1_{A1556069-74A5-4925-816F-7E1AD3303B0D}" xr6:coauthVersionLast="47" xr6:coauthVersionMax="47" xr10:uidLastSave="{00000000-0000-0000-0000-000000000000}"/>
  <bookViews>
    <workbookView xWindow="7200" yWindow="3225" windowWidth="21600" windowHeight="11385" xr2:uid="{00000000-000D-0000-FFFF-FFFF00000000}"/>
  </bookViews>
  <sheets>
    <sheet name="DWT - M7" sheetId="1" r:id="rId1"/>
    <sheet name="Power - M7" sheetId="2" r:id="rId2"/>
    <sheet name="Power - M7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3" l="1"/>
  <c r="K24" i="3"/>
  <c r="G24" i="3"/>
  <c r="C24" i="3"/>
  <c r="O23" i="3"/>
  <c r="N23" i="3"/>
  <c r="N24" i="3" s="1"/>
  <c r="M23" i="3"/>
  <c r="M24" i="3" s="1"/>
  <c r="L23" i="3"/>
  <c r="L24" i="3" s="1"/>
  <c r="K23" i="3"/>
  <c r="J23" i="3"/>
  <c r="J24" i="3" s="1"/>
  <c r="I23" i="3"/>
  <c r="I24" i="3" s="1"/>
  <c r="H23" i="3"/>
  <c r="H24" i="3" s="1"/>
  <c r="G23" i="3"/>
  <c r="F23" i="3"/>
  <c r="F24" i="3" s="1"/>
  <c r="E23" i="3"/>
  <c r="E24" i="3" s="1"/>
  <c r="D23" i="3"/>
  <c r="D24" i="3" s="1"/>
  <c r="C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N21" i="3"/>
  <c r="J21" i="3"/>
  <c r="F21" i="3"/>
  <c r="O20" i="3"/>
  <c r="O21" i="3" s="1"/>
  <c r="N20" i="3"/>
  <c r="M20" i="3"/>
  <c r="M21" i="3" s="1"/>
  <c r="L20" i="3"/>
  <c r="L21" i="3" s="1"/>
  <c r="K20" i="3"/>
  <c r="K21" i="3" s="1"/>
  <c r="J20" i="3"/>
  <c r="I20" i="3"/>
  <c r="I21" i="3" s="1"/>
  <c r="H20" i="3"/>
  <c r="H21" i="3" s="1"/>
  <c r="G20" i="3"/>
  <c r="G21" i="3" s="1"/>
  <c r="F20" i="3"/>
  <c r="E20" i="3"/>
  <c r="E21" i="3" s="1"/>
  <c r="D20" i="3"/>
  <c r="D21" i="3" s="1"/>
  <c r="C20" i="3"/>
  <c r="C21" i="3" s="1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W45" i="1"/>
  <c r="V45" i="1"/>
  <c r="T45" i="1"/>
  <c r="S45" i="1"/>
  <c r="R45" i="1"/>
  <c r="P45" i="1"/>
  <c r="N45" i="1"/>
  <c r="K45" i="1"/>
  <c r="I45" i="1"/>
  <c r="G45" i="1"/>
  <c r="E45" i="1"/>
  <c r="C45" i="1"/>
  <c r="W44" i="1"/>
  <c r="V44" i="1"/>
  <c r="T44" i="1"/>
  <c r="S44" i="1"/>
  <c r="R44" i="1"/>
  <c r="P44" i="1"/>
  <c r="N44" i="1"/>
  <c r="K44" i="1"/>
  <c r="I44" i="1"/>
  <c r="G44" i="1"/>
  <c r="E44" i="1"/>
  <c r="C44" i="1"/>
  <c r="W33" i="1"/>
  <c r="V33" i="1"/>
  <c r="T33" i="1"/>
  <c r="S33" i="1"/>
  <c r="R33" i="1"/>
  <c r="P33" i="1"/>
  <c r="N33" i="1"/>
  <c r="K33" i="1"/>
  <c r="I33" i="1"/>
  <c r="G33" i="1"/>
  <c r="E33" i="1"/>
  <c r="C33" i="1"/>
  <c r="W32" i="1"/>
  <c r="V32" i="1"/>
  <c r="T32" i="1"/>
  <c r="S32" i="1"/>
  <c r="R32" i="1"/>
  <c r="P32" i="1"/>
  <c r="N32" i="1"/>
  <c r="K32" i="1"/>
  <c r="I32" i="1"/>
  <c r="G32" i="1"/>
  <c r="E32" i="1"/>
  <c r="C32" i="1"/>
  <c r="K22" i="1"/>
  <c r="I22" i="1"/>
  <c r="G22" i="1"/>
  <c r="E22" i="1"/>
  <c r="C22" i="1"/>
  <c r="K21" i="1"/>
  <c r="I21" i="1"/>
  <c r="G21" i="1"/>
  <c r="E21" i="1"/>
  <c r="C21" i="1"/>
  <c r="L10" i="1"/>
  <c r="L11" i="1" s="1"/>
  <c r="H10" i="1"/>
  <c r="H11" i="1" s="1"/>
  <c r="D10" i="1"/>
  <c r="D11" i="1" s="1"/>
  <c r="O9" i="1"/>
  <c r="O10" i="1" s="1"/>
  <c r="O11" i="1" s="1"/>
  <c r="N9" i="1"/>
  <c r="N10" i="1" s="1"/>
  <c r="N11" i="1" s="1"/>
  <c r="M9" i="1"/>
  <c r="M10" i="1" s="1"/>
  <c r="M11" i="1" s="1"/>
  <c r="L9" i="1"/>
  <c r="K9" i="1"/>
  <c r="K10" i="1" s="1"/>
  <c r="K11" i="1" s="1"/>
  <c r="J9" i="1"/>
  <c r="J10" i="1" s="1"/>
  <c r="J11" i="1" s="1"/>
  <c r="I9" i="1"/>
  <c r="I10" i="1" s="1"/>
  <c r="I11" i="1" s="1"/>
  <c r="H9" i="1"/>
  <c r="G9" i="1"/>
  <c r="G10" i="1" s="1"/>
  <c r="G11" i="1" s="1"/>
  <c r="F9" i="1"/>
  <c r="F10" i="1" s="1"/>
  <c r="F11" i="1" s="1"/>
  <c r="E9" i="1"/>
  <c r="E10" i="1" s="1"/>
  <c r="E11" i="1" s="1"/>
  <c r="D9" i="1"/>
  <c r="C9" i="1"/>
  <c r="C10" i="1" s="1"/>
  <c r="C11" i="1" s="1"/>
</calcChain>
</file>

<file path=xl/sharedStrings.xml><?xml version="1.0" encoding="utf-8"?>
<sst xmlns="http://schemas.openxmlformats.org/spreadsheetml/2006/main" count="285" uniqueCount="60">
  <si>
    <t>O0</t>
  </si>
  <si>
    <t>Ascon128</t>
  </si>
  <si>
    <t>Ascon128a</t>
  </si>
  <si>
    <t>Isapa128</t>
  </si>
  <si>
    <t>Isapa128a</t>
  </si>
  <si>
    <t>Sparkle128</t>
  </si>
  <si>
    <t>Sparkle256</t>
  </si>
  <si>
    <t>TinyJambu</t>
  </si>
  <si>
    <t>Giftcofb</t>
  </si>
  <si>
    <t>Xoodyak</t>
  </si>
  <si>
    <t>Romulusn</t>
  </si>
  <si>
    <t>Elephant160</t>
  </si>
  <si>
    <t>Grain</t>
  </si>
  <si>
    <t>Photonbeetle</t>
  </si>
  <si>
    <t>Encryption runtime</t>
  </si>
  <si>
    <t>Decryption runtime</t>
  </si>
  <si>
    <t>Encryption output</t>
  </si>
  <si>
    <t>Decryption output</t>
  </si>
  <si>
    <t>Error count</t>
  </si>
  <si>
    <t>Py runtime</t>
  </si>
  <si>
    <t>Enc + Dec</t>
  </si>
  <si>
    <t>Enc + Dec - Py</t>
  </si>
  <si>
    <t>Enc + Dec - Py (%)</t>
  </si>
  <si>
    <t>O2</t>
  </si>
  <si>
    <t>ascon128Armv7</t>
  </si>
  <si>
    <t>ascon128aArmv7</t>
  </si>
  <si>
    <t>isapa128v20Armv7</t>
  </si>
  <si>
    <t>isapa128av20Armv7</t>
  </si>
  <si>
    <t>Sparkle128Armv7</t>
  </si>
  <si>
    <t>Sparkle256v2Armv7</t>
  </si>
  <si>
    <t>tinyjambuOpt</t>
  </si>
  <si>
    <t>RomulusnOpt</t>
  </si>
  <si>
    <t>O3</t>
  </si>
  <si>
    <t>Os</t>
  </si>
  <si>
    <t>N_Loop</t>
  </si>
  <si>
    <t>Average encryption time (s)</t>
  </si>
  <si>
    <t>Average decryption time (s)</t>
  </si>
  <si>
    <t>Average encryption energy (J)</t>
  </si>
  <si>
    <t>Average decryption energy (J)</t>
  </si>
  <si>
    <t>Encryption</t>
  </si>
  <si>
    <t>Peak encryption current (A)</t>
  </si>
  <si>
    <t>Average encryption current (A)</t>
  </si>
  <si>
    <t>Minimum encryption current (A)</t>
  </si>
  <si>
    <t>Decryption</t>
  </si>
  <si>
    <t>Peak decryption current (A)</t>
  </si>
  <si>
    <t>Average decryption current (A)</t>
  </si>
  <si>
    <t>Minimum decryption current (A)</t>
  </si>
  <si>
    <t>Calibrations</t>
  </si>
  <si>
    <t>Calibration timestamp(s)</t>
  </si>
  <si>
    <t>202.64607</t>
  </si>
  <si>
    <t>204.59367</t>
  </si>
  <si>
    <t>55.57885</t>
  </si>
  <si>
    <t>Algorithm</t>
  </si>
  <si>
    <t>56.06774</t>
  </si>
  <si>
    <t>Collected results</t>
  </si>
  <si>
    <t>174.59782</t>
  </si>
  <si>
    <t>Runtime comparison</t>
  </si>
  <si>
    <t>Power - Enc time</t>
  </si>
  <si>
    <t>Difference</t>
  </si>
  <si>
    <t>Power - Dec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</si>
</sst>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4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/>
    <xf numFmtId="0" fontId="2" fillId="0" borderId="13" xfId="0" applyFont="1" applyBorder="1"/>
    <xf numFmtId="10" fontId="2" fillId="0" borderId="14" xfId="1" applyNumberFormat="1" applyFont="1" applyBorder="1"/>
    <xf numFmtId="10" fontId="2" fillId="0" borderId="15" xfId="1" applyNumberFormat="1" applyFont="1" applyBorder="1"/>
    <xf numFmtId="10" fontId="2" fillId="0" borderId="0" xfId="1" applyNumberFormat="1" applyFont="1"/>
    <xf numFmtId="164" fontId="2" fillId="0" borderId="14" xfId="1" applyNumberFormat="1" applyFont="1" applyBorder="1"/>
    <xf numFmtId="10" fontId="0" fillId="0" borderId="0" xfId="0" applyNumberFormat="1"/>
    <xf numFmtId="165" fontId="0" fillId="0" borderId="0" xfId="0" applyNumberFormat="1"/>
    <xf numFmtId="165" fontId="2" fillId="0" borderId="1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0" fillId="0" borderId="14" xfId="0" applyBorder="1"/>
    <xf numFmtId="0" fontId="0" fillId="0" borderId="15" xfId="0" applyBorder="1"/>
    <xf numFmtId="0" fontId="3" fillId="0" borderId="4" xfId="0" applyFont="1" applyBorder="1" applyAlignment="1">
      <alignment horizontal="left" vertical="center"/>
    </xf>
    <xf numFmtId="0" fontId="0" fillId="0" borderId="13" xfId="0" applyBorder="1"/>
    <xf numFmtId="166" fontId="0" fillId="0" borderId="0" xfId="0" applyNumberFormat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15" xfId="1" applyNumberFormat="1" applyFont="1" applyBorder="1" applyAlignment="1">
      <alignment horizontal="center"/>
    </xf>
    <xf numFmtId="166" fontId="1" fillId="0" borderId="12" xfId="1" applyNumberFormat="1" applyBorder="1" applyAlignment="1">
      <alignment horizontal="center"/>
    </xf>
    <xf numFmtId="166" fontId="1" fillId="0" borderId="14" xfId="1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1" fillId="0" borderId="15" xfId="1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1" fillId="0" borderId="11" xfId="1" applyNumberFormat="1" applyBorder="1" applyAlignment="1">
      <alignment horizontal="center"/>
    </xf>
    <xf numFmtId="166" fontId="1" fillId="0" borderId="0" xfId="1" applyNumberFormat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1" fillId="0" borderId="13" xfId="1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7"/>
  <sheetViews>
    <sheetView tabSelected="1" topLeftCell="A30" workbookViewId="0">
      <selection activeCell="D3" sqref="D3"/>
    </sheetView>
  </sheetViews>
  <sheetFormatPr defaultRowHeight="15" x14ac:dyDescent="0.25"/>
  <cols>
    <col min="1" max="1" width="9.140625" style="27" customWidth="1"/>
    <col min="2" max="2" width="18.5703125" style="27" bestFit="1" customWidth="1"/>
    <col min="3" max="3" width="9.28515625" style="27" bestFit="1" customWidth="1"/>
    <col min="4" max="4" width="14.85546875" style="27" bestFit="1" customWidth="1"/>
    <col min="5" max="5" width="10.28515625" style="27" bestFit="1" customWidth="1"/>
    <col min="6" max="6" width="15.85546875" style="27" bestFit="1" customWidth="1"/>
    <col min="7" max="7" width="10.5703125" style="27" bestFit="1" customWidth="1"/>
    <col min="8" max="8" width="17.5703125" style="27" bestFit="1" customWidth="1"/>
    <col min="9" max="9" width="10.42578125" style="27" bestFit="1" customWidth="1"/>
    <col min="10" max="10" width="18.5703125" style="27" bestFit="1" customWidth="1"/>
    <col min="11" max="11" width="10.5703125" style="27" bestFit="1" customWidth="1"/>
    <col min="12" max="12" width="16.42578125" style="27" bestFit="1" customWidth="1"/>
    <col min="13" max="13" width="11.85546875" style="27" bestFit="1" customWidth="1"/>
    <col min="14" max="14" width="18.5703125" style="27" bestFit="1" customWidth="1"/>
    <col min="15" max="16" width="13.42578125" style="27" bestFit="1" customWidth="1"/>
    <col min="17" max="17" width="8.28515625" style="27" bestFit="1" customWidth="1"/>
    <col min="18" max="18" width="8.5703125" style="27" bestFit="1" customWidth="1"/>
    <col min="19" max="19" width="9.85546875" style="27" bestFit="1" customWidth="1"/>
    <col min="20" max="20" width="13.28515625" style="27" bestFit="1" customWidth="1"/>
    <col min="21" max="21" width="11.85546875" style="27" bestFit="1" customWidth="1"/>
    <col min="22" max="22" width="8.5703125" style="27" bestFit="1" customWidth="1"/>
    <col min="23" max="24" width="13.42578125" style="27" bestFit="1" customWidth="1"/>
    <col min="25" max="29" width="9.140625" style="27" customWidth="1"/>
    <col min="30" max="16384" width="9.140625" style="27"/>
  </cols>
  <sheetData>
    <row r="1" spans="2:23" ht="15.75" customHeight="1" thickBot="1" x14ac:dyDescent="0.3"/>
    <row r="2" spans="2:23" ht="30.75" customHeight="1" thickBot="1" x14ac:dyDescent="0.35">
      <c r="B2" s="28" t="s">
        <v>0</v>
      </c>
      <c r="C2" s="29" t="s">
        <v>1</v>
      </c>
      <c r="D2" s="29" t="s">
        <v>2</v>
      </c>
      <c r="E2" s="30" t="s">
        <v>3</v>
      </c>
      <c r="F2" s="29" t="s">
        <v>4</v>
      </c>
      <c r="G2" s="30" t="s">
        <v>5</v>
      </c>
      <c r="H2" s="29" t="s">
        <v>6</v>
      </c>
      <c r="I2" s="29" t="s">
        <v>7</v>
      </c>
      <c r="J2" s="30" t="s">
        <v>8</v>
      </c>
      <c r="K2" s="29" t="s">
        <v>9</v>
      </c>
      <c r="L2" s="31" t="s">
        <v>10</v>
      </c>
      <c r="M2" s="30" t="s">
        <v>11</v>
      </c>
      <c r="N2" s="29" t="s">
        <v>12</v>
      </c>
      <c r="O2" s="31" t="s">
        <v>13</v>
      </c>
    </row>
    <row r="3" spans="2:23" x14ac:dyDescent="0.25">
      <c r="B3" s="32" t="s">
        <v>14</v>
      </c>
      <c r="C3" s="27">
        <v>8.4796831011772156E-2</v>
      </c>
      <c r="D3" s="27">
        <v>5.8804821223020547E-2</v>
      </c>
      <c r="E3" s="27">
        <v>8.4795795381069183E-2</v>
      </c>
      <c r="F3" s="27">
        <v>5.8804936707019813E-2</v>
      </c>
      <c r="G3" s="27">
        <v>8.070046454668045E-2</v>
      </c>
      <c r="H3" s="27">
        <v>0.1144920662045479</v>
      </c>
      <c r="I3" s="27">
        <v>0.13508562743663791</v>
      </c>
      <c r="J3" s="27">
        <v>0.79074949026107788</v>
      </c>
      <c r="K3" s="27">
        <v>0.21740786731243131</v>
      </c>
      <c r="L3" s="27">
        <v>2.7483398914337158</v>
      </c>
      <c r="M3" s="27">
        <v>13.658994674682621</v>
      </c>
      <c r="N3" s="27">
        <v>11.097673416137701</v>
      </c>
      <c r="O3" s="33">
        <v>11.748543739318849</v>
      </c>
    </row>
    <row r="4" spans="2:23" x14ac:dyDescent="0.25">
      <c r="B4" s="32" t="s">
        <v>15</v>
      </c>
      <c r="C4" s="27">
        <v>8.563610166311264E-2</v>
      </c>
      <c r="D4" s="27">
        <v>5.9654027223587043E-2</v>
      </c>
      <c r="E4" s="27">
        <v>8.5637129843235016E-2</v>
      </c>
      <c r="F4" s="27">
        <v>5.9652447700500488E-2</v>
      </c>
      <c r="G4" s="27">
        <v>7.9964093863964081E-2</v>
      </c>
      <c r="H4" s="27">
        <v>0.1150243729352951</v>
      </c>
      <c r="I4" s="27">
        <v>0.13530033826828</v>
      </c>
      <c r="J4" s="27">
        <v>0.7915990948677063</v>
      </c>
      <c r="K4" s="27">
        <v>0.21730042994022369</v>
      </c>
      <c r="L4" s="27">
        <v>2.7580971717834468</v>
      </c>
      <c r="M4" s="27">
        <v>13.659066200256349</v>
      </c>
      <c r="N4" s="27">
        <v>11.05226421356201</v>
      </c>
      <c r="O4" s="33">
        <v>11.82977771759033</v>
      </c>
    </row>
    <row r="5" spans="2:23" x14ac:dyDescent="0.25">
      <c r="B5" s="32" t="s">
        <v>16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33">
        <v>0</v>
      </c>
    </row>
    <row r="6" spans="2:23" x14ac:dyDescent="0.25">
      <c r="B6" s="32" t="s">
        <v>17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33">
        <v>0</v>
      </c>
    </row>
    <row r="7" spans="2:23" x14ac:dyDescent="0.25">
      <c r="B7" s="32" t="s">
        <v>18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33">
        <v>0</v>
      </c>
    </row>
    <row r="8" spans="2:23" x14ac:dyDescent="0.25">
      <c r="B8" s="32" t="s">
        <v>19</v>
      </c>
      <c r="C8" s="27">
        <v>0.17397099999999999</v>
      </c>
      <c r="D8" s="27">
        <v>0.12124799999999999</v>
      </c>
      <c r="E8" s="27">
        <v>0.175262</v>
      </c>
      <c r="F8" s="27">
        <v>0.121408</v>
      </c>
      <c r="G8" s="27">
        <v>0.14746500000000001</v>
      </c>
      <c r="H8" s="27">
        <v>0.23086200000000001</v>
      </c>
      <c r="I8" s="27">
        <v>0.26543</v>
      </c>
      <c r="J8" s="27">
        <v>1.5802020000000001</v>
      </c>
      <c r="K8" s="27">
        <v>0.42847800000000003</v>
      </c>
      <c r="L8" s="27">
        <v>5.5071589999999997</v>
      </c>
      <c r="M8" s="27">
        <v>27.321770999999998</v>
      </c>
      <c r="N8" s="27">
        <v>22.140974</v>
      </c>
      <c r="O8" s="33">
        <v>23.574137</v>
      </c>
    </row>
    <row r="9" spans="2:23" x14ac:dyDescent="0.25">
      <c r="B9" s="32" t="s">
        <v>20</v>
      </c>
      <c r="C9" s="27">
        <f t="shared" ref="C9:O9" si="0">C3+C4</f>
        <v>0.1704329326748848</v>
      </c>
      <c r="D9" s="27">
        <f t="shared" si="0"/>
        <v>0.11845884844660759</v>
      </c>
      <c r="E9" s="27">
        <f t="shared" si="0"/>
        <v>0.1704329252243042</v>
      </c>
      <c r="F9" s="27">
        <f t="shared" si="0"/>
        <v>0.11845738440752029</v>
      </c>
      <c r="G9" s="27">
        <f t="shared" si="0"/>
        <v>0.16066455841064453</v>
      </c>
      <c r="H9" s="27">
        <f t="shared" si="0"/>
        <v>0.22951643913984299</v>
      </c>
      <c r="I9" s="27">
        <f t="shared" si="0"/>
        <v>0.27038596570491791</v>
      </c>
      <c r="J9" s="27">
        <f t="shared" si="0"/>
        <v>1.5823485851287842</v>
      </c>
      <c r="K9" s="27">
        <f t="shared" si="0"/>
        <v>0.43470829725265503</v>
      </c>
      <c r="L9" s="27">
        <f t="shared" si="0"/>
        <v>5.5064370632171631</v>
      </c>
      <c r="M9" s="27">
        <f t="shared" si="0"/>
        <v>27.318060874938972</v>
      </c>
      <c r="N9" s="27">
        <f t="shared" si="0"/>
        <v>22.149937629699711</v>
      </c>
      <c r="O9" s="33">
        <f t="shared" si="0"/>
        <v>23.57832145690918</v>
      </c>
    </row>
    <row r="10" spans="2:23" x14ac:dyDescent="0.25">
      <c r="B10" s="32" t="s">
        <v>21</v>
      </c>
      <c r="C10" s="27">
        <f t="shared" ref="C10:O10" si="1">C9-C8</f>
        <v>-3.5380673251151906E-3</v>
      </c>
      <c r="D10" s="27">
        <f t="shared" si="1"/>
        <v>-2.7891515533924049E-3</v>
      </c>
      <c r="E10" s="27">
        <f t="shared" si="1"/>
        <v>-4.8290747756958019E-3</v>
      </c>
      <c r="F10" s="27">
        <f t="shared" si="1"/>
        <v>-2.9506155924797078E-3</v>
      </c>
      <c r="G10" s="27">
        <f t="shared" si="1"/>
        <v>1.3199558410644519E-2</v>
      </c>
      <c r="H10" s="27">
        <f t="shared" si="1"/>
        <v>-1.3455608601570246E-3</v>
      </c>
      <c r="I10" s="27">
        <f t="shared" si="1"/>
        <v>4.9559657049179084E-3</v>
      </c>
      <c r="J10" s="27">
        <f t="shared" si="1"/>
        <v>2.1465851287840731E-3</v>
      </c>
      <c r="K10" s="27">
        <f t="shared" si="1"/>
        <v>6.2302972526550038E-3</v>
      </c>
      <c r="L10" s="27">
        <f t="shared" si="1"/>
        <v>-7.2193678283660745E-4</v>
      </c>
      <c r="M10" s="27">
        <f t="shared" si="1"/>
        <v>-3.7101250610263037E-3</v>
      </c>
      <c r="N10" s="27">
        <f t="shared" si="1"/>
        <v>8.9636296997106513E-3</v>
      </c>
      <c r="O10" s="33">
        <f t="shared" si="1"/>
        <v>4.184456909179346E-3</v>
      </c>
    </row>
    <row r="11" spans="2:23" ht="15.75" customHeight="1" thickBot="1" x14ac:dyDescent="0.3">
      <c r="B11" s="34" t="s">
        <v>22</v>
      </c>
      <c r="C11" s="35">
        <f t="shared" ref="C11:O11" si="2">ABS(C10)/C8</f>
        <v>2.0337109777578969E-2</v>
      </c>
      <c r="D11" s="35">
        <f t="shared" si="2"/>
        <v>2.3003691222885366E-2</v>
      </c>
      <c r="E11" s="35">
        <f t="shared" si="2"/>
        <v>2.7553461535848055E-2</v>
      </c>
      <c r="F11" s="35">
        <f t="shared" si="2"/>
        <v>2.4303304497889002E-2</v>
      </c>
      <c r="G11" s="35">
        <f t="shared" si="2"/>
        <v>8.9509771204316399E-2</v>
      </c>
      <c r="H11" s="35">
        <f t="shared" si="2"/>
        <v>5.8284207022248121E-3</v>
      </c>
      <c r="I11" s="35">
        <f t="shared" si="2"/>
        <v>1.8671460290539534E-2</v>
      </c>
      <c r="J11" s="35">
        <f t="shared" si="2"/>
        <v>1.3584245107803134E-3</v>
      </c>
      <c r="K11" s="35">
        <f t="shared" si="2"/>
        <v>1.4540530091755011E-2</v>
      </c>
      <c r="L11" s="35">
        <f t="shared" si="2"/>
        <v>1.3109060094989222E-4</v>
      </c>
      <c r="M11" s="35">
        <f t="shared" si="2"/>
        <v>1.3579372512222227E-4</v>
      </c>
      <c r="N11" s="35">
        <f t="shared" si="2"/>
        <v>4.0484351319461609E-4</v>
      </c>
      <c r="O11" s="36">
        <f t="shared" si="2"/>
        <v>1.7750201880897468E-4</v>
      </c>
    </row>
    <row r="12" spans="2:23" ht="15.75" customHeight="1" thickBot="1" x14ac:dyDescent="0.3"/>
    <row r="13" spans="2:23" ht="30.75" customHeight="1" thickBot="1" x14ac:dyDescent="0.35">
      <c r="B13" s="28" t="s">
        <v>23</v>
      </c>
      <c r="C13" s="30" t="s">
        <v>1</v>
      </c>
      <c r="D13" s="29" t="s">
        <v>24</v>
      </c>
      <c r="E13" s="29" t="s">
        <v>2</v>
      </c>
      <c r="F13" s="31" t="s">
        <v>25</v>
      </c>
      <c r="G13" s="29" t="s">
        <v>3</v>
      </c>
      <c r="H13" s="29" t="s">
        <v>26</v>
      </c>
      <c r="I13" s="29" t="s">
        <v>4</v>
      </c>
      <c r="J13" s="29" t="s">
        <v>27</v>
      </c>
      <c r="K13" s="30" t="s">
        <v>5</v>
      </c>
      <c r="L13" s="29" t="s">
        <v>28</v>
      </c>
      <c r="M13" s="29" t="s">
        <v>6</v>
      </c>
      <c r="N13" s="31" t="s">
        <v>29</v>
      </c>
      <c r="O13" s="30" t="s">
        <v>7</v>
      </c>
      <c r="P13" s="31" t="s">
        <v>30</v>
      </c>
      <c r="Q13" s="29" t="s">
        <v>8</v>
      </c>
      <c r="R13" s="29" t="s">
        <v>9</v>
      </c>
      <c r="S13" s="29" t="s">
        <v>10</v>
      </c>
      <c r="T13" s="29" t="s">
        <v>31</v>
      </c>
      <c r="U13" s="30" t="s">
        <v>11</v>
      </c>
      <c r="V13" s="29" t="s">
        <v>12</v>
      </c>
      <c r="W13" s="31" t="s">
        <v>13</v>
      </c>
    </row>
    <row r="14" spans="2:23" x14ac:dyDescent="0.25">
      <c r="B14" s="32" t="s">
        <v>14</v>
      </c>
      <c r="C14" s="41">
        <v>1.14693334326148E-2</v>
      </c>
      <c r="D14" s="27">
        <v>7.100254762917757E-3</v>
      </c>
      <c r="E14" s="27">
        <v>9.0205464512109756E-3</v>
      </c>
      <c r="F14" s="33">
        <v>7.1002594195306301E-3</v>
      </c>
      <c r="G14" s="27">
        <v>9.020666591823101E-3</v>
      </c>
      <c r="H14" s="27">
        <v>2.3907240480184559E-2</v>
      </c>
      <c r="I14" s="27">
        <v>8.4830164909362793E-2</v>
      </c>
      <c r="J14" s="27">
        <v>1.7664643004536629E-2</v>
      </c>
      <c r="K14" s="41">
        <v>1.37840835377574E-2</v>
      </c>
      <c r="L14" s="27">
        <v>3.092837985605001E-3</v>
      </c>
      <c r="M14" s="27">
        <v>1.8102852627634999E-2</v>
      </c>
      <c r="N14" s="33">
        <v>4.5999581925570956E-3</v>
      </c>
      <c r="O14" s="41">
        <v>2.893430553376675E-2</v>
      </c>
      <c r="P14" s="33">
        <v>1.7634699121117588E-2</v>
      </c>
      <c r="Q14" s="27">
        <v>0.34410193562507629</v>
      </c>
      <c r="R14" s="27">
        <v>6.1737421900033951E-2</v>
      </c>
      <c r="S14" s="27">
        <v>0.51023441553115845</v>
      </c>
      <c r="T14" s="27">
        <v>2.676479704678059E-2</v>
      </c>
      <c r="U14" s="27">
        <v>4.0434122085571289</v>
      </c>
      <c r="V14" s="27">
        <v>3.2136354446411128</v>
      </c>
      <c r="W14" s="33">
        <v>5.3624053001403809</v>
      </c>
    </row>
    <row r="15" spans="2:23" x14ac:dyDescent="0.25">
      <c r="B15" s="32" t="s">
        <v>15</v>
      </c>
      <c r="C15" s="41">
        <v>1.2136874720454219E-2</v>
      </c>
      <c r="D15" s="27">
        <v>7.1084257215261459E-3</v>
      </c>
      <c r="E15" s="27">
        <v>9.1285789385437965E-3</v>
      </c>
      <c r="F15" s="33">
        <v>7.1083703078329563E-3</v>
      </c>
      <c r="G15" s="27">
        <v>9.1283004730939865E-3</v>
      </c>
      <c r="H15" s="27">
        <v>2.392270416021347E-2</v>
      </c>
      <c r="I15" s="27">
        <v>8.4831573069095612E-2</v>
      </c>
      <c r="J15" s="27">
        <v>1.7743116244673729E-2</v>
      </c>
      <c r="K15" s="41">
        <v>1.3929569162428381E-2</v>
      </c>
      <c r="L15" s="27">
        <v>3.2167593017220501E-3</v>
      </c>
      <c r="M15" s="27">
        <v>1.9286999478936199E-2</v>
      </c>
      <c r="N15" s="33">
        <v>4.7459397464990616E-3</v>
      </c>
      <c r="O15" s="41">
        <v>2.892862074077129E-2</v>
      </c>
      <c r="P15" s="33">
        <v>1.7618898302316669E-2</v>
      </c>
      <c r="Q15" s="27">
        <v>0.34477698802947998</v>
      </c>
      <c r="R15" s="27">
        <v>6.011543795466423E-2</v>
      </c>
      <c r="S15" s="27">
        <v>0.51106888055801392</v>
      </c>
      <c r="T15" s="27">
        <v>2.6824453845620159E-2</v>
      </c>
      <c r="U15" s="27">
        <v>4.043698787689209</v>
      </c>
      <c r="V15" s="27">
        <v>3.2118737697601318</v>
      </c>
      <c r="W15" s="33">
        <v>5.3620567321777344</v>
      </c>
    </row>
    <row r="16" spans="2:23" x14ac:dyDescent="0.25">
      <c r="B16" s="32" t="s">
        <v>16</v>
      </c>
      <c r="C16" s="41">
        <v>0</v>
      </c>
      <c r="D16" s="27">
        <v>0</v>
      </c>
      <c r="E16" s="27">
        <v>0</v>
      </c>
      <c r="F16" s="33">
        <v>0</v>
      </c>
      <c r="G16" s="27">
        <v>0</v>
      </c>
      <c r="H16" s="27">
        <v>0</v>
      </c>
      <c r="I16" s="27">
        <v>0</v>
      </c>
      <c r="J16" s="27">
        <v>0</v>
      </c>
      <c r="K16" s="41">
        <v>0</v>
      </c>
      <c r="L16" s="27">
        <v>0</v>
      </c>
      <c r="M16" s="27">
        <v>0</v>
      </c>
      <c r="N16" s="33">
        <v>0</v>
      </c>
      <c r="O16" s="41">
        <v>0</v>
      </c>
      <c r="P16" s="33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33">
        <v>0</v>
      </c>
    </row>
    <row r="17" spans="2:23" x14ac:dyDescent="0.25">
      <c r="B17" s="32" t="s">
        <v>17</v>
      </c>
      <c r="C17" s="41">
        <v>0</v>
      </c>
      <c r="D17" s="27">
        <v>0</v>
      </c>
      <c r="E17" s="27">
        <v>0</v>
      </c>
      <c r="F17" s="33">
        <v>0</v>
      </c>
      <c r="G17" s="27">
        <v>0</v>
      </c>
      <c r="H17" s="27">
        <v>0</v>
      </c>
      <c r="I17" s="27">
        <v>0</v>
      </c>
      <c r="J17" s="27">
        <v>0</v>
      </c>
      <c r="K17" s="41">
        <v>0</v>
      </c>
      <c r="L17" s="27">
        <v>0</v>
      </c>
      <c r="M17" s="27">
        <v>0</v>
      </c>
      <c r="N17" s="33">
        <v>0</v>
      </c>
      <c r="O17" s="41">
        <v>0</v>
      </c>
      <c r="P17" s="33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33">
        <v>0</v>
      </c>
    </row>
    <row r="18" spans="2:23" x14ac:dyDescent="0.25">
      <c r="B18" s="32" t="s">
        <v>18</v>
      </c>
      <c r="C18" s="41">
        <v>0</v>
      </c>
      <c r="D18" s="27">
        <v>0</v>
      </c>
      <c r="E18" s="27">
        <v>0</v>
      </c>
      <c r="F18" s="33">
        <v>0</v>
      </c>
      <c r="G18" s="27">
        <v>0</v>
      </c>
      <c r="H18" s="27">
        <v>0</v>
      </c>
      <c r="I18" s="27">
        <v>0</v>
      </c>
      <c r="J18" s="27">
        <v>0</v>
      </c>
      <c r="K18" s="41">
        <v>0</v>
      </c>
      <c r="L18" s="27">
        <v>0</v>
      </c>
      <c r="M18" s="27">
        <v>0</v>
      </c>
      <c r="N18" s="33">
        <v>0</v>
      </c>
      <c r="O18" s="41">
        <v>0</v>
      </c>
      <c r="P18" s="33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33">
        <v>0</v>
      </c>
    </row>
    <row r="19" spans="2:23" x14ac:dyDescent="0.25">
      <c r="B19" s="32" t="s">
        <v>19</v>
      </c>
      <c r="C19" s="41">
        <v>2.6147E-2</v>
      </c>
      <c r="D19" s="27">
        <v>1.8412999999999999E-2</v>
      </c>
      <c r="E19" s="27">
        <v>1.9692999999999999E-2</v>
      </c>
      <c r="F19" s="33">
        <v>1.4959E-2</v>
      </c>
      <c r="G19" s="27">
        <v>1.9753E-2</v>
      </c>
      <c r="H19" s="27">
        <v>5.0543999999999999E-2</v>
      </c>
      <c r="I19" s="27">
        <v>0.17044599999999999</v>
      </c>
      <c r="J19" s="27">
        <v>3.7021999999999999E-2</v>
      </c>
      <c r="K19" s="41">
        <v>2.9923000000000002E-2</v>
      </c>
      <c r="L19" s="27">
        <v>8.9449999999999998E-3</v>
      </c>
      <c r="M19" s="27">
        <v>4.0023000000000003E-2</v>
      </c>
      <c r="N19" s="33">
        <v>1.0969E-2</v>
      </c>
      <c r="O19" s="41">
        <v>6.1470999999999998E-2</v>
      </c>
      <c r="P19" s="33">
        <v>3.6243999999999998E-2</v>
      </c>
      <c r="Q19" s="27">
        <v>0.69103400000000004</v>
      </c>
      <c r="R19" s="27">
        <v>0.12454900000000001</v>
      </c>
      <c r="S19" s="27">
        <v>1.0221420000000001</v>
      </c>
      <c r="T19" s="27">
        <v>5.5315000000000003E-2</v>
      </c>
      <c r="U19" s="27">
        <v>8.0885879999999997</v>
      </c>
      <c r="V19" s="27">
        <v>6.4269999999999996</v>
      </c>
      <c r="W19" s="33">
        <v>10.725821</v>
      </c>
    </row>
    <row r="20" spans="2:23" x14ac:dyDescent="0.25">
      <c r="B20" s="32"/>
      <c r="C20" s="41"/>
      <c r="F20" s="33"/>
      <c r="K20" s="41"/>
      <c r="N20" s="33"/>
      <c r="O20" s="41"/>
      <c r="P20" s="33"/>
      <c r="W20" s="33"/>
    </row>
    <row r="21" spans="2:23" x14ac:dyDescent="0.25">
      <c r="B21" s="32"/>
      <c r="C21" s="42">
        <f>L14/C3</f>
        <v>3.6473509076956297E-2</v>
      </c>
      <c r="E21" s="43">
        <f>E14/D3</f>
        <v>0.15339807627337312</v>
      </c>
      <c r="F21" s="33"/>
      <c r="G21" s="43">
        <f>G14/E3</f>
        <v>0.10638105994860426</v>
      </c>
      <c r="I21" s="43">
        <f>I14/F3</f>
        <v>1.4425687647961745</v>
      </c>
      <c r="K21" s="42">
        <f>K14/G3</f>
        <v>0.17080550422090968</v>
      </c>
      <c r="M21" s="43"/>
      <c r="N21" s="33">
        <v>4.0177091260969612E-2</v>
      </c>
      <c r="O21" s="42"/>
      <c r="P21" s="33">
        <v>0.13054459942001731</v>
      </c>
      <c r="Q21" s="43"/>
      <c r="R21" s="43">
        <v>7.8074564271486804E-2</v>
      </c>
      <c r="S21" s="43">
        <v>2.346899502021762</v>
      </c>
      <c r="T21" s="43">
        <v>9.7385323882987051E-3</v>
      </c>
      <c r="U21" s="43"/>
      <c r="V21" s="43">
        <v>0.23527613277408241</v>
      </c>
      <c r="W21" s="37">
        <v>0.48320085652751588</v>
      </c>
    </row>
    <row r="22" spans="2:23" ht="15.75" customHeight="1" thickBot="1" x14ac:dyDescent="0.3">
      <c r="B22" s="34"/>
      <c r="C22" s="46">
        <f>L15/C4</f>
        <v>3.7563121618690576E-2</v>
      </c>
      <c r="D22" s="39"/>
      <c r="E22" s="38">
        <f>E15/D4</f>
        <v>0.15302535911497323</v>
      </c>
      <c r="F22" s="45"/>
      <c r="G22" s="38">
        <f>G15/E4</f>
        <v>0.10659278854632334</v>
      </c>
      <c r="H22" s="39"/>
      <c r="I22" s="38">
        <f>I15/F4</f>
        <v>1.4220971031232952</v>
      </c>
      <c r="J22" s="39"/>
      <c r="K22" s="46">
        <f>K15/G4</f>
        <v>0.17419779915377442</v>
      </c>
      <c r="L22" s="39"/>
      <c r="M22" s="38"/>
      <c r="N22" s="45">
        <v>4.1260296625731697E-2</v>
      </c>
      <c r="O22" s="46"/>
      <c r="P22" s="45">
        <v>0.130220652274949</v>
      </c>
      <c r="Q22" s="38"/>
      <c r="R22" s="38">
        <v>7.5941771970710559E-2</v>
      </c>
      <c r="S22" s="38">
        <v>2.3518999971541792</v>
      </c>
      <c r="T22" s="38">
        <v>9.7257102179162426E-3</v>
      </c>
      <c r="U22" s="38"/>
      <c r="V22" s="38">
        <v>0.23514592598576409</v>
      </c>
      <c r="W22" s="40">
        <v>0.48515459172592551</v>
      </c>
    </row>
    <row r="23" spans="2:23" ht="15.75" customHeight="1" thickBot="1" x14ac:dyDescent="0.3"/>
    <row r="24" spans="2:23" ht="30.75" customHeight="1" thickBot="1" x14ac:dyDescent="0.35">
      <c r="B24" s="28" t="s">
        <v>32</v>
      </c>
      <c r="C24" s="30" t="s">
        <v>1</v>
      </c>
      <c r="D24" s="29" t="s">
        <v>24</v>
      </c>
      <c r="E24" s="29" t="s">
        <v>2</v>
      </c>
      <c r="F24" s="29" t="s">
        <v>25</v>
      </c>
      <c r="G24" s="30" t="s">
        <v>3</v>
      </c>
      <c r="H24" s="29" t="s">
        <v>26</v>
      </c>
      <c r="I24" s="29" t="s">
        <v>4</v>
      </c>
      <c r="J24" s="31" t="s">
        <v>27</v>
      </c>
      <c r="K24" s="30" t="s">
        <v>5</v>
      </c>
      <c r="L24" s="29" t="s">
        <v>28</v>
      </c>
      <c r="M24" s="29" t="s">
        <v>6</v>
      </c>
      <c r="N24" s="31" t="s">
        <v>29</v>
      </c>
      <c r="O24" s="29" t="s">
        <v>7</v>
      </c>
      <c r="P24" s="31" t="s">
        <v>30</v>
      </c>
      <c r="Q24" s="30" t="s">
        <v>8</v>
      </c>
      <c r="R24" s="29" t="s">
        <v>9</v>
      </c>
      <c r="S24" s="29" t="s">
        <v>10</v>
      </c>
      <c r="T24" s="29" t="s">
        <v>31</v>
      </c>
      <c r="U24" s="30" t="s">
        <v>11</v>
      </c>
      <c r="V24" s="29" t="s">
        <v>12</v>
      </c>
      <c r="W24" s="31" t="s">
        <v>13</v>
      </c>
    </row>
    <row r="25" spans="2:23" x14ac:dyDescent="0.25">
      <c r="B25" s="32" t="s">
        <v>14</v>
      </c>
      <c r="C25" s="41">
        <v>7.9393191263079643E-3</v>
      </c>
      <c r="D25" s="27">
        <v>7.1715554222464561E-3</v>
      </c>
      <c r="E25" s="27">
        <v>5.3765601478517064E-3</v>
      </c>
      <c r="F25" s="27">
        <v>7.1715186350047588E-3</v>
      </c>
      <c r="G25" s="27">
        <v>5.3758379071950912E-3</v>
      </c>
      <c r="H25" s="27">
        <v>2.3326767608523369E-2</v>
      </c>
      <c r="I25" s="27">
        <v>4.8635829240083688E-2</v>
      </c>
      <c r="J25" s="27">
        <v>1.7188213765621189E-2</v>
      </c>
      <c r="K25" s="27">
        <v>1.17695601657033E-2</v>
      </c>
      <c r="L25" s="27">
        <v>2.9626528266817331E-3</v>
      </c>
      <c r="M25" s="27">
        <v>1.6802301630377769E-2</v>
      </c>
      <c r="N25" s="27">
        <v>4.6032499521970749E-3</v>
      </c>
      <c r="O25" s="27">
        <v>2.1744068711996078E-2</v>
      </c>
      <c r="P25" s="27">
        <v>1.7397809773683551E-2</v>
      </c>
      <c r="Q25" s="27">
        <v>0.1174900531768799</v>
      </c>
      <c r="R25" s="27">
        <v>1.918390765786171E-2</v>
      </c>
      <c r="S25" s="27">
        <v>0.17335587739944461</v>
      </c>
      <c r="T25" s="27">
        <v>2.802587486803532E-2</v>
      </c>
      <c r="U25" s="27">
        <v>2.331304788589478</v>
      </c>
      <c r="V25" s="27">
        <v>3.0020031929016109</v>
      </c>
      <c r="W25" s="33">
        <v>2.5765175819396968</v>
      </c>
    </row>
    <row r="26" spans="2:23" x14ac:dyDescent="0.25">
      <c r="B26" s="32" t="s">
        <v>15</v>
      </c>
      <c r="C26" s="41">
        <v>7.8865643590688705E-3</v>
      </c>
      <c r="D26" s="27">
        <v>7.0911897346377373E-3</v>
      </c>
      <c r="E26" s="27">
        <v>5.4733008146286011E-3</v>
      </c>
      <c r="F26" s="27">
        <v>7.0911622606217861E-3</v>
      </c>
      <c r="G26" s="27">
        <v>5.4733147844672203E-3</v>
      </c>
      <c r="H26" s="27">
        <v>2.3429550230503079E-2</v>
      </c>
      <c r="I26" s="27">
        <v>4.8706222325563431E-2</v>
      </c>
      <c r="J26" s="27">
        <v>1.7265662550926208E-2</v>
      </c>
      <c r="K26" s="27">
        <v>1.232877746224403E-2</v>
      </c>
      <c r="L26" s="27">
        <v>3.0637546442449089E-3</v>
      </c>
      <c r="M26" s="27">
        <v>1.7237866297364231E-2</v>
      </c>
      <c r="N26" s="27">
        <v>4.7548101283609867E-3</v>
      </c>
      <c r="O26" s="27">
        <v>2.2218342870473862E-2</v>
      </c>
      <c r="P26" s="27">
        <v>1.7585670575499531E-2</v>
      </c>
      <c r="Q26" s="27">
        <v>0.1177932843565941</v>
      </c>
      <c r="R26" s="27">
        <v>1.9011963158845901E-2</v>
      </c>
      <c r="S26" s="27">
        <v>0.17304565012454989</v>
      </c>
      <c r="T26" s="27">
        <v>2.8003579005599018E-2</v>
      </c>
      <c r="U26" s="27">
        <v>2.3313946723937988</v>
      </c>
      <c r="V26" s="27">
        <v>3.0098938941955571</v>
      </c>
      <c r="W26" s="33">
        <v>2.5770144462585449</v>
      </c>
    </row>
    <row r="27" spans="2:23" x14ac:dyDescent="0.25">
      <c r="B27" s="32" t="s">
        <v>16</v>
      </c>
      <c r="C27" s="41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33">
        <v>0</v>
      </c>
    </row>
    <row r="28" spans="2:23" x14ac:dyDescent="0.25">
      <c r="B28" s="32" t="s">
        <v>17</v>
      </c>
      <c r="C28" s="41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33">
        <v>0</v>
      </c>
    </row>
    <row r="29" spans="2:23" x14ac:dyDescent="0.25">
      <c r="B29" s="32" t="s">
        <v>18</v>
      </c>
      <c r="C29" s="41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33">
        <v>0</v>
      </c>
    </row>
    <row r="30" spans="2:23" x14ac:dyDescent="0.25">
      <c r="B30" s="32" t="s">
        <v>19</v>
      </c>
      <c r="C30" s="41">
        <v>1.9276999999999999E-2</v>
      </c>
      <c r="D30" s="27">
        <v>1.6945000000000002E-2</v>
      </c>
      <c r="E30" s="27">
        <v>1.226E-2</v>
      </c>
      <c r="F30" s="27">
        <v>1.6861000000000001E-2</v>
      </c>
      <c r="G30" s="27">
        <v>1.2149999999999999E-2</v>
      </c>
      <c r="H30" s="27">
        <v>4.8527000000000001E-2</v>
      </c>
      <c r="I30" s="27">
        <v>9.9140000000000006E-2</v>
      </c>
      <c r="J30" s="27">
        <v>3.6101000000000001E-2</v>
      </c>
      <c r="K30" s="27">
        <v>2.6936000000000002E-2</v>
      </c>
      <c r="L30" s="27">
        <v>1.0699999999999999E-2</v>
      </c>
      <c r="M30" s="27">
        <v>3.5025000000000001E-2</v>
      </c>
      <c r="N30" s="27">
        <v>1.0972000000000001E-2</v>
      </c>
      <c r="O30" s="27">
        <v>4.7229E-2</v>
      </c>
      <c r="P30" s="27">
        <v>3.7506999999999999E-2</v>
      </c>
      <c r="Q30" s="27">
        <v>0.23671700000000001</v>
      </c>
      <c r="R30" s="27">
        <v>4.1332000000000001E-2</v>
      </c>
      <c r="S30" s="27">
        <v>0.34880299999999997</v>
      </c>
      <c r="T30" s="27">
        <v>5.6973000000000003E-2</v>
      </c>
      <c r="U30" s="27">
        <v>4.6651249999999997</v>
      </c>
      <c r="V30" s="27">
        <v>6.012918</v>
      </c>
      <c r="W30" s="33">
        <v>5.1552480000000003</v>
      </c>
    </row>
    <row r="31" spans="2:23" x14ac:dyDescent="0.25">
      <c r="B31" s="32"/>
      <c r="C31" s="41"/>
      <c r="W31" s="33"/>
    </row>
    <row r="32" spans="2:23" x14ac:dyDescent="0.25">
      <c r="B32" s="32"/>
      <c r="C32" s="42">
        <f>L25/C3</f>
        <v>3.4938249358285982E-2</v>
      </c>
      <c r="E32" s="43">
        <f>E25/D3</f>
        <v>9.143060102947688E-2</v>
      </c>
      <c r="G32" s="43">
        <f>G25/E3</f>
        <v>6.3397458364961065E-2</v>
      </c>
      <c r="I32" s="43">
        <f>I25/F3</f>
        <v>0.82707051420527777</v>
      </c>
      <c r="K32" s="43">
        <f>K25/G3</f>
        <v>0.14584253302402372</v>
      </c>
      <c r="N32" s="43">
        <f>N25/H3</f>
        <v>4.0205842245636954E-2</v>
      </c>
      <c r="P32" s="43">
        <f>P25/I3</f>
        <v>0.12879097579677021</v>
      </c>
      <c r="R32" s="43">
        <f t="shared" ref="R32:T33" si="3">R25/J3</f>
        <v>2.4260411032990807E-2</v>
      </c>
      <c r="S32" s="43">
        <f t="shared" si="3"/>
        <v>0.79737628422765072</v>
      </c>
      <c r="T32" s="43">
        <f t="shared" si="3"/>
        <v>1.0197383138595412E-2</v>
      </c>
      <c r="U32" s="43"/>
      <c r="V32" s="43">
        <f>V25/M3</f>
        <v>0.21978214827668971</v>
      </c>
      <c r="W32" s="37">
        <f>W25/N3</f>
        <v>0.23216736385421555</v>
      </c>
    </row>
    <row r="33" spans="2:23" ht="15.75" customHeight="1" thickBot="1" x14ac:dyDescent="0.3">
      <c r="B33" s="34"/>
      <c r="C33" s="46">
        <f>L26/C4</f>
        <v>3.5776437562484317E-2</v>
      </c>
      <c r="D33" s="39"/>
      <c r="E33" s="38">
        <f>E26/D4</f>
        <v>9.1750734516453103E-2</v>
      </c>
      <c r="F33" s="39"/>
      <c r="G33" s="38">
        <f>G26/E4</f>
        <v>6.391287043933537E-2</v>
      </c>
      <c r="H33" s="39"/>
      <c r="I33" s="38">
        <f>I26/F4</f>
        <v>0.81649997951642783</v>
      </c>
      <c r="J33" s="39"/>
      <c r="K33" s="38">
        <f>K26/G4</f>
        <v>0.15417891789304711</v>
      </c>
      <c r="L33" s="39"/>
      <c r="M33" s="39"/>
      <c r="N33" s="38">
        <f>N26/H4</f>
        <v>4.1337414036899119E-2</v>
      </c>
      <c r="O33" s="39"/>
      <c r="P33" s="38">
        <f>P26/I4</f>
        <v>0.12997506732488592</v>
      </c>
      <c r="Q33" s="39"/>
      <c r="R33" s="38">
        <f t="shared" si="3"/>
        <v>2.4017161315758227E-2</v>
      </c>
      <c r="S33" s="38">
        <f t="shared" si="3"/>
        <v>0.79634287963513151</v>
      </c>
      <c r="T33" s="38">
        <f t="shared" si="3"/>
        <v>1.0153224219976007E-2</v>
      </c>
      <c r="U33" s="38"/>
      <c r="V33" s="38">
        <f>V26/M4</f>
        <v>0.22035868704839195</v>
      </c>
      <c r="W33" s="40">
        <f>W26/N4</f>
        <v>0.23316619983589812</v>
      </c>
    </row>
    <row r="35" spans="2:23" ht="15.75" customHeight="1" thickBot="1" x14ac:dyDescent="0.3"/>
    <row r="36" spans="2:23" ht="30.75" customHeight="1" thickBot="1" x14ac:dyDescent="0.35">
      <c r="B36" s="28" t="s">
        <v>33</v>
      </c>
      <c r="C36" s="30" t="s">
        <v>1</v>
      </c>
      <c r="D36" s="29" t="s">
        <v>24</v>
      </c>
      <c r="E36" s="29" t="s">
        <v>2</v>
      </c>
      <c r="F36" s="29" t="s">
        <v>25</v>
      </c>
      <c r="G36" s="30" t="s">
        <v>3</v>
      </c>
      <c r="H36" s="29" t="s">
        <v>26</v>
      </c>
      <c r="I36" s="29" t="s">
        <v>4</v>
      </c>
      <c r="J36" s="31" t="s">
        <v>27</v>
      </c>
      <c r="K36" s="30" t="s">
        <v>5</v>
      </c>
      <c r="L36" s="29" t="s">
        <v>28</v>
      </c>
      <c r="M36" s="29" t="s">
        <v>6</v>
      </c>
      <c r="N36" s="31" t="s">
        <v>29</v>
      </c>
      <c r="O36" s="29" t="s">
        <v>7</v>
      </c>
      <c r="P36" s="31" t="s">
        <v>30</v>
      </c>
      <c r="Q36" s="30" t="s">
        <v>8</v>
      </c>
      <c r="R36" s="29" t="s">
        <v>9</v>
      </c>
      <c r="S36" s="29" t="s">
        <v>10</v>
      </c>
      <c r="T36" s="29" t="s">
        <v>31</v>
      </c>
      <c r="U36" s="30" t="s">
        <v>11</v>
      </c>
      <c r="V36" s="29" t="s">
        <v>12</v>
      </c>
      <c r="W36" s="31" t="s">
        <v>13</v>
      </c>
    </row>
    <row r="37" spans="2:23" x14ac:dyDescent="0.25">
      <c r="B37" s="32" t="s">
        <v>14</v>
      </c>
      <c r="C37" s="41">
        <v>1.8525555729866031E-2</v>
      </c>
      <c r="D37" s="27">
        <v>7.1777729317545891E-3</v>
      </c>
      <c r="E37" s="27">
        <v>1.4862962998449801E-2</v>
      </c>
      <c r="F37" s="27">
        <v>7.1777454577386379E-3</v>
      </c>
      <c r="G37" s="27">
        <v>1.486269477754831E-2</v>
      </c>
      <c r="H37" s="27">
        <v>2.413132414221764E-2</v>
      </c>
      <c r="I37" s="27">
        <v>0.1047288775444031</v>
      </c>
      <c r="J37" s="27">
        <v>1.788304187357426E-2</v>
      </c>
      <c r="K37" s="27">
        <v>1.8227258697152141E-2</v>
      </c>
      <c r="L37" s="27">
        <v>3.2499490771442652E-3</v>
      </c>
      <c r="M37" s="27">
        <v>2.561391144990921E-2</v>
      </c>
      <c r="N37" s="27">
        <v>4.6888887882232666E-3</v>
      </c>
      <c r="O37" s="27">
        <v>2.5053083896636959E-2</v>
      </c>
      <c r="P37" s="27">
        <v>1.50044122710824E-2</v>
      </c>
      <c r="Q37" s="27">
        <v>0.27986839413642878</v>
      </c>
      <c r="R37" s="27">
        <v>6.1133161187171943E-2</v>
      </c>
      <c r="S37" s="27">
        <v>0.7752375602722168</v>
      </c>
      <c r="T37" s="27">
        <v>2.7505764737725261E-2</v>
      </c>
      <c r="U37" s="27">
        <v>5.728642463684082</v>
      </c>
      <c r="V37" s="27">
        <v>3.6361732482910161</v>
      </c>
      <c r="W37" s="33">
        <v>5.1472783088684082</v>
      </c>
    </row>
    <row r="38" spans="2:23" x14ac:dyDescent="0.25">
      <c r="B38" s="32" t="s">
        <v>15</v>
      </c>
      <c r="C38" s="41">
        <v>1.9015416502952579E-2</v>
      </c>
      <c r="D38" s="27">
        <v>7.2749215178191662E-3</v>
      </c>
      <c r="E38" s="27">
        <v>1.520131435245275E-2</v>
      </c>
      <c r="F38" s="27">
        <v>7.274990901350975E-3</v>
      </c>
      <c r="G38" s="27">
        <v>1.520141214132309E-2</v>
      </c>
      <c r="H38" s="27">
        <v>2.4114768952131271E-2</v>
      </c>
      <c r="I38" s="27">
        <v>0.1039877757430077</v>
      </c>
      <c r="J38" s="27">
        <v>1.7806366086006161E-2</v>
      </c>
      <c r="K38" s="27">
        <v>1.9050480797886848E-2</v>
      </c>
      <c r="L38" s="27">
        <v>3.3457314129918809E-3</v>
      </c>
      <c r="M38" s="27">
        <v>2.6185318827629089E-2</v>
      </c>
      <c r="N38" s="27">
        <v>4.8659397289156914E-3</v>
      </c>
      <c r="O38" s="27">
        <v>2.530321292579174E-2</v>
      </c>
      <c r="P38" s="27">
        <v>1.5168638899922369E-2</v>
      </c>
      <c r="Q38" s="27">
        <v>0.28044876456260681</v>
      </c>
      <c r="R38" s="27">
        <v>6.0362305492162698E-2</v>
      </c>
      <c r="S38" s="27">
        <v>0.77623099088668823</v>
      </c>
      <c r="T38" s="27">
        <v>2.749237418174744E-2</v>
      </c>
      <c r="U38" s="27">
        <v>5.7286229133605957</v>
      </c>
      <c r="V38" s="27">
        <v>3.6090059280395508</v>
      </c>
      <c r="W38" s="33">
        <v>5.1473884582519531</v>
      </c>
    </row>
    <row r="39" spans="2:23" x14ac:dyDescent="0.25">
      <c r="B39" s="32" t="s">
        <v>16</v>
      </c>
      <c r="C39" s="41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33">
        <v>0</v>
      </c>
    </row>
    <row r="40" spans="2:23" x14ac:dyDescent="0.25">
      <c r="B40" s="32" t="s">
        <v>17</v>
      </c>
      <c r="C40" s="41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33">
        <v>0</v>
      </c>
    </row>
    <row r="41" spans="2:23" x14ac:dyDescent="0.25">
      <c r="B41" s="32" t="s">
        <v>18</v>
      </c>
      <c r="C41" s="41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33">
        <v>0</v>
      </c>
    </row>
    <row r="42" spans="2:23" x14ac:dyDescent="0.25">
      <c r="B42" s="32" t="s">
        <v>19</v>
      </c>
      <c r="C42" s="41">
        <v>3.9394999999999999E-2</v>
      </c>
      <c r="D42" s="27">
        <v>1.7533E-2</v>
      </c>
      <c r="E42" s="27">
        <v>3.1565999999999997E-2</v>
      </c>
      <c r="F42" s="27">
        <v>1.7469999999999999E-2</v>
      </c>
      <c r="G42" s="27">
        <v>3.1889000000000001E-2</v>
      </c>
      <c r="H42" s="27">
        <v>5.0090999999999997E-2</v>
      </c>
      <c r="I42" s="27">
        <v>0.21057699999999999</v>
      </c>
      <c r="J42" s="27">
        <v>3.7024000000000001E-2</v>
      </c>
      <c r="K42" s="27">
        <v>3.8690000000000002E-2</v>
      </c>
      <c r="L42" s="27">
        <v>9.502E-3</v>
      </c>
      <c r="M42" s="27">
        <v>5.3721999999999999E-2</v>
      </c>
      <c r="N42" s="27">
        <v>1.2644000000000001E-2</v>
      </c>
      <c r="O42" s="27">
        <v>5.3350000000000002E-2</v>
      </c>
      <c r="P42" s="27">
        <v>3.3089E-2</v>
      </c>
      <c r="Q42" s="27">
        <v>0.56476099999999996</v>
      </c>
      <c r="R42" s="27">
        <v>0.12217799999999999</v>
      </c>
      <c r="S42" s="27">
        <v>1.5516019999999999</v>
      </c>
      <c r="T42" s="27">
        <v>5.6432000000000003E-2</v>
      </c>
      <c r="U42" s="27">
        <v>11.461534</v>
      </c>
      <c r="V42" s="27">
        <v>7.2452639999999997</v>
      </c>
      <c r="W42" s="33">
        <v>10.296317999999999</v>
      </c>
    </row>
    <row r="43" spans="2:23" x14ac:dyDescent="0.25">
      <c r="B43" s="32"/>
      <c r="C43" s="41"/>
      <c r="W43" s="33"/>
    </row>
    <row r="44" spans="2:23" x14ac:dyDescent="0.25">
      <c r="B44" s="32"/>
      <c r="C44" s="42">
        <f>L37/C3</f>
        <v>3.8326303452225499E-2</v>
      </c>
      <c r="E44" s="43">
        <f>E37/D3</f>
        <v>0.25275075562395111</v>
      </c>
      <c r="G44" s="43">
        <f>G37/E3</f>
        <v>0.17527631777915292</v>
      </c>
      <c r="I44" s="43">
        <f>I37/F3</f>
        <v>1.7809538349847613</v>
      </c>
      <c r="K44" s="43">
        <f>K37/G3</f>
        <v>0.22586311986604177</v>
      </c>
      <c r="N44" s="43">
        <f>N37/H3</f>
        <v>4.0953831506946925E-2</v>
      </c>
      <c r="P44" s="43">
        <f>P37/I3</f>
        <v>0.11107334329938423</v>
      </c>
      <c r="R44" s="43">
        <f t="shared" ref="R44:T45" si="4">R37/J3</f>
        <v>7.7310402270367451E-2</v>
      </c>
      <c r="S44" s="43">
        <f t="shared" si="4"/>
        <v>3.5658210986364289</v>
      </c>
      <c r="T44" s="43">
        <f t="shared" si="4"/>
        <v>1.0008137939363983E-2</v>
      </c>
      <c r="U44" s="43"/>
      <c r="V44" s="43">
        <f>V37/M3</f>
        <v>0.26621089874431081</v>
      </c>
      <c r="W44" s="37">
        <f>W37/N3</f>
        <v>0.46381598339193192</v>
      </c>
    </row>
    <row r="45" spans="2:23" x14ac:dyDescent="0.25">
      <c r="B45" s="32"/>
      <c r="C45" s="42">
        <f>L38/C4</f>
        <v>3.9069169988071042E-2</v>
      </c>
      <c r="E45" s="43">
        <f>E38/D4</f>
        <v>0.25482461218380559</v>
      </c>
      <c r="G45" s="43">
        <f>G38/E4</f>
        <v>0.17750959390103777</v>
      </c>
      <c r="I45" s="43">
        <f>I38/F4</f>
        <v>1.7432273067000272</v>
      </c>
      <c r="K45" s="43">
        <f>K38/G4</f>
        <v>0.23823793752100494</v>
      </c>
      <c r="N45" s="43">
        <f>N38/H4</f>
        <v>4.2303553627307651E-2</v>
      </c>
      <c r="P45" s="43">
        <f>P38/I4</f>
        <v>0.11211087196134915</v>
      </c>
      <c r="R45" s="43">
        <f t="shared" si="4"/>
        <v>7.6253631268048086E-2</v>
      </c>
      <c r="S45" s="43">
        <f t="shared" si="4"/>
        <v>3.5721557987723194</v>
      </c>
      <c r="T45" s="43">
        <f t="shared" si="4"/>
        <v>9.9678772970751648E-3</v>
      </c>
      <c r="U45" s="43"/>
      <c r="V45" s="43">
        <f>V38/M4</f>
        <v>0.26422054590904742</v>
      </c>
      <c r="W45" s="37">
        <f>W38/N4</f>
        <v>0.46573157850639302</v>
      </c>
    </row>
    <row r="46" spans="2:23" ht="15.75" customHeight="1" x14ac:dyDescent="0.25">
      <c r="B46" s="32"/>
      <c r="C46" s="41"/>
      <c r="W46" s="33"/>
    </row>
    <row r="47" spans="2:23" ht="15.75" customHeight="1" thickBot="1" x14ac:dyDescent="0.3">
      <c r="B47" s="34"/>
      <c r="C47" s="44">
        <v>2</v>
      </c>
      <c r="D47" s="39"/>
      <c r="E47" s="39">
        <v>1</v>
      </c>
      <c r="F47" s="39"/>
      <c r="G47" s="39"/>
      <c r="H47" s="39"/>
      <c r="I47" s="39"/>
      <c r="J47" s="39"/>
      <c r="K47" s="39">
        <v>3</v>
      </c>
      <c r="L47" s="39"/>
      <c r="M47" s="39"/>
      <c r="N47" s="39">
        <v>4</v>
      </c>
      <c r="O47" s="39"/>
      <c r="P47" s="39">
        <v>6</v>
      </c>
      <c r="Q47" s="39"/>
      <c r="R47" s="39"/>
      <c r="S47" s="39">
        <v>5</v>
      </c>
      <c r="T47" s="39"/>
      <c r="U47" s="39"/>
      <c r="V47" s="39"/>
      <c r="W47" s="4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7"/>
  <sheetViews>
    <sheetView topLeftCell="A37" zoomScale="90" zoomScaleNormal="90" workbookViewId="0">
      <selection activeCell="C54" sqref="C54:E64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9.28515625" bestFit="1" customWidth="1"/>
    <col min="4" max="4" width="14.85546875" bestFit="1" customWidth="1"/>
    <col min="5" max="5" width="10.28515625" bestFit="1" customWidth="1"/>
    <col min="6" max="6" width="15.85546875" bestFit="1" customWidth="1"/>
    <col min="7" max="7" width="9.5703125" bestFit="1" customWidth="1"/>
    <col min="8" max="8" width="17.5703125" bestFit="1" customWidth="1"/>
    <col min="9" max="9" width="9.5703125" bestFit="1" customWidth="1"/>
    <col min="10" max="10" width="18.5703125" bestFit="1" customWidth="1"/>
    <col min="11" max="11" width="10.5703125" bestFit="1" customWidth="1"/>
    <col min="12" max="12" width="16.42578125" bestFit="1" customWidth="1"/>
    <col min="13" max="13" width="10.5703125" bestFit="1" customWidth="1"/>
    <col min="14" max="14" width="18.5703125" bestFit="1" customWidth="1"/>
    <col min="15" max="15" width="13.85546875" customWidth="1"/>
    <col min="16" max="16" width="13.42578125" bestFit="1" customWidth="1"/>
    <col min="17" max="17" width="8.28515625" bestFit="1" customWidth="1"/>
    <col min="18" max="18" width="8.5703125" bestFit="1" customWidth="1"/>
    <col min="19" max="19" width="9.85546875" bestFit="1" customWidth="1"/>
    <col min="20" max="20" width="13.28515625" bestFit="1" customWidth="1"/>
    <col min="21" max="21" width="11.85546875" bestFit="1" customWidth="1"/>
    <col min="22" max="22" width="9" bestFit="1" customWidth="1"/>
    <col min="23" max="23" width="13.42578125" bestFit="1" customWidth="1"/>
  </cols>
  <sheetData>
    <row r="1" spans="1:15" ht="19.5" customHeight="1" thickBot="1" x14ac:dyDescent="0.3"/>
    <row r="2" spans="1:15" s="19" customFormat="1" ht="30.75" customHeight="1" thickBot="1" x14ac:dyDescent="0.3">
      <c r="B2" s="25" t="s">
        <v>0</v>
      </c>
      <c r="C2" s="20" t="s">
        <v>1</v>
      </c>
      <c r="D2" s="21" t="s">
        <v>2</v>
      </c>
      <c r="E2" s="20" t="s">
        <v>3</v>
      </c>
      <c r="F2" s="21" t="s">
        <v>4</v>
      </c>
      <c r="G2" s="20" t="s">
        <v>5</v>
      </c>
      <c r="H2" s="21" t="s">
        <v>6</v>
      </c>
      <c r="I2" s="21" t="s">
        <v>7</v>
      </c>
      <c r="J2" s="20" t="s">
        <v>8</v>
      </c>
      <c r="K2" s="21" t="s">
        <v>9</v>
      </c>
      <c r="L2" s="22" t="s">
        <v>10</v>
      </c>
      <c r="M2" s="20" t="s">
        <v>11</v>
      </c>
      <c r="N2" s="21" t="s">
        <v>12</v>
      </c>
      <c r="O2" s="22" t="s">
        <v>13</v>
      </c>
    </row>
    <row r="3" spans="1:15" x14ac:dyDescent="0.25">
      <c r="B3" s="2" t="s">
        <v>34</v>
      </c>
      <c r="E3">
        <v>500</v>
      </c>
      <c r="F3">
        <v>500</v>
      </c>
      <c r="G3">
        <v>1000</v>
      </c>
      <c r="H3">
        <v>1000</v>
      </c>
      <c r="I3">
        <v>1000</v>
      </c>
      <c r="J3">
        <v>200</v>
      </c>
      <c r="K3">
        <v>1000</v>
      </c>
      <c r="L3">
        <v>10</v>
      </c>
      <c r="M3">
        <v>10</v>
      </c>
      <c r="N3">
        <v>15</v>
      </c>
      <c r="O3" s="11">
        <v>50</v>
      </c>
    </row>
    <row r="4" spans="1:15" x14ac:dyDescent="0.25">
      <c r="B4" s="3" t="s">
        <v>35</v>
      </c>
      <c r="E4">
        <v>0.67027999999999999</v>
      </c>
      <c r="F4">
        <v>0.52488000000000001</v>
      </c>
      <c r="G4">
        <v>8.3150000000000002E-2</v>
      </c>
      <c r="H4">
        <v>0.11518</v>
      </c>
      <c r="I4">
        <v>0.15784999999999999</v>
      </c>
      <c r="J4">
        <v>1.16737</v>
      </c>
      <c r="K4">
        <v>0.28151999999999999</v>
      </c>
      <c r="L4">
        <v>22.182179999999999</v>
      </c>
      <c r="M4">
        <v>18.257549999999998</v>
      </c>
      <c r="N4">
        <v>13.51267</v>
      </c>
      <c r="O4" s="11">
        <v>3.6511200000000001</v>
      </c>
    </row>
    <row r="5" spans="1:15" x14ac:dyDescent="0.25">
      <c r="B5" s="3" t="s">
        <v>36</v>
      </c>
      <c r="E5">
        <v>0.67018</v>
      </c>
      <c r="F5">
        <v>0.52498999999999996</v>
      </c>
      <c r="G5">
        <v>8.4489999999999996E-2</v>
      </c>
      <c r="H5">
        <v>0.11655</v>
      </c>
      <c r="I5">
        <v>0.15792</v>
      </c>
      <c r="J5">
        <v>1.1669099999999999</v>
      </c>
      <c r="K5">
        <v>0.28119</v>
      </c>
      <c r="L5">
        <v>22.189070000000001</v>
      </c>
      <c r="M5">
        <v>18.022040000000001</v>
      </c>
      <c r="N5">
        <v>13.51703</v>
      </c>
      <c r="O5" s="11">
        <v>3.65442</v>
      </c>
    </row>
    <row r="6" spans="1:15" x14ac:dyDescent="0.25">
      <c r="B6" s="3" t="s">
        <v>37</v>
      </c>
      <c r="E6">
        <v>3.5130000000000002E-2</v>
      </c>
      <c r="F6">
        <v>2.6950000000000002E-2</v>
      </c>
      <c r="G6">
        <v>4.0699999999999998E-3</v>
      </c>
      <c r="H6">
        <v>5.5199999999999997E-3</v>
      </c>
      <c r="I6">
        <v>7.43E-3</v>
      </c>
      <c r="J6">
        <v>5.2470000000000003E-2</v>
      </c>
      <c r="K6">
        <v>1.294E-2</v>
      </c>
      <c r="L6">
        <v>0.97211000000000003</v>
      </c>
      <c r="M6">
        <v>0.84531000000000001</v>
      </c>
      <c r="N6">
        <v>0.59931000000000001</v>
      </c>
      <c r="O6" s="11">
        <v>0.1588</v>
      </c>
    </row>
    <row r="7" spans="1:15" x14ac:dyDescent="0.25">
      <c r="B7" s="3" t="s">
        <v>38</v>
      </c>
      <c r="E7">
        <v>3.5049999999999998E-2</v>
      </c>
      <c r="F7">
        <v>2.691E-2</v>
      </c>
      <c r="G7">
        <v>4.1000000000000003E-3</v>
      </c>
      <c r="H7">
        <v>5.5500000000000002E-3</v>
      </c>
      <c r="I7">
        <v>7.3499999999999998E-3</v>
      </c>
      <c r="J7">
        <v>5.237E-2</v>
      </c>
      <c r="K7">
        <v>1.2880000000000001E-2</v>
      </c>
      <c r="L7">
        <v>0.97241</v>
      </c>
      <c r="M7">
        <v>0.83381000000000005</v>
      </c>
      <c r="N7">
        <v>0.60441</v>
      </c>
      <c r="O7" s="11">
        <v>0.15822</v>
      </c>
    </row>
    <row r="8" spans="1:15" x14ac:dyDescent="0.25">
      <c r="A8" s="47" t="s">
        <v>39</v>
      </c>
      <c r="B8" s="3" t="s">
        <v>40</v>
      </c>
      <c r="E8">
        <v>1.9290000000000002E-2</v>
      </c>
      <c r="F8">
        <v>1.7520000000000001E-2</v>
      </c>
      <c r="G8">
        <v>1.6160000000000001E-2</v>
      </c>
      <c r="H8">
        <v>1.6080000000000001E-2</v>
      </c>
      <c r="I8">
        <v>1.477E-2</v>
      </c>
      <c r="J8">
        <v>1.558E-2</v>
      </c>
      <c r="K8">
        <v>1.538E-2</v>
      </c>
      <c r="L8">
        <v>1.456E-2</v>
      </c>
      <c r="M8">
        <v>1.5610000000000001E-2</v>
      </c>
      <c r="N8">
        <v>1.4250000000000001E-2</v>
      </c>
      <c r="O8" s="11">
        <v>1.495E-2</v>
      </c>
    </row>
    <row r="9" spans="1:15" x14ac:dyDescent="0.25">
      <c r="A9" s="48"/>
      <c r="B9" s="3" t="s">
        <v>41</v>
      </c>
      <c r="E9">
        <v>1.5879999999999998E-2</v>
      </c>
      <c r="F9">
        <v>1.5559999999999999E-2</v>
      </c>
      <c r="G9">
        <v>1.4829999999999999E-2</v>
      </c>
      <c r="H9">
        <v>1.453E-2</v>
      </c>
      <c r="I9">
        <v>1.427E-2</v>
      </c>
      <c r="J9">
        <v>1.362E-2</v>
      </c>
      <c r="K9">
        <v>1.393E-2</v>
      </c>
      <c r="L9">
        <v>1.328E-2</v>
      </c>
      <c r="M9">
        <v>1.4030000000000001E-2</v>
      </c>
      <c r="N9">
        <v>1.3440000000000001E-2</v>
      </c>
      <c r="O9" s="11">
        <v>1.3180000000000001E-2</v>
      </c>
    </row>
    <row r="10" spans="1:15" x14ac:dyDescent="0.25">
      <c r="A10" s="48"/>
      <c r="B10" s="3" t="s">
        <v>42</v>
      </c>
      <c r="E10">
        <v>1.282E-2</v>
      </c>
      <c r="F10">
        <v>1.2880000000000001E-2</v>
      </c>
      <c r="G10">
        <v>1.332E-2</v>
      </c>
      <c r="H10">
        <v>1.341E-2</v>
      </c>
      <c r="I10">
        <v>1.363E-2</v>
      </c>
      <c r="J10">
        <v>1.251E-2</v>
      </c>
      <c r="K10">
        <v>1.256E-2</v>
      </c>
      <c r="L10">
        <v>1.2789999999999999E-2</v>
      </c>
      <c r="M10">
        <v>1.2999999999999999E-2</v>
      </c>
      <c r="N10">
        <v>1.213E-2</v>
      </c>
      <c r="O10" s="11">
        <v>1.218E-2</v>
      </c>
    </row>
    <row r="11" spans="1:15" x14ac:dyDescent="0.25">
      <c r="A11" s="47" t="s">
        <v>43</v>
      </c>
      <c r="B11" s="3" t="s">
        <v>44</v>
      </c>
      <c r="E11">
        <v>1.7559999999999999E-2</v>
      </c>
      <c r="F11">
        <v>1.736E-2</v>
      </c>
      <c r="G11">
        <v>1.5959999999999998E-2</v>
      </c>
      <c r="H11">
        <v>1.593E-2</v>
      </c>
      <c r="I11">
        <v>1.457E-2</v>
      </c>
      <c r="J11">
        <v>1.55E-2</v>
      </c>
      <c r="K11">
        <v>1.477E-2</v>
      </c>
      <c r="L11">
        <v>1.4540000000000001E-2</v>
      </c>
      <c r="M11">
        <v>1.55E-2</v>
      </c>
      <c r="N11">
        <v>2.2429999999999999E-2</v>
      </c>
      <c r="O11" s="11">
        <v>1.4829999999999999E-2</v>
      </c>
    </row>
    <row r="12" spans="1:15" x14ac:dyDescent="0.25">
      <c r="A12" s="48"/>
      <c r="B12" s="3" t="s">
        <v>45</v>
      </c>
      <c r="E12">
        <v>1.585E-2</v>
      </c>
      <c r="F12">
        <v>1.553E-2</v>
      </c>
      <c r="G12">
        <v>1.472E-2</v>
      </c>
      <c r="H12">
        <v>1.4420000000000001E-2</v>
      </c>
      <c r="I12">
        <v>1.4109999999999999E-2</v>
      </c>
      <c r="J12">
        <v>1.3599999999999999E-2</v>
      </c>
      <c r="K12">
        <v>1.388E-2</v>
      </c>
      <c r="L12">
        <v>1.328E-2</v>
      </c>
      <c r="M12">
        <v>1.4019999999999999E-2</v>
      </c>
      <c r="N12">
        <v>1.355E-2</v>
      </c>
      <c r="O12" s="11">
        <v>1.312E-2</v>
      </c>
    </row>
    <row r="13" spans="1:15" x14ac:dyDescent="0.25">
      <c r="A13" s="48"/>
      <c r="B13" s="3" t="s">
        <v>46</v>
      </c>
      <c r="E13">
        <v>1.282E-2</v>
      </c>
      <c r="F13">
        <v>1.286E-2</v>
      </c>
      <c r="G13">
        <v>1.405E-2</v>
      </c>
      <c r="H13">
        <v>1.353E-2</v>
      </c>
      <c r="I13">
        <v>1.3520000000000001E-2</v>
      </c>
      <c r="J13">
        <v>1.2540000000000001E-2</v>
      </c>
      <c r="K13">
        <v>1.247E-2</v>
      </c>
      <c r="L13">
        <v>1.2800000000000001E-2</v>
      </c>
      <c r="M13">
        <v>1.2999999999999999E-2</v>
      </c>
      <c r="N13">
        <v>1.2239999999999999E-2</v>
      </c>
      <c r="O13" s="11">
        <v>1.23E-2</v>
      </c>
    </row>
    <row r="14" spans="1:15" x14ac:dyDescent="0.25">
      <c r="B14" s="3" t="s">
        <v>47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 s="11">
        <v>0</v>
      </c>
    </row>
    <row r="15" spans="1:15" ht="15.75" customHeight="1" thickBot="1" x14ac:dyDescent="0.3">
      <c r="B15" s="4" t="s">
        <v>48</v>
      </c>
      <c r="C15" s="23"/>
      <c r="D15" s="23" t="s">
        <v>49</v>
      </c>
      <c r="E15" s="23" t="s">
        <v>50</v>
      </c>
      <c r="F15" s="23"/>
      <c r="G15" s="23"/>
      <c r="H15" s="23"/>
      <c r="I15" s="23"/>
      <c r="J15" s="23"/>
      <c r="K15" s="23" t="s">
        <v>51</v>
      </c>
      <c r="L15" s="23"/>
      <c r="M15" s="23"/>
      <c r="N15" s="23"/>
      <c r="O15" s="24"/>
    </row>
    <row r="18" spans="1:23" ht="15.75" customHeight="1" thickBot="1" x14ac:dyDescent="0.3"/>
    <row r="19" spans="1:23" ht="19.5" customHeight="1" thickBot="1" x14ac:dyDescent="0.35">
      <c r="A19" s="12" t="s">
        <v>23</v>
      </c>
      <c r="B19" s="1" t="s">
        <v>52</v>
      </c>
      <c r="C19" s="20" t="s">
        <v>1</v>
      </c>
      <c r="D19" s="21" t="s">
        <v>24</v>
      </c>
      <c r="E19" s="21" t="s">
        <v>2</v>
      </c>
      <c r="F19" s="21" t="s">
        <v>25</v>
      </c>
      <c r="G19" s="20" t="s">
        <v>3</v>
      </c>
      <c r="H19" s="21" t="s">
        <v>26</v>
      </c>
      <c r="I19" s="21" t="s">
        <v>4</v>
      </c>
      <c r="J19" s="22" t="s">
        <v>27</v>
      </c>
      <c r="K19" s="20" t="s">
        <v>5</v>
      </c>
      <c r="L19" s="21" t="s">
        <v>28</v>
      </c>
      <c r="M19" s="21" t="s">
        <v>6</v>
      </c>
      <c r="N19" s="22" t="s">
        <v>29</v>
      </c>
      <c r="O19" s="21" t="s">
        <v>7</v>
      </c>
      <c r="P19" s="22" t="s">
        <v>30</v>
      </c>
      <c r="Q19" s="20" t="s">
        <v>8</v>
      </c>
      <c r="R19" s="21" t="s">
        <v>9</v>
      </c>
      <c r="S19" s="22" t="s">
        <v>10</v>
      </c>
      <c r="T19" s="21" t="s">
        <v>31</v>
      </c>
      <c r="U19" s="20" t="s">
        <v>11</v>
      </c>
      <c r="V19" s="21" t="s">
        <v>12</v>
      </c>
      <c r="W19" s="22" t="s">
        <v>13</v>
      </c>
    </row>
    <row r="20" spans="1:23" x14ac:dyDescent="0.25">
      <c r="B20" s="3" t="s">
        <v>34</v>
      </c>
      <c r="C20" s="10"/>
      <c r="G20">
        <v>500</v>
      </c>
      <c r="I20">
        <v>500</v>
      </c>
      <c r="K20">
        <v>1000</v>
      </c>
      <c r="M20" s="8">
        <v>1000</v>
      </c>
      <c r="O20">
        <v>1000</v>
      </c>
      <c r="Q20">
        <v>200</v>
      </c>
      <c r="R20">
        <v>1000</v>
      </c>
      <c r="S20">
        <v>10</v>
      </c>
      <c r="U20">
        <v>10</v>
      </c>
      <c r="V20">
        <v>15</v>
      </c>
      <c r="W20" s="11">
        <v>50</v>
      </c>
    </row>
    <row r="21" spans="1:23" x14ac:dyDescent="0.25">
      <c r="B21" s="3" t="s">
        <v>35</v>
      </c>
      <c r="C21" s="10"/>
      <c r="G21">
        <v>0.14215</v>
      </c>
      <c r="I21">
        <v>0.12443</v>
      </c>
      <c r="K21">
        <v>1.5610000000000001E-2</v>
      </c>
      <c r="M21">
        <v>2.094E-2</v>
      </c>
      <c r="O21">
        <v>3.9399999999999998E-2</v>
      </c>
      <c r="Q21">
        <v>0.40977999999999998</v>
      </c>
      <c r="R21">
        <v>7.4109999999999995E-2</v>
      </c>
      <c r="S21">
        <v>5.2515400000000003</v>
      </c>
      <c r="U21">
        <v>4.3937200000000001</v>
      </c>
      <c r="V21">
        <v>4.5699100000000001</v>
      </c>
      <c r="W21" s="11">
        <v>0.56930999999999998</v>
      </c>
    </row>
    <row r="22" spans="1:23" x14ac:dyDescent="0.25">
      <c r="B22" s="3" t="s">
        <v>36</v>
      </c>
      <c r="C22" s="10"/>
      <c r="G22">
        <v>0.14215</v>
      </c>
      <c r="I22">
        <v>0.12443</v>
      </c>
      <c r="K22">
        <v>1.6279999999999999E-2</v>
      </c>
      <c r="M22">
        <v>2.146E-2</v>
      </c>
      <c r="O22">
        <v>3.934E-2</v>
      </c>
      <c r="Q22">
        <v>0.40998000000000001</v>
      </c>
      <c r="R22">
        <v>7.3950000000000002E-2</v>
      </c>
      <c r="S22">
        <v>5.2522799999999998</v>
      </c>
      <c r="U22">
        <v>4.3699199999999996</v>
      </c>
      <c r="V22">
        <v>4.5714300000000003</v>
      </c>
      <c r="W22" s="11">
        <v>0.57030000000000003</v>
      </c>
    </row>
    <row r="23" spans="1:23" x14ac:dyDescent="0.25">
      <c r="B23" s="3" t="s">
        <v>37</v>
      </c>
      <c r="C23" s="10"/>
      <c r="G23">
        <v>6.4200000000000004E-3</v>
      </c>
      <c r="I23">
        <v>5.6299999999999996E-3</v>
      </c>
      <c r="K23">
        <v>8.0000000000000004E-4</v>
      </c>
      <c r="M23">
        <v>1.08E-3</v>
      </c>
      <c r="O23">
        <v>1.8500000000000001E-3</v>
      </c>
      <c r="Q23">
        <v>1.728E-2</v>
      </c>
      <c r="R23">
        <v>3.6600000000000001E-3</v>
      </c>
      <c r="S23">
        <v>0.23760000000000001</v>
      </c>
      <c r="U23">
        <v>0.24010999999999999</v>
      </c>
      <c r="V23">
        <v>0.19424</v>
      </c>
      <c r="W23" s="11">
        <v>2.724E-2</v>
      </c>
    </row>
    <row r="24" spans="1:23" x14ac:dyDescent="0.25">
      <c r="B24" s="3" t="s">
        <v>38</v>
      </c>
      <c r="C24" s="10"/>
      <c r="G24">
        <v>6.3899999999999998E-3</v>
      </c>
      <c r="I24">
        <v>5.5999999999999999E-3</v>
      </c>
      <c r="K24">
        <v>8.3000000000000001E-4</v>
      </c>
      <c r="M24">
        <v>1.1000000000000001E-3</v>
      </c>
      <c r="O24">
        <v>1.83E-3</v>
      </c>
      <c r="Q24">
        <v>1.721E-2</v>
      </c>
      <c r="R24">
        <v>3.63E-3</v>
      </c>
      <c r="S24">
        <v>0.23641999999999999</v>
      </c>
      <c r="U24">
        <v>0.23837</v>
      </c>
      <c r="V24">
        <v>0.19355</v>
      </c>
      <c r="W24" s="11">
        <v>2.716E-2</v>
      </c>
    </row>
    <row r="25" spans="1:23" x14ac:dyDescent="0.25">
      <c r="B25" s="3" t="s">
        <v>40</v>
      </c>
      <c r="C25" s="10"/>
      <c r="G25">
        <v>1.4630000000000001E-2</v>
      </c>
      <c r="I25">
        <v>1.456E-2</v>
      </c>
      <c r="K25">
        <v>1.6080000000000001E-2</v>
      </c>
      <c r="M25">
        <v>1.6160000000000001E-2</v>
      </c>
      <c r="O25">
        <v>1.4630000000000001E-2</v>
      </c>
      <c r="Q25">
        <v>1.4999999999999999E-2</v>
      </c>
      <c r="R25">
        <v>1.5730000000000001E-2</v>
      </c>
      <c r="S25">
        <v>1.566E-2</v>
      </c>
      <c r="U25">
        <v>1.7559999999999999E-2</v>
      </c>
      <c r="V25">
        <v>1.5610000000000001E-2</v>
      </c>
      <c r="W25" s="11">
        <v>1.6109999999999999E-2</v>
      </c>
    </row>
    <row r="26" spans="1:23" x14ac:dyDescent="0.25">
      <c r="B26" s="3" t="s">
        <v>41</v>
      </c>
      <c r="C26" s="10"/>
      <c r="G26">
        <v>1.3690000000000001E-2</v>
      </c>
      <c r="I26">
        <v>1.371E-2</v>
      </c>
      <c r="K26">
        <v>1.549E-2</v>
      </c>
      <c r="M26">
        <v>1.562E-2</v>
      </c>
      <c r="O26">
        <v>1.4239999999999999E-2</v>
      </c>
      <c r="Q26">
        <v>1.278E-2</v>
      </c>
      <c r="R26">
        <v>1.4959999999999999E-2</v>
      </c>
      <c r="S26">
        <v>1.371E-2</v>
      </c>
      <c r="U26">
        <v>1.6559999999999998E-2</v>
      </c>
      <c r="V26">
        <v>1.2880000000000001E-2</v>
      </c>
      <c r="W26" s="11">
        <v>1.4500000000000001E-2</v>
      </c>
    </row>
    <row r="27" spans="1:23" x14ac:dyDescent="0.25">
      <c r="B27" s="3" t="s">
        <v>42</v>
      </c>
      <c r="C27" s="10"/>
      <c r="G27">
        <v>1.2760000000000001E-2</v>
      </c>
      <c r="I27">
        <v>1.2880000000000001E-2</v>
      </c>
      <c r="K27">
        <v>1.4069999999999999E-2</v>
      </c>
      <c r="M27">
        <v>1.465E-2</v>
      </c>
      <c r="O27">
        <v>1.3780000000000001E-2</v>
      </c>
      <c r="Q27">
        <v>1.2120000000000001E-2</v>
      </c>
      <c r="R27">
        <v>1.3429999999999999E-2</v>
      </c>
      <c r="S27">
        <v>1.311E-2</v>
      </c>
      <c r="U27">
        <v>1.2149999999999999E-2</v>
      </c>
      <c r="V27">
        <v>1.2189999999999999E-2</v>
      </c>
      <c r="W27" s="11">
        <v>1.3610000000000001E-2</v>
      </c>
    </row>
    <row r="28" spans="1:23" x14ac:dyDescent="0.25">
      <c r="B28" s="3" t="s">
        <v>44</v>
      </c>
      <c r="C28" s="10"/>
      <c r="G28">
        <v>1.451E-2</v>
      </c>
      <c r="I28">
        <v>1.448E-2</v>
      </c>
      <c r="K28">
        <v>1.593E-2</v>
      </c>
      <c r="M28">
        <v>1.6080000000000001E-2</v>
      </c>
      <c r="O28">
        <v>0.99609000000000003</v>
      </c>
      <c r="Q28">
        <v>1.4970000000000001E-2</v>
      </c>
      <c r="R28">
        <v>1.553E-2</v>
      </c>
      <c r="S28">
        <v>1.553E-2</v>
      </c>
      <c r="U28">
        <v>1.7520000000000001E-2</v>
      </c>
      <c r="V28">
        <v>2.2509999999999999E-2</v>
      </c>
      <c r="W28" s="11">
        <v>1.5810000000000001E-2</v>
      </c>
    </row>
    <row r="29" spans="1:23" x14ac:dyDescent="0.25">
      <c r="B29" s="3" t="s">
        <v>45</v>
      </c>
      <c r="C29" s="10"/>
      <c r="G29">
        <v>1.362E-2</v>
      </c>
      <c r="I29">
        <v>1.3650000000000001E-2</v>
      </c>
      <c r="K29">
        <v>1.5469999999999999E-2</v>
      </c>
      <c r="M29">
        <v>1.554E-2</v>
      </c>
      <c r="O29">
        <v>1.406E-2</v>
      </c>
      <c r="Q29">
        <v>1.272E-2</v>
      </c>
      <c r="R29">
        <v>1.486E-2</v>
      </c>
      <c r="S29">
        <v>1.3639999999999999E-2</v>
      </c>
      <c r="U29">
        <v>1.653E-2</v>
      </c>
      <c r="V29">
        <v>1.2829999999999999E-2</v>
      </c>
      <c r="W29" s="11">
        <v>1.443E-2</v>
      </c>
    </row>
    <row r="30" spans="1:23" x14ac:dyDescent="0.25">
      <c r="B30" s="3" t="s">
        <v>46</v>
      </c>
      <c r="C30" s="10"/>
      <c r="G30">
        <v>1.2829999999999999E-2</v>
      </c>
      <c r="I30">
        <v>1.289E-2</v>
      </c>
      <c r="K30">
        <v>1.4540000000000001E-2</v>
      </c>
      <c r="M30">
        <v>1.431E-2</v>
      </c>
      <c r="O30">
        <v>1.158E-2</v>
      </c>
      <c r="Q30">
        <v>1.2239999999999999E-2</v>
      </c>
      <c r="R30">
        <v>1.384E-2</v>
      </c>
      <c r="S30">
        <v>1.285E-2</v>
      </c>
      <c r="U30">
        <v>1.239E-2</v>
      </c>
      <c r="V30">
        <v>1.2359999999999999E-2</v>
      </c>
      <c r="W30" s="11">
        <v>1.384E-2</v>
      </c>
    </row>
    <row r="31" spans="1:23" x14ac:dyDescent="0.25">
      <c r="B31" s="3" t="s">
        <v>47</v>
      </c>
      <c r="C31" s="10">
        <v>0</v>
      </c>
      <c r="E31">
        <v>0</v>
      </c>
      <c r="G31">
        <v>0</v>
      </c>
      <c r="I31">
        <v>0</v>
      </c>
      <c r="K31">
        <v>0</v>
      </c>
      <c r="M31">
        <v>0</v>
      </c>
      <c r="O31">
        <v>0</v>
      </c>
      <c r="Q31">
        <v>0</v>
      </c>
      <c r="R31">
        <v>0</v>
      </c>
      <c r="S31">
        <v>0</v>
      </c>
      <c r="U31">
        <v>0</v>
      </c>
      <c r="V31">
        <v>0</v>
      </c>
      <c r="W31" s="11">
        <v>0</v>
      </c>
    </row>
    <row r="32" spans="1:23" ht="15.75" customHeight="1" thickBot="1" x14ac:dyDescent="0.3">
      <c r="B32" s="4" t="s">
        <v>48</v>
      </c>
      <c r="C32" s="2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3" x14ac:dyDescent="0.25">
      <c r="C33">
        <f t="shared" ref="C33:W33" si="0">C20*(C21+C22)</f>
        <v>0</v>
      </c>
      <c r="D33">
        <f t="shared" si="0"/>
        <v>0</v>
      </c>
      <c r="E33">
        <f t="shared" si="0"/>
        <v>0</v>
      </c>
      <c r="F33">
        <f t="shared" si="0"/>
        <v>0</v>
      </c>
      <c r="G33">
        <f t="shared" si="0"/>
        <v>142.15</v>
      </c>
      <c r="H33">
        <f t="shared" si="0"/>
        <v>0</v>
      </c>
      <c r="I33">
        <f t="shared" si="0"/>
        <v>124.42999999999999</v>
      </c>
      <c r="J33">
        <f t="shared" si="0"/>
        <v>0</v>
      </c>
      <c r="K33">
        <f t="shared" si="0"/>
        <v>31.89</v>
      </c>
      <c r="L33">
        <f t="shared" si="0"/>
        <v>0</v>
      </c>
      <c r="M33">
        <f t="shared" si="0"/>
        <v>42.4</v>
      </c>
      <c r="N33">
        <f t="shared" si="0"/>
        <v>0</v>
      </c>
      <c r="O33">
        <f t="shared" si="0"/>
        <v>78.740000000000009</v>
      </c>
      <c r="P33">
        <f t="shared" si="0"/>
        <v>0</v>
      </c>
      <c r="Q33">
        <f t="shared" si="0"/>
        <v>163.952</v>
      </c>
      <c r="R33">
        <f t="shared" si="0"/>
        <v>148.06</v>
      </c>
      <c r="S33">
        <f t="shared" si="0"/>
        <v>105.03820000000002</v>
      </c>
      <c r="T33">
        <f t="shared" si="0"/>
        <v>0</v>
      </c>
      <c r="U33">
        <f t="shared" si="0"/>
        <v>87.636399999999981</v>
      </c>
      <c r="V33">
        <f t="shared" si="0"/>
        <v>137.12009999999998</v>
      </c>
      <c r="W33">
        <f t="shared" si="0"/>
        <v>56.980499999999999</v>
      </c>
    </row>
    <row r="35" spans="1:23" ht="15.75" customHeight="1" thickBot="1" x14ac:dyDescent="0.3"/>
    <row r="36" spans="1:23" ht="19.5" customHeight="1" thickBot="1" x14ac:dyDescent="0.35">
      <c r="A36" s="12" t="s">
        <v>32</v>
      </c>
      <c r="B36" s="1" t="s">
        <v>52</v>
      </c>
      <c r="C36" s="20" t="s">
        <v>1</v>
      </c>
      <c r="D36" s="21" t="s">
        <v>24</v>
      </c>
      <c r="E36" s="21" t="s">
        <v>2</v>
      </c>
      <c r="F36" s="21" t="s">
        <v>25</v>
      </c>
      <c r="G36" s="20" t="s">
        <v>3</v>
      </c>
      <c r="H36" s="21" t="s">
        <v>26</v>
      </c>
      <c r="I36" s="21" t="s">
        <v>4</v>
      </c>
      <c r="J36" s="22" t="s">
        <v>27</v>
      </c>
      <c r="K36" s="20" t="s">
        <v>5</v>
      </c>
      <c r="L36" s="21" t="s">
        <v>28</v>
      </c>
      <c r="M36" s="21" t="s">
        <v>6</v>
      </c>
      <c r="N36" s="22" t="s">
        <v>29</v>
      </c>
      <c r="O36" s="21" t="s">
        <v>7</v>
      </c>
      <c r="P36" s="22" t="s">
        <v>30</v>
      </c>
      <c r="Q36" s="20" t="s">
        <v>8</v>
      </c>
      <c r="R36" s="21" t="s">
        <v>9</v>
      </c>
      <c r="S36" s="22" t="s">
        <v>10</v>
      </c>
      <c r="T36" s="21" t="s">
        <v>31</v>
      </c>
      <c r="U36" s="20" t="s">
        <v>11</v>
      </c>
      <c r="V36" s="21" t="s">
        <v>12</v>
      </c>
      <c r="W36" s="22" t="s">
        <v>13</v>
      </c>
    </row>
    <row r="37" spans="1:23" x14ac:dyDescent="0.25">
      <c r="B37" s="3" t="s">
        <v>34</v>
      </c>
      <c r="C37" s="10"/>
      <c r="G37">
        <v>500</v>
      </c>
      <c r="I37">
        <v>500</v>
      </c>
      <c r="K37">
        <v>1000</v>
      </c>
      <c r="M37">
        <v>1000</v>
      </c>
      <c r="O37">
        <v>1000</v>
      </c>
      <c r="Q37">
        <v>200</v>
      </c>
      <c r="R37">
        <v>1000</v>
      </c>
      <c r="S37">
        <v>10</v>
      </c>
      <c r="U37">
        <v>10</v>
      </c>
      <c r="V37">
        <v>15</v>
      </c>
      <c r="W37" s="11">
        <v>50</v>
      </c>
    </row>
    <row r="38" spans="1:23" x14ac:dyDescent="0.25">
      <c r="B38" s="3" t="s">
        <v>35</v>
      </c>
      <c r="C38" s="10"/>
      <c r="G38">
        <v>9.8739999999999994E-2</v>
      </c>
      <c r="I38">
        <v>8.1610000000000002E-2</v>
      </c>
      <c r="K38">
        <v>1.609E-2</v>
      </c>
      <c r="M38">
        <v>3.2059999999999998E-2</v>
      </c>
      <c r="O38">
        <v>3.193E-2</v>
      </c>
      <c r="Q38">
        <v>0.45856000000000002</v>
      </c>
      <c r="R38">
        <v>3.2129999999999999E-2</v>
      </c>
      <c r="S38">
        <v>3.5499900000000002</v>
      </c>
      <c r="U38">
        <v>4.1707999999999998</v>
      </c>
      <c r="V38">
        <v>2.5717400000000001</v>
      </c>
      <c r="W38" s="11">
        <v>0.38346999999999998</v>
      </c>
    </row>
    <row r="39" spans="1:23" x14ac:dyDescent="0.25">
      <c r="B39" s="3" t="s">
        <v>36</v>
      </c>
      <c r="C39" s="10"/>
      <c r="G39">
        <v>9.8739999999999994E-2</v>
      </c>
      <c r="I39">
        <v>8.1629999999999994E-2</v>
      </c>
      <c r="K39">
        <v>1.687E-2</v>
      </c>
      <c r="M39">
        <v>3.2710000000000003E-2</v>
      </c>
      <c r="O39">
        <v>3.2050000000000002E-2</v>
      </c>
      <c r="Q39">
        <v>0.45855000000000001</v>
      </c>
      <c r="R39">
        <v>3.1759999999999997E-2</v>
      </c>
      <c r="S39">
        <v>3.55009</v>
      </c>
      <c r="U39">
        <v>4.1525800000000004</v>
      </c>
      <c r="V39">
        <v>2.5687099999999998</v>
      </c>
      <c r="W39" s="11">
        <v>0.38375999999999999</v>
      </c>
    </row>
    <row r="40" spans="1:23" x14ac:dyDescent="0.25">
      <c r="B40" s="3" t="s">
        <v>37</v>
      </c>
      <c r="C40" s="10"/>
      <c r="G40">
        <v>4.5300000000000002E-3</v>
      </c>
      <c r="I40">
        <v>3.7499999999999999E-3</v>
      </c>
      <c r="K40">
        <v>7.7999999999999999E-4</v>
      </c>
      <c r="M40">
        <v>1.5399999999999999E-3</v>
      </c>
      <c r="O40">
        <v>1.4599999999999999E-3</v>
      </c>
      <c r="Q40">
        <v>1.9689999999999999E-2</v>
      </c>
      <c r="R40">
        <v>1.65E-3</v>
      </c>
      <c r="S40">
        <v>0.16717000000000001</v>
      </c>
      <c r="U40">
        <v>0.22889000000000001</v>
      </c>
      <c r="V40">
        <v>0.10736</v>
      </c>
      <c r="W40" s="11">
        <v>1.7840000000000002E-2</v>
      </c>
    </row>
    <row r="41" spans="1:23" x14ac:dyDescent="0.25">
      <c r="B41" s="3" t="s">
        <v>38</v>
      </c>
      <c r="C41" s="10"/>
      <c r="G41">
        <v>4.4999999999999997E-3</v>
      </c>
      <c r="I41">
        <v>3.7299999999999998E-3</v>
      </c>
      <c r="K41">
        <v>8.1999999999999998E-4</v>
      </c>
      <c r="M41">
        <v>1.56E-3</v>
      </c>
      <c r="O41">
        <v>1.42E-3</v>
      </c>
      <c r="Q41">
        <v>1.9640000000000001E-2</v>
      </c>
      <c r="R41">
        <v>1.6000000000000001E-3</v>
      </c>
      <c r="S41">
        <v>0.16636000000000001</v>
      </c>
      <c r="U41">
        <v>0.22692999999999999</v>
      </c>
      <c r="V41">
        <v>0.10672</v>
      </c>
      <c r="W41" s="11">
        <v>1.7739999999999999E-2</v>
      </c>
    </row>
    <row r="42" spans="1:23" x14ac:dyDescent="0.25">
      <c r="B42" s="3" t="s">
        <v>40</v>
      </c>
      <c r="C42" s="10"/>
      <c r="G42">
        <v>1.4619999999999999E-2</v>
      </c>
      <c r="I42">
        <v>1.469E-2</v>
      </c>
      <c r="K42">
        <v>1.55E-2</v>
      </c>
      <c r="M42">
        <v>1.498E-2</v>
      </c>
      <c r="O42">
        <v>1.4630000000000001E-2</v>
      </c>
      <c r="Q42">
        <v>1.472E-2</v>
      </c>
      <c r="R42">
        <v>1.636E-2</v>
      </c>
      <c r="S42">
        <v>1.5339999999999999E-2</v>
      </c>
      <c r="U42">
        <v>1.779E-2</v>
      </c>
      <c r="V42">
        <v>1.585E-2</v>
      </c>
      <c r="W42" s="11">
        <v>1.566E-2</v>
      </c>
    </row>
    <row r="43" spans="1:23" x14ac:dyDescent="0.25">
      <c r="B43" s="3" t="s">
        <v>41</v>
      </c>
      <c r="C43" s="10"/>
      <c r="G43">
        <v>1.389E-2</v>
      </c>
      <c r="I43">
        <v>1.3939999999999999E-2</v>
      </c>
      <c r="K43">
        <v>1.477E-2</v>
      </c>
      <c r="M43">
        <v>1.452E-2</v>
      </c>
      <c r="O43">
        <v>1.3809999999999999E-2</v>
      </c>
      <c r="Q43">
        <v>1.3010000000000001E-2</v>
      </c>
      <c r="R43">
        <v>1.555E-2</v>
      </c>
      <c r="S43">
        <v>1.427E-2</v>
      </c>
      <c r="U43">
        <v>1.6629999999999999E-2</v>
      </c>
      <c r="V43">
        <v>1.265E-2</v>
      </c>
      <c r="W43" s="11">
        <v>1.41E-2</v>
      </c>
    </row>
    <row r="44" spans="1:23" x14ac:dyDescent="0.25">
      <c r="B44" s="3" t="s">
        <v>42</v>
      </c>
      <c r="C44" s="10"/>
      <c r="G44">
        <v>1.328E-2</v>
      </c>
      <c r="I44">
        <v>1.321E-2</v>
      </c>
      <c r="K44">
        <v>1.414E-2</v>
      </c>
      <c r="M44">
        <v>1.392E-2</v>
      </c>
      <c r="O44">
        <v>1.328E-2</v>
      </c>
      <c r="Q44">
        <v>1.2500000000000001E-2</v>
      </c>
      <c r="R44">
        <v>1.389E-2</v>
      </c>
      <c r="S44">
        <v>1.367E-2</v>
      </c>
      <c r="U44">
        <v>1.225E-2</v>
      </c>
      <c r="V44">
        <v>1.1950000000000001E-2</v>
      </c>
      <c r="W44" s="11">
        <v>1.3599999999999999E-2</v>
      </c>
    </row>
    <row r="45" spans="1:23" x14ac:dyDescent="0.25">
      <c r="B45" s="3" t="s">
        <v>44</v>
      </c>
      <c r="C45" s="10"/>
      <c r="G45">
        <v>1.538E-2</v>
      </c>
      <c r="I45">
        <v>1.447E-2</v>
      </c>
      <c r="K45">
        <v>1.541E-2</v>
      </c>
      <c r="M45">
        <v>1.558E-2</v>
      </c>
      <c r="O45">
        <v>1.44E-2</v>
      </c>
      <c r="Q45">
        <v>1.453E-2</v>
      </c>
      <c r="R45">
        <v>1.6039999999999999E-2</v>
      </c>
      <c r="S45">
        <v>1.4970000000000001E-2</v>
      </c>
      <c r="U45">
        <v>1.7639999999999999E-2</v>
      </c>
      <c r="V45">
        <v>2.2380000000000001E-2</v>
      </c>
      <c r="W45" s="11">
        <v>1.6240000000000001E-2</v>
      </c>
    </row>
    <row r="46" spans="1:23" x14ac:dyDescent="0.25">
      <c r="B46" s="3" t="s">
        <v>45</v>
      </c>
      <c r="C46" s="10"/>
      <c r="G46">
        <v>1.3809999999999999E-2</v>
      </c>
      <c r="I46">
        <v>1.384E-2</v>
      </c>
      <c r="K46">
        <v>1.4659999999999999E-2</v>
      </c>
      <c r="M46">
        <v>1.443E-2</v>
      </c>
      <c r="O46">
        <v>1.3429999999999999E-2</v>
      </c>
      <c r="Q46">
        <v>1.298E-2</v>
      </c>
      <c r="R46">
        <v>1.529E-2</v>
      </c>
      <c r="S46">
        <v>1.4200000000000001E-2</v>
      </c>
      <c r="U46">
        <v>1.6559999999999998E-2</v>
      </c>
      <c r="V46">
        <v>1.259E-2</v>
      </c>
      <c r="W46" s="11">
        <v>1.401E-2</v>
      </c>
    </row>
    <row r="47" spans="1:23" x14ac:dyDescent="0.25">
      <c r="B47" s="3" t="s">
        <v>46</v>
      </c>
      <c r="C47" s="10"/>
      <c r="G47">
        <v>1.1860000000000001E-2</v>
      </c>
      <c r="I47">
        <v>1.3310000000000001E-2</v>
      </c>
      <c r="K47">
        <v>1.4160000000000001E-2</v>
      </c>
      <c r="M47">
        <v>1.396E-2</v>
      </c>
      <c r="O47">
        <v>1.315E-2</v>
      </c>
      <c r="Q47">
        <v>1.26E-2</v>
      </c>
      <c r="R47">
        <v>1.3809999999999999E-2</v>
      </c>
      <c r="S47">
        <v>1.376E-2</v>
      </c>
      <c r="U47">
        <v>1.2699999999999999E-2</v>
      </c>
      <c r="V47">
        <v>1.196E-2</v>
      </c>
      <c r="W47" s="11">
        <v>1.363E-2</v>
      </c>
    </row>
    <row r="48" spans="1:23" x14ac:dyDescent="0.25">
      <c r="B48" s="3" t="s">
        <v>47</v>
      </c>
      <c r="C48" s="10">
        <v>0</v>
      </c>
      <c r="E48">
        <v>0</v>
      </c>
      <c r="G48">
        <v>1</v>
      </c>
      <c r="I48">
        <v>0</v>
      </c>
      <c r="K48">
        <v>0</v>
      </c>
      <c r="M48">
        <v>0</v>
      </c>
      <c r="O48">
        <v>0</v>
      </c>
      <c r="Q48">
        <v>0</v>
      </c>
      <c r="R48">
        <v>0</v>
      </c>
      <c r="S48">
        <v>0</v>
      </c>
      <c r="U48">
        <v>0</v>
      </c>
      <c r="V48">
        <v>0</v>
      </c>
      <c r="W48" s="11">
        <v>0</v>
      </c>
    </row>
    <row r="49" spans="1:23" ht="15.75" customHeight="1" thickBot="1" x14ac:dyDescent="0.3">
      <c r="B49" s="4" t="s">
        <v>48</v>
      </c>
      <c r="C49" s="26"/>
      <c r="D49" s="23"/>
      <c r="E49" s="23"/>
      <c r="F49" s="23"/>
      <c r="G49" s="23" t="s">
        <v>53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4"/>
    </row>
    <row r="50" spans="1:23" x14ac:dyDescent="0.25">
      <c r="C50">
        <f t="shared" ref="C50:W50" si="1">C37*(C38+C39)</f>
        <v>0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98.74</v>
      </c>
      <c r="H50">
        <f t="shared" si="1"/>
        <v>0</v>
      </c>
      <c r="I50">
        <f t="shared" si="1"/>
        <v>81.62</v>
      </c>
      <c r="J50">
        <f t="shared" si="1"/>
        <v>0</v>
      </c>
      <c r="K50">
        <f t="shared" si="1"/>
        <v>32.96</v>
      </c>
      <c r="L50">
        <f t="shared" si="1"/>
        <v>0</v>
      </c>
      <c r="M50">
        <f t="shared" si="1"/>
        <v>64.77</v>
      </c>
      <c r="N50">
        <f t="shared" si="1"/>
        <v>0</v>
      </c>
      <c r="O50">
        <f t="shared" si="1"/>
        <v>63.980000000000011</v>
      </c>
      <c r="P50">
        <f t="shared" si="1"/>
        <v>0</v>
      </c>
      <c r="Q50">
        <f t="shared" si="1"/>
        <v>183.42200000000003</v>
      </c>
      <c r="R50">
        <f t="shared" si="1"/>
        <v>63.89</v>
      </c>
      <c r="S50">
        <f t="shared" si="1"/>
        <v>71.000799999999998</v>
      </c>
      <c r="T50">
        <f t="shared" si="1"/>
        <v>0</v>
      </c>
      <c r="U50">
        <f t="shared" si="1"/>
        <v>83.233800000000002</v>
      </c>
      <c r="V50">
        <f t="shared" si="1"/>
        <v>77.106749999999991</v>
      </c>
      <c r="W50">
        <f t="shared" si="1"/>
        <v>38.361499999999999</v>
      </c>
    </row>
    <row r="52" spans="1:23" ht="15.75" customHeight="1" thickBot="1" x14ac:dyDescent="0.3"/>
    <row r="53" spans="1:23" ht="19.5" customHeight="1" thickBot="1" x14ac:dyDescent="0.35">
      <c r="A53" s="12" t="s">
        <v>33</v>
      </c>
      <c r="B53" s="1" t="s">
        <v>52</v>
      </c>
      <c r="C53" s="20" t="s">
        <v>1</v>
      </c>
      <c r="D53" s="21" t="s">
        <v>24</v>
      </c>
      <c r="E53" s="21" t="s">
        <v>2</v>
      </c>
      <c r="F53" s="21" t="s">
        <v>25</v>
      </c>
      <c r="G53" s="20" t="s">
        <v>3</v>
      </c>
      <c r="H53" s="21" t="s">
        <v>26</v>
      </c>
      <c r="I53" s="21" t="s">
        <v>4</v>
      </c>
      <c r="J53" s="22" t="s">
        <v>27</v>
      </c>
      <c r="K53" s="20" t="s">
        <v>5</v>
      </c>
      <c r="L53" s="21" t="s">
        <v>28</v>
      </c>
      <c r="M53" s="21" t="s">
        <v>6</v>
      </c>
      <c r="N53" s="22" t="s">
        <v>29</v>
      </c>
      <c r="O53" s="21" t="s">
        <v>7</v>
      </c>
      <c r="P53" s="22" t="s">
        <v>30</v>
      </c>
      <c r="Q53" s="20" t="s">
        <v>8</v>
      </c>
      <c r="R53" s="21" t="s">
        <v>9</v>
      </c>
      <c r="S53" s="22" t="s">
        <v>10</v>
      </c>
      <c r="T53" s="21" t="s">
        <v>31</v>
      </c>
      <c r="U53" s="20" t="s">
        <v>11</v>
      </c>
      <c r="V53" s="21" t="s">
        <v>12</v>
      </c>
      <c r="W53" s="22" t="s">
        <v>13</v>
      </c>
    </row>
    <row r="54" spans="1:23" x14ac:dyDescent="0.25">
      <c r="B54" s="3" t="s">
        <v>34</v>
      </c>
      <c r="C54" s="10"/>
      <c r="G54">
        <v>500</v>
      </c>
      <c r="I54">
        <v>500</v>
      </c>
      <c r="K54">
        <v>1000</v>
      </c>
      <c r="M54">
        <v>1000</v>
      </c>
      <c r="O54">
        <v>1000</v>
      </c>
      <c r="Q54">
        <v>200</v>
      </c>
      <c r="R54">
        <v>1000</v>
      </c>
      <c r="S54">
        <v>10</v>
      </c>
      <c r="U54">
        <v>10</v>
      </c>
      <c r="V54">
        <v>15</v>
      </c>
      <c r="W54" s="11">
        <v>50</v>
      </c>
    </row>
    <row r="55" spans="1:23" x14ac:dyDescent="0.25">
      <c r="B55" s="3" t="s">
        <v>35</v>
      </c>
      <c r="C55" s="10"/>
      <c r="G55">
        <v>0.17096</v>
      </c>
      <c r="I55">
        <v>0.14729</v>
      </c>
      <c r="K55">
        <v>1.6920000000000001E-2</v>
      </c>
      <c r="M55">
        <v>2.307E-2</v>
      </c>
      <c r="O55">
        <v>4.5229999999999999E-2</v>
      </c>
      <c r="Q55">
        <v>0.40378999999999998</v>
      </c>
      <c r="R55">
        <v>8.2669999999999993E-2</v>
      </c>
      <c r="S55">
        <v>7.2508699999999999</v>
      </c>
      <c r="U55">
        <v>4.8562399999999997</v>
      </c>
      <c r="V55">
        <v>4.9857399999999998</v>
      </c>
      <c r="W55" s="11">
        <v>0.69194</v>
      </c>
    </row>
    <row r="56" spans="1:23" x14ac:dyDescent="0.25">
      <c r="B56" s="3" t="s">
        <v>36</v>
      </c>
      <c r="C56" s="10"/>
      <c r="G56">
        <v>0.17099</v>
      </c>
      <c r="I56">
        <v>0.14724000000000001</v>
      </c>
      <c r="K56">
        <v>1.7680000000000001E-2</v>
      </c>
      <c r="M56">
        <v>2.3990000000000001E-2</v>
      </c>
      <c r="O56">
        <v>4.5199999999999997E-2</v>
      </c>
      <c r="Q56">
        <v>0.40389000000000003</v>
      </c>
      <c r="R56">
        <v>8.2600000000000007E-2</v>
      </c>
      <c r="S56">
        <v>7.2514700000000003</v>
      </c>
      <c r="U56">
        <v>4.8325899999999997</v>
      </c>
      <c r="V56">
        <v>4.9877599999999997</v>
      </c>
      <c r="W56" s="11">
        <v>0.69333</v>
      </c>
    </row>
    <row r="57" spans="1:23" x14ac:dyDescent="0.25">
      <c r="B57" s="3" t="s">
        <v>37</v>
      </c>
      <c r="C57" s="10"/>
      <c r="G57">
        <v>7.8799999999999999E-3</v>
      </c>
      <c r="I57">
        <v>6.7999999999999996E-3</v>
      </c>
      <c r="K57">
        <v>8.5999999999999998E-4</v>
      </c>
      <c r="M57">
        <v>1.17E-3</v>
      </c>
      <c r="O57">
        <v>2.14E-3</v>
      </c>
      <c r="Q57">
        <v>1.678E-2</v>
      </c>
      <c r="R57">
        <v>3.8600000000000001E-3</v>
      </c>
      <c r="S57">
        <v>0.31513000000000002</v>
      </c>
      <c r="U57">
        <v>0.26441999999999999</v>
      </c>
      <c r="V57">
        <v>0.21159</v>
      </c>
      <c r="W57" s="11">
        <v>3.2899999999999999E-2</v>
      </c>
    </row>
    <row r="58" spans="1:23" x14ac:dyDescent="0.25">
      <c r="B58" s="3" t="s">
        <v>38</v>
      </c>
      <c r="C58" s="10"/>
      <c r="G58">
        <v>7.8399999999999997E-3</v>
      </c>
      <c r="I58">
        <v>6.7499999999999999E-3</v>
      </c>
      <c r="K58">
        <v>8.8000000000000003E-4</v>
      </c>
      <c r="M58">
        <v>1.1900000000000001E-3</v>
      </c>
      <c r="O58">
        <v>2.1099999999999999E-3</v>
      </c>
      <c r="Q58">
        <v>1.67E-2</v>
      </c>
      <c r="R58">
        <v>3.82E-3</v>
      </c>
      <c r="S58">
        <v>0.31444</v>
      </c>
      <c r="U58">
        <v>0.26250000000000001</v>
      </c>
      <c r="V58">
        <v>0.21101</v>
      </c>
      <c r="W58" s="11">
        <v>3.2809999999999999E-2</v>
      </c>
    </row>
    <row r="59" spans="1:23" x14ac:dyDescent="0.25">
      <c r="B59" s="3" t="s">
        <v>40</v>
      </c>
      <c r="C59" s="10"/>
      <c r="G59">
        <v>1.465E-2</v>
      </c>
      <c r="I59">
        <v>1.4590000000000001E-2</v>
      </c>
      <c r="K59">
        <v>1.5730000000000001E-2</v>
      </c>
      <c r="M59">
        <v>1.5959999999999998E-2</v>
      </c>
      <c r="O59">
        <v>1.474E-2</v>
      </c>
      <c r="Q59">
        <v>1.4880000000000001E-2</v>
      </c>
      <c r="R59">
        <v>1.546E-2</v>
      </c>
      <c r="S59">
        <v>1.5810000000000001E-2</v>
      </c>
      <c r="U59">
        <v>1.787E-2</v>
      </c>
      <c r="V59">
        <v>1.4789999999999999E-2</v>
      </c>
      <c r="W59" s="11">
        <v>1.6160000000000001E-2</v>
      </c>
    </row>
    <row r="60" spans="1:23" x14ac:dyDescent="0.25">
      <c r="B60" s="3" t="s">
        <v>41</v>
      </c>
      <c r="C60" s="10"/>
      <c r="G60">
        <v>1.397E-2</v>
      </c>
      <c r="I60">
        <v>1.3979999999999999E-2</v>
      </c>
      <c r="K60">
        <v>1.5350000000000001E-2</v>
      </c>
      <c r="M60">
        <v>1.538E-2</v>
      </c>
      <c r="O60">
        <v>1.434E-2</v>
      </c>
      <c r="Q60">
        <v>1.259E-2</v>
      </c>
      <c r="R60">
        <v>1.414E-2</v>
      </c>
      <c r="S60">
        <v>1.3169999999999999E-2</v>
      </c>
      <c r="U60">
        <v>1.6500000000000001E-2</v>
      </c>
      <c r="V60">
        <v>1.286E-2</v>
      </c>
      <c r="W60" s="11">
        <v>1.4409999999999999E-2</v>
      </c>
    </row>
    <row r="61" spans="1:23" x14ac:dyDescent="0.25">
      <c r="B61" s="3" t="s">
        <v>42</v>
      </c>
      <c r="C61" s="10"/>
      <c r="G61">
        <v>1.3050000000000001E-2</v>
      </c>
      <c r="I61">
        <v>1.312E-2</v>
      </c>
      <c r="K61">
        <v>1.418E-2</v>
      </c>
      <c r="M61">
        <v>1.389E-2</v>
      </c>
      <c r="O61">
        <v>1.379E-2</v>
      </c>
      <c r="Q61">
        <v>1.189E-2</v>
      </c>
      <c r="R61">
        <v>1.337E-2</v>
      </c>
      <c r="S61">
        <v>1.268E-2</v>
      </c>
      <c r="U61">
        <v>1.234E-2</v>
      </c>
      <c r="V61">
        <v>1.244E-2</v>
      </c>
      <c r="W61" s="11">
        <v>1.3469999999999999E-2</v>
      </c>
    </row>
    <row r="62" spans="1:23" x14ac:dyDescent="0.25">
      <c r="B62" s="3" t="s">
        <v>44</v>
      </c>
      <c r="C62" s="10"/>
      <c r="G62">
        <v>1.453E-2</v>
      </c>
      <c r="I62">
        <v>1.439E-2</v>
      </c>
      <c r="K62">
        <v>1.566E-2</v>
      </c>
      <c r="M62">
        <v>1.5810000000000001E-2</v>
      </c>
      <c r="O62">
        <v>1.44E-2</v>
      </c>
      <c r="Q62">
        <v>1.4710000000000001E-2</v>
      </c>
      <c r="R62">
        <v>1.4829999999999999E-2</v>
      </c>
      <c r="S62">
        <v>1.5689999999999999E-2</v>
      </c>
      <c r="U62">
        <v>1.7760000000000001E-2</v>
      </c>
      <c r="V62">
        <v>2.2429999999999999E-2</v>
      </c>
      <c r="W62" s="11">
        <v>1.601E-2</v>
      </c>
    </row>
    <row r="63" spans="1:23" x14ac:dyDescent="0.25">
      <c r="B63" s="3" t="s">
        <v>45</v>
      </c>
      <c r="C63" s="10"/>
      <c r="G63">
        <v>1.3899999999999999E-2</v>
      </c>
      <c r="I63">
        <v>1.3899999999999999E-2</v>
      </c>
      <c r="K63">
        <v>1.5089999999999999E-2</v>
      </c>
      <c r="M63">
        <v>1.5089999999999999E-2</v>
      </c>
      <c r="O63">
        <v>1.4120000000000001E-2</v>
      </c>
      <c r="Q63">
        <v>1.2529999999999999E-2</v>
      </c>
      <c r="R63">
        <v>1.401E-2</v>
      </c>
      <c r="S63">
        <v>1.3140000000000001E-2</v>
      </c>
      <c r="U63">
        <v>1.6459999999999999E-2</v>
      </c>
      <c r="V63">
        <v>1.282E-2</v>
      </c>
      <c r="W63" s="11">
        <v>1.434E-2</v>
      </c>
    </row>
    <row r="64" spans="1:23" x14ac:dyDescent="0.25">
      <c r="B64" s="3" t="s">
        <v>46</v>
      </c>
      <c r="C64" s="10"/>
      <c r="G64">
        <v>1.294E-2</v>
      </c>
      <c r="I64">
        <v>1.308E-2</v>
      </c>
      <c r="K64">
        <v>1.431E-2</v>
      </c>
      <c r="M64">
        <v>1.201E-2</v>
      </c>
      <c r="O64">
        <v>1.376E-2</v>
      </c>
      <c r="Q64">
        <v>1.192E-2</v>
      </c>
      <c r="R64">
        <v>1.329E-2</v>
      </c>
      <c r="S64">
        <v>1.187E-2</v>
      </c>
      <c r="U64">
        <v>1.244E-2</v>
      </c>
      <c r="V64">
        <v>1.18E-2</v>
      </c>
      <c r="W64" s="11">
        <v>1.2999999999999999E-2</v>
      </c>
    </row>
    <row r="65" spans="2:23" x14ac:dyDescent="0.25">
      <c r="B65" s="3" t="s">
        <v>47</v>
      </c>
      <c r="C65" s="10">
        <v>0</v>
      </c>
      <c r="E65">
        <v>0</v>
      </c>
      <c r="G65">
        <v>0</v>
      </c>
      <c r="I65">
        <v>0</v>
      </c>
      <c r="K65">
        <v>0</v>
      </c>
      <c r="M65">
        <v>0</v>
      </c>
      <c r="O65">
        <v>0</v>
      </c>
      <c r="Q65">
        <v>0</v>
      </c>
      <c r="R65">
        <v>0</v>
      </c>
      <c r="S65">
        <v>0</v>
      </c>
      <c r="U65">
        <v>0</v>
      </c>
      <c r="V65">
        <v>0</v>
      </c>
      <c r="W65" s="11">
        <v>0</v>
      </c>
    </row>
    <row r="66" spans="2:23" ht="15.75" customHeight="1" thickBot="1" x14ac:dyDescent="0.3">
      <c r="B66" s="4" t="s">
        <v>48</v>
      </c>
      <c r="C66" s="2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4"/>
    </row>
    <row r="67" spans="2:23" x14ac:dyDescent="0.25">
      <c r="C67">
        <f t="shared" ref="C67:W67" si="2">C54*(C55+C56)</f>
        <v>0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2"/>
        <v>170.97499999999999</v>
      </c>
      <c r="H67">
        <f t="shared" si="2"/>
        <v>0</v>
      </c>
      <c r="I67">
        <f t="shared" si="2"/>
        <v>147.26500000000001</v>
      </c>
      <c r="J67">
        <f t="shared" si="2"/>
        <v>0</v>
      </c>
      <c r="K67">
        <f t="shared" si="2"/>
        <v>34.600000000000009</v>
      </c>
      <c r="L67">
        <f t="shared" si="2"/>
        <v>0</v>
      </c>
      <c r="M67">
        <f t="shared" si="2"/>
        <v>47.06</v>
      </c>
      <c r="N67">
        <f t="shared" si="2"/>
        <v>0</v>
      </c>
      <c r="O67">
        <f t="shared" si="2"/>
        <v>90.429999999999993</v>
      </c>
      <c r="P67">
        <f t="shared" si="2"/>
        <v>0</v>
      </c>
      <c r="Q67">
        <f t="shared" si="2"/>
        <v>161.536</v>
      </c>
      <c r="R67">
        <f t="shared" si="2"/>
        <v>165.27</v>
      </c>
      <c r="S67">
        <f t="shared" si="2"/>
        <v>145.02340000000001</v>
      </c>
      <c r="T67">
        <f t="shared" si="2"/>
        <v>0</v>
      </c>
      <c r="U67">
        <f t="shared" si="2"/>
        <v>96.888299999999987</v>
      </c>
      <c r="V67">
        <f t="shared" si="2"/>
        <v>149.60249999999999</v>
      </c>
      <c r="W67">
        <f t="shared" si="2"/>
        <v>69.263499999999993</v>
      </c>
    </row>
  </sheetData>
  <mergeCells count="2">
    <mergeCell ref="A11:A13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5"/>
  <sheetViews>
    <sheetView workbookViewId="0">
      <selection activeCell="D31" sqref="D31"/>
    </sheetView>
  </sheetViews>
  <sheetFormatPr defaultRowHeight="15" x14ac:dyDescent="0.25"/>
  <cols>
    <col min="2" max="2" width="30.28515625" bestFit="1" customWidth="1"/>
    <col min="3" max="3" width="9.28515625" bestFit="1" customWidth="1"/>
    <col min="4" max="4" width="10.28515625" bestFit="1" customWidth="1"/>
    <col min="5" max="5" width="8.85546875" customWidth="1"/>
    <col min="6" max="6" width="9.28515625" customWidth="1"/>
    <col min="7" max="7" width="9.5703125" bestFit="1" customWidth="1"/>
    <col min="8" max="9" width="10.5703125" bestFit="1" customWidth="1"/>
    <col min="10" max="10" width="10.42578125" bestFit="1" customWidth="1"/>
    <col min="11" max="11" width="8.5703125" bestFit="1" customWidth="1"/>
    <col min="12" max="12" width="11.85546875" bestFit="1" customWidth="1"/>
    <col min="13" max="13" width="12" bestFit="1" customWidth="1"/>
    <col min="14" max="14" width="13.42578125" bestFit="1" customWidth="1"/>
    <col min="15" max="15" width="9.85546875" bestFit="1" customWidth="1"/>
    <col min="16" max="16" width="9.85546875" customWidth="1"/>
  </cols>
  <sheetData>
    <row r="1" spans="2:20" ht="19.5" customHeight="1" thickBot="1" x14ac:dyDescent="0.35">
      <c r="B1" s="12" t="s">
        <v>54</v>
      </c>
    </row>
    <row r="2" spans="2:20" ht="15.75" customHeight="1" thickBot="1" x14ac:dyDescent="0.3">
      <c r="B2" s="1" t="s">
        <v>52</v>
      </c>
      <c r="C2" s="5" t="s">
        <v>1</v>
      </c>
      <c r="D2" s="6" t="s">
        <v>2</v>
      </c>
      <c r="E2" s="6" t="s">
        <v>8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9</v>
      </c>
      <c r="L2" s="6" t="s">
        <v>11</v>
      </c>
      <c r="M2" s="6" t="s">
        <v>12</v>
      </c>
      <c r="N2" s="6" t="s">
        <v>13</v>
      </c>
      <c r="O2" s="6" t="s">
        <v>10</v>
      </c>
      <c r="S2" s="6" t="s">
        <v>2</v>
      </c>
    </row>
    <row r="3" spans="2:20" x14ac:dyDescent="0.25">
      <c r="B3" s="2" t="s">
        <v>34</v>
      </c>
      <c r="C3">
        <v>1000</v>
      </c>
      <c r="D3">
        <v>1000</v>
      </c>
      <c r="E3">
        <v>200</v>
      </c>
      <c r="F3">
        <v>500</v>
      </c>
      <c r="G3">
        <v>500</v>
      </c>
      <c r="H3">
        <v>1000</v>
      </c>
      <c r="I3">
        <v>1000</v>
      </c>
      <c r="J3">
        <v>1000</v>
      </c>
      <c r="K3">
        <v>1000</v>
      </c>
      <c r="L3">
        <v>10</v>
      </c>
      <c r="M3">
        <v>10</v>
      </c>
      <c r="N3">
        <v>15</v>
      </c>
      <c r="O3">
        <v>50</v>
      </c>
      <c r="S3">
        <v>1000</v>
      </c>
      <c r="T3">
        <v>200</v>
      </c>
    </row>
    <row r="4" spans="2:20" x14ac:dyDescent="0.25">
      <c r="B4" s="3" t="s">
        <v>35</v>
      </c>
      <c r="C4">
        <v>8.5970000000000005E-2</v>
      </c>
      <c r="D4">
        <v>5.8799999999999998E-2</v>
      </c>
      <c r="E4">
        <v>0.77698</v>
      </c>
      <c r="F4">
        <v>0.28050000000000003</v>
      </c>
      <c r="G4">
        <v>0.23186000000000001</v>
      </c>
      <c r="H4">
        <v>7.9490000000000005E-2</v>
      </c>
      <c r="I4">
        <v>0.1144</v>
      </c>
      <c r="J4">
        <v>0.13549</v>
      </c>
      <c r="K4">
        <v>0.21643000000000001</v>
      </c>
      <c r="L4">
        <v>13.65809</v>
      </c>
      <c r="M4">
        <v>11.10374</v>
      </c>
      <c r="N4">
        <v>11.68688</v>
      </c>
      <c r="O4">
        <v>2.7526700000000002</v>
      </c>
      <c r="S4">
        <v>5.8799999999999998E-2</v>
      </c>
      <c r="T4">
        <v>0.79076999999999997</v>
      </c>
    </row>
    <row r="5" spans="2:20" x14ac:dyDescent="0.25">
      <c r="B5" s="3" t="s">
        <v>36</v>
      </c>
      <c r="C5">
        <v>8.4650000000000003E-2</v>
      </c>
      <c r="D5">
        <v>5.9650000000000002E-2</v>
      </c>
      <c r="E5">
        <v>0.77800999999999998</v>
      </c>
      <c r="F5">
        <v>0.27967999999999998</v>
      </c>
      <c r="G5">
        <v>0.23119999999999999</v>
      </c>
      <c r="H5">
        <v>8.0280000000000004E-2</v>
      </c>
      <c r="I5">
        <v>0.11496000000000001</v>
      </c>
      <c r="J5">
        <v>0.13542999999999999</v>
      </c>
      <c r="K5">
        <v>0.21748000000000001</v>
      </c>
      <c r="L5">
        <v>13.65972</v>
      </c>
      <c r="M5">
        <v>10.903219999999999</v>
      </c>
      <c r="N5">
        <v>11.747960000000001</v>
      </c>
      <c r="O5">
        <v>2.7500599999999999</v>
      </c>
      <c r="S5">
        <v>5.9650000000000002E-2</v>
      </c>
      <c r="T5">
        <v>0.79161999999999999</v>
      </c>
    </row>
    <row r="6" spans="2:20" x14ac:dyDescent="0.25">
      <c r="B6" s="3" t="s">
        <v>37</v>
      </c>
      <c r="C6">
        <v>2.7730000000000001E-2</v>
      </c>
      <c r="D6">
        <v>1.89E-2</v>
      </c>
      <c r="E6">
        <v>0.22322</v>
      </c>
      <c r="F6">
        <v>9.0469999999999995E-2</v>
      </c>
      <c r="G6">
        <v>7.4550000000000005E-2</v>
      </c>
      <c r="H6">
        <v>2.1090000000000001E-2</v>
      </c>
      <c r="I6">
        <v>2.9929999999999998E-2</v>
      </c>
      <c r="J6">
        <v>3.3799999999999997E-2</v>
      </c>
      <c r="K6">
        <v>6.2570000000000001E-2</v>
      </c>
      <c r="L6">
        <v>4.1547099999999997</v>
      </c>
      <c r="M6">
        <v>3.4117700000000002</v>
      </c>
      <c r="N6">
        <v>3.5049399999999999</v>
      </c>
      <c r="O6">
        <v>0.78766000000000003</v>
      </c>
      <c r="S6">
        <v>1.89E-2</v>
      </c>
      <c r="T6">
        <v>0.22494</v>
      </c>
    </row>
    <row r="7" spans="2:20" x14ac:dyDescent="0.25">
      <c r="B7" s="3" t="s">
        <v>38</v>
      </c>
      <c r="C7">
        <v>2.7289999999999998E-2</v>
      </c>
      <c r="D7">
        <v>1.915E-2</v>
      </c>
      <c r="E7">
        <v>0.22406000000000001</v>
      </c>
      <c r="F7">
        <v>9.0319999999999998E-2</v>
      </c>
      <c r="G7">
        <v>7.4429999999999996E-2</v>
      </c>
      <c r="H7">
        <v>2.1389999999999999E-2</v>
      </c>
      <c r="I7">
        <v>3.0200000000000001E-2</v>
      </c>
      <c r="J7">
        <v>3.3709999999999997E-2</v>
      </c>
      <c r="K7">
        <v>6.2839999999999993E-2</v>
      </c>
      <c r="L7">
        <v>4.1574600000000004</v>
      </c>
      <c r="M7">
        <v>3.3847</v>
      </c>
      <c r="N7">
        <v>3.5155099999999999</v>
      </c>
      <c r="O7">
        <v>0.78835999999999995</v>
      </c>
      <c r="S7">
        <v>1.915E-2</v>
      </c>
      <c r="T7">
        <v>0.22513</v>
      </c>
    </row>
    <row r="8" spans="2:20" x14ac:dyDescent="0.25">
      <c r="B8" s="3" t="s">
        <v>40</v>
      </c>
      <c r="C8">
        <v>9.9849999999999994E-2</v>
      </c>
      <c r="D8">
        <v>9.937E-2</v>
      </c>
      <c r="E8">
        <v>9.8140000000000005E-2</v>
      </c>
      <c r="F8">
        <v>0.10229000000000001</v>
      </c>
      <c r="G8">
        <v>0.10254000000000001</v>
      </c>
      <c r="H8">
        <v>9.0329999999999994E-2</v>
      </c>
      <c r="I8">
        <v>9.1060000000000002E-2</v>
      </c>
      <c r="J8">
        <v>8.5940000000000003E-2</v>
      </c>
      <c r="K8">
        <v>9.2530000000000001E-2</v>
      </c>
      <c r="L8">
        <v>0.10498</v>
      </c>
      <c r="M8">
        <v>0.11353000000000001</v>
      </c>
      <c r="N8">
        <v>9.5949999999999994E-2</v>
      </c>
      <c r="O8">
        <v>9.4729999999999995E-2</v>
      </c>
      <c r="S8">
        <v>9.937E-2</v>
      </c>
      <c r="T8">
        <v>9.7409999999999997E-2</v>
      </c>
    </row>
    <row r="9" spans="2:20" x14ac:dyDescent="0.25">
      <c r="B9" s="3" t="s">
        <v>41</v>
      </c>
      <c r="C9">
        <v>9.7729999999999997E-2</v>
      </c>
      <c r="D9">
        <v>9.7420000000000007E-2</v>
      </c>
      <c r="E9">
        <v>8.7059999999999998E-2</v>
      </c>
      <c r="F9">
        <v>9.7739999999999994E-2</v>
      </c>
      <c r="G9">
        <v>9.7430000000000003E-2</v>
      </c>
      <c r="H9">
        <v>8.0379999999999993E-2</v>
      </c>
      <c r="I9">
        <v>7.9269999999999993E-2</v>
      </c>
      <c r="J9">
        <v>7.5600000000000001E-2</v>
      </c>
      <c r="K9">
        <v>8.7599999999999997E-2</v>
      </c>
      <c r="L9">
        <v>9.2179999999999998E-2</v>
      </c>
      <c r="M9">
        <v>9.3109999999999998E-2</v>
      </c>
      <c r="N9">
        <v>9.0880000000000002E-2</v>
      </c>
      <c r="O9">
        <v>8.6709999999999995E-2</v>
      </c>
      <c r="S9">
        <v>9.7420000000000007E-2</v>
      </c>
      <c r="T9">
        <v>8.6199999999999999E-2</v>
      </c>
    </row>
    <row r="10" spans="2:20" x14ac:dyDescent="0.25">
      <c r="B10" s="3" t="s">
        <v>42</v>
      </c>
      <c r="C10">
        <v>9.1800000000000007E-2</v>
      </c>
      <c r="D10">
        <v>8.8620000000000004E-2</v>
      </c>
      <c r="E10">
        <v>8.2519999999999996E-2</v>
      </c>
      <c r="F10">
        <v>8.3500000000000005E-2</v>
      </c>
      <c r="G10">
        <v>8.3500000000000005E-2</v>
      </c>
      <c r="H10">
        <v>7.4459999999999998E-2</v>
      </c>
      <c r="I10">
        <v>7.3730000000000004E-2</v>
      </c>
      <c r="J10">
        <v>7.2270000000000001E-2</v>
      </c>
      <c r="K10">
        <v>7.5929999999999997E-2</v>
      </c>
      <c r="L10">
        <v>8.5449999999999998E-2</v>
      </c>
      <c r="M10">
        <v>8.5209999999999994E-2</v>
      </c>
      <c r="N10">
        <v>8.3979999999999999E-2</v>
      </c>
      <c r="O10">
        <v>7.8369999999999995E-2</v>
      </c>
      <c r="S10">
        <v>8.8620000000000004E-2</v>
      </c>
      <c r="T10">
        <v>8.2280000000000006E-2</v>
      </c>
    </row>
    <row r="11" spans="2:20" x14ac:dyDescent="0.25">
      <c r="B11" s="3" t="s">
        <v>44</v>
      </c>
      <c r="C11">
        <v>0.10009999999999999</v>
      </c>
      <c r="D11">
        <v>9.9610000000000004E-2</v>
      </c>
      <c r="E11">
        <v>9.8629999999999995E-2</v>
      </c>
      <c r="F11">
        <v>0.10229000000000001</v>
      </c>
      <c r="G11">
        <v>0.10229000000000001</v>
      </c>
      <c r="H11">
        <v>9.1060000000000002E-2</v>
      </c>
      <c r="I11">
        <v>0.12109</v>
      </c>
      <c r="J11">
        <v>0.99609000000000003</v>
      </c>
      <c r="K11">
        <v>9.2770000000000005E-2</v>
      </c>
      <c r="L11">
        <v>9.7900000000000001E-2</v>
      </c>
      <c r="M11">
        <v>0.1145</v>
      </c>
      <c r="N11">
        <v>9.5949999999999994E-2</v>
      </c>
      <c r="O11">
        <v>9.3990000000000004E-2</v>
      </c>
      <c r="S11">
        <v>9.9610000000000004E-2</v>
      </c>
      <c r="T11">
        <v>9.8879999999999996E-2</v>
      </c>
    </row>
    <row r="12" spans="2:20" x14ac:dyDescent="0.25">
      <c r="B12" s="3" t="s">
        <v>45</v>
      </c>
      <c r="C12">
        <v>9.7680000000000003E-2</v>
      </c>
      <c r="D12">
        <v>9.7290000000000001E-2</v>
      </c>
      <c r="E12">
        <v>8.727E-2</v>
      </c>
      <c r="F12">
        <v>9.7860000000000003E-2</v>
      </c>
      <c r="G12">
        <v>9.7559999999999994E-2</v>
      </c>
      <c r="H12">
        <v>8.0759999999999998E-2</v>
      </c>
      <c r="I12">
        <v>7.9600000000000004E-2</v>
      </c>
      <c r="J12">
        <v>7.5429999999999997E-2</v>
      </c>
      <c r="K12">
        <v>8.7559999999999999E-2</v>
      </c>
      <c r="L12">
        <v>9.2230000000000006E-2</v>
      </c>
      <c r="M12">
        <v>9.4070000000000001E-2</v>
      </c>
      <c r="N12">
        <v>9.0679999999999997E-2</v>
      </c>
      <c r="O12">
        <v>8.6870000000000003E-2</v>
      </c>
      <c r="S12">
        <v>9.7290000000000001E-2</v>
      </c>
      <c r="T12">
        <v>8.6180000000000007E-2</v>
      </c>
    </row>
    <row r="13" spans="2:20" x14ac:dyDescent="0.25">
      <c r="B13" s="3" t="s">
        <v>46</v>
      </c>
      <c r="C13">
        <v>8.813E-2</v>
      </c>
      <c r="D13">
        <v>8.838E-2</v>
      </c>
      <c r="E13">
        <v>8.301E-2</v>
      </c>
      <c r="F13">
        <v>8.4229999999999999E-2</v>
      </c>
      <c r="G13">
        <v>8.3979999999999999E-2</v>
      </c>
      <c r="H13">
        <v>7.5200000000000003E-2</v>
      </c>
      <c r="I13">
        <v>7.3730000000000004E-2</v>
      </c>
      <c r="J13">
        <v>7.2999999999999995E-2</v>
      </c>
      <c r="K13">
        <v>7.5679999999999997E-2</v>
      </c>
      <c r="L13">
        <v>8.5940000000000003E-2</v>
      </c>
      <c r="M13">
        <v>8.6180000000000007E-2</v>
      </c>
      <c r="N13">
        <v>8.3979999999999999E-2</v>
      </c>
      <c r="O13">
        <v>7.9350000000000004E-2</v>
      </c>
      <c r="S13">
        <v>8.838E-2</v>
      </c>
      <c r="T13">
        <v>8.2030000000000006E-2</v>
      </c>
    </row>
    <row r="14" spans="2:20" x14ac:dyDescent="0.25">
      <c r="B14" s="3" t="s">
        <v>47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S14">
        <v>0</v>
      </c>
      <c r="T14">
        <v>0</v>
      </c>
    </row>
    <row r="15" spans="2:20" ht="15.75" customHeight="1" thickBot="1" x14ac:dyDescent="0.3">
      <c r="B15" s="4" t="s">
        <v>48</v>
      </c>
      <c r="I15" t="s">
        <v>55</v>
      </c>
    </row>
    <row r="16" spans="2:20" ht="15.75" customHeight="1" x14ac:dyDescent="0.25"/>
    <row r="17" spans="2:16" x14ac:dyDescent="0.25">
      <c r="C17">
        <f t="shared" ref="C17:O17" si="0">C3*C4</f>
        <v>85.97</v>
      </c>
      <c r="D17">
        <f t="shared" si="0"/>
        <v>58.8</v>
      </c>
      <c r="E17">
        <f t="shared" si="0"/>
        <v>155.39600000000002</v>
      </c>
      <c r="F17">
        <f t="shared" si="0"/>
        <v>140.25</v>
      </c>
      <c r="G17">
        <f t="shared" si="0"/>
        <v>115.93</v>
      </c>
      <c r="H17">
        <f t="shared" si="0"/>
        <v>79.490000000000009</v>
      </c>
      <c r="I17">
        <f t="shared" si="0"/>
        <v>114.4</v>
      </c>
      <c r="J17">
        <f t="shared" si="0"/>
        <v>135.49</v>
      </c>
      <c r="K17">
        <f t="shared" si="0"/>
        <v>216.43</v>
      </c>
      <c r="L17">
        <f t="shared" si="0"/>
        <v>136.58089999999999</v>
      </c>
      <c r="M17">
        <f t="shared" si="0"/>
        <v>111.03740000000001</v>
      </c>
      <c r="N17">
        <f t="shared" si="0"/>
        <v>175.3032</v>
      </c>
      <c r="O17">
        <f t="shared" si="0"/>
        <v>137.6335</v>
      </c>
    </row>
    <row r="18" spans="2:16" ht="19.5" customHeight="1" thickBot="1" x14ac:dyDescent="0.35">
      <c r="B18" s="12" t="s">
        <v>56</v>
      </c>
    </row>
    <row r="19" spans="2:16" x14ac:dyDescent="0.25">
      <c r="B19" s="7" t="s">
        <v>14</v>
      </c>
      <c r="C19" s="8">
        <f>'DWT - M7'!C3</f>
        <v>8.4796831011772156E-2</v>
      </c>
      <c r="D19" s="8">
        <f>'DWT - M7'!D3</f>
        <v>5.8804821223020547E-2</v>
      </c>
      <c r="E19" s="8">
        <f>'DWT - M7'!J3</f>
        <v>0.79074949026107788</v>
      </c>
      <c r="F19" s="8">
        <f>'DWT - M7'!E3</f>
        <v>8.4795795381069183E-2</v>
      </c>
      <c r="G19" s="8">
        <f>'DWT - M7'!F3</f>
        <v>5.8804936707019813E-2</v>
      </c>
      <c r="H19" s="8">
        <f>'DWT - M7'!G3</f>
        <v>8.070046454668045E-2</v>
      </c>
      <c r="I19" s="8">
        <f>'DWT - M7'!H3</f>
        <v>0.1144920662045479</v>
      </c>
      <c r="J19" s="8">
        <f>'DWT - M7'!I3</f>
        <v>0.13508562743663791</v>
      </c>
      <c r="K19" s="8">
        <f>'DWT - M7'!K3</f>
        <v>0.21740786731243131</v>
      </c>
      <c r="L19" s="8">
        <f>'DWT - M7'!M3</f>
        <v>13.658994674682621</v>
      </c>
      <c r="M19" s="8">
        <f>'DWT - M7'!N3</f>
        <v>11.097673416137701</v>
      </c>
      <c r="N19" s="8">
        <f>'DWT - M7'!O3</f>
        <v>11.748543739318849</v>
      </c>
      <c r="O19" s="9">
        <f>'DWT - M7'!L3</f>
        <v>2.7483398914337158</v>
      </c>
    </row>
    <row r="20" spans="2:16" x14ac:dyDescent="0.25">
      <c r="B20" s="10" t="s">
        <v>57</v>
      </c>
      <c r="C20">
        <f t="shared" ref="C20:O20" si="1">C4</f>
        <v>8.5970000000000005E-2</v>
      </c>
      <c r="D20">
        <f t="shared" si="1"/>
        <v>5.8799999999999998E-2</v>
      </c>
      <c r="E20">
        <f t="shared" si="1"/>
        <v>0.77698</v>
      </c>
      <c r="F20">
        <f t="shared" si="1"/>
        <v>0.28050000000000003</v>
      </c>
      <c r="G20">
        <f t="shared" si="1"/>
        <v>0.23186000000000001</v>
      </c>
      <c r="H20">
        <f t="shared" si="1"/>
        <v>7.9490000000000005E-2</v>
      </c>
      <c r="I20">
        <f t="shared" si="1"/>
        <v>0.1144</v>
      </c>
      <c r="J20">
        <f t="shared" si="1"/>
        <v>0.13549</v>
      </c>
      <c r="K20">
        <f t="shared" si="1"/>
        <v>0.21643000000000001</v>
      </c>
      <c r="L20">
        <f t="shared" si="1"/>
        <v>13.65809</v>
      </c>
      <c r="M20">
        <f t="shared" si="1"/>
        <v>11.10374</v>
      </c>
      <c r="N20">
        <f t="shared" si="1"/>
        <v>11.68688</v>
      </c>
      <c r="O20" s="11">
        <f t="shared" si="1"/>
        <v>2.7526700000000002</v>
      </c>
    </row>
    <row r="21" spans="2:16" ht="15.75" customHeight="1" thickBot="1" x14ac:dyDescent="0.3">
      <c r="B21" s="13" t="s">
        <v>58</v>
      </c>
      <c r="C21" s="14">
        <f t="shared" ref="C21:O21" si="2">(C20-C19)/C19</f>
        <v>1.3835056973591154E-2</v>
      </c>
      <c r="D21" s="14">
        <f t="shared" si="2"/>
        <v>-8.1986866387430938E-5</v>
      </c>
      <c r="E21" s="14">
        <f t="shared" si="2"/>
        <v>-1.7413214210902205E-2</v>
      </c>
      <c r="F21" s="14">
        <f t="shared" si="2"/>
        <v>2.3079470360463437</v>
      </c>
      <c r="G21" s="14">
        <f t="shared" si="2"/>
        <v>2.9428662453151122</v>
      </c>
      <c r="H21" s="14">
        <f t="shared" si="2"/>
        <v>-1.4999474333636123E-2</v>
      </c>
      <c r="I21" s="14">
        <f t="shared" si="2"/>
        <v>-8.0412737406111365E-4</v>
      </c>
      <c r="J21" s="14">
        <f t="shared" si="2"/>
        <v>2.9934536414820642E-3</v>
      </c>
      <c r="K21" s="14">
        <f t="shared" si="2"/>
        <v>-4.4978469478568969E-3</v>
      </c>
      <c r="L21" s="17">
        <f t="shared" si="2"/>
        <v>-6.6232889328082366E-5</v>
      </c>
      <c r="M21" s="14">
        <f t="shared" si="2"/>
        <v>5.4665366647731683E-4</v>
      </c>
      <c r="N21" s="14">
        <f t="shared" si="2"/>
        <v>-5.248628314033426E-3</v>
      </c>
      <c r="O21" s="15">
        <f t="shared" si="2"/>
        <v>1.5755360462440767E-3</v>
      </c>
      <c r="P21" s="16"/>
    </row>
    <row r="22" spans="2:16" x14ac:dyDescent="0.25">
      <c r="B22" s="10" t="s">
        <v>15</v>
      </c>
      <c r="C22">
        <f>'DWT - M7'!C4</f>
        <v>8.563610166311264E-2</v>
      </c>
      <c r="D22">
        <f>'DWT - M7'!D4</f>
        <v>5.9654027223587043E-2</v>
      </c>
      <c r="E22">
        <f>'DWT - M7'!J4</f>
        <v>0.7915990948677063</v>
      </c>
      <c r="F22">
        <f>'DWT - M7'!E4</f>
        <v>8.5637129843235016E-2</v>
      </c>
      <c r="G22">
        <f>'DWT - M7'!F4</f>
        <v>5.9652447700500488E-2</v>
      </c>
      <c r="H22">
        <f>'DWT - M7'!G4</f>
        <v>7.9964093863964081E-2</v>
      </c>
      <c r="I22">
        <f>'DWT - M7'!H4</f>
        <v>0.1150243729352951</v>
      </c>
      <c r="J22">
        <f>'DWT - M7'!I4</f>
        <v>0.13530033826828</v>
      </c>
      <c r="K22">
        <f>'DWT - M7'!K4</f>
        <v>0.21730042994022369</v>
      </c>
      <c r="L22">
        <f>'DWT - M7'!M4</f>
        <v>13.659066200256349</v>
      </c>
      <c r="M22">
        <f>'DWT - M7'!N4</f>
        <v>11.05226421356201</v>
      </c>
      <c r="N22">
        <f>'DWT - M7'!O4</f>
        <v>11.82977771759033</v>
      </c>
      <c r="O22" s="11">
        <f>'DWT - M7'!L4</f>
        <v>2.7580971717834468</v>
      </c>
    </row>
    <row r="23" spans="2:16" x14ac:dyDescent="0.25">
      <c r="B23" s="10" t="s">
        <v>59</v>
      </c>
      <c r="C23">
        <f t="shared" ref="C23:O23" si="3">C5</f>
        <v>8.4650000000000003E-2</v>
      </c>
      <c r="D23">
        <f t="shared" si="3"/>
        <v>5.9650000000000002E-2</v>
      </c>
      <c r="E23">
        <f t="shared" si="3"/>
        <v>0.77800999999999998</v>
      </c>
      <c r="F23">
        <f t="shared" si="3"/>
        <v>0.27967999999999998</v>
      </c>
      <c r="G23">
        <f t="shared" si="3"/>
        <v>0.23119999999999999</v>
      </c>
      <c r="H23">
        <f t="shared" si="3"/>
        <v>8.0280000000000004E-2</v>
      </c>
      <c r="I23">
        <f t="shared" si="3"/>
        <v>0.11496000000000001</v>
      </c>
      <c r="J23">
        <f t="shared" si="3"/>
        <v>0.13542999999999999</v>
      </c>
      <c r="K23">
        <f t="shared" si="3"/>
        <v>0.21748000000000001</v>
      </c>
      <c r="L23">
        <f t="shared" si="3"/>
        <v>13.65972</v>
      </c>
      <c r="M23">
        <f t="shared" si="3"/>
        <v>10.903219999999999</v>
      </c>
      <c r="N23">
        <f t="shared" si="3"/>
        <v>11.747960000000001</v>
      </c>
      <c r="O23" s="11">
        <f t="shared" si="3"/>
        <v>2.7500599999999999</v>
      </c>
    </row>
    <row r="24" spans="2:16" ht="15.75" customHeight="1" thickBot="1" x14ac:dyDescent="0.3">
      <c r="B24" s="13" t="s">
        <v>58</v>
      </c>
      <c r="C24" s="14">
        <f t="shared" ref="C24:O24" si="4">(C23-C22)/C22</f>
        <v>-1.151502279951863E-2</v>
      </c>
      <c r="D24" s="14">
        <f t="shared" si="4"/>
        <v>-6.7509668239952231E-5</v>
      </c>
      <c r="E24" s="14">
        <f t="shared" si="4"/>
        <v>-1.7166637703113288E-2</v>
      </c>
      <c r="F24" s="14">
        <f t="shared" si="4"/>
        <v>2.2658731149908284</v>
      </c>
      <c r="G24" s="14">
        <f t="shared" si="4"/>
        <v>2.8757839604637079</v>
      </c>
      <c r="H24" s="14">
        <f t="shared" si="4"/>
        <v>3.9505998351378408E-3</v>
      </c>
      <c r="I24" s="14">
        <f t="shared" si="4"/>
        <v>-5.5964604415892089E-4</v>
      </c>
      <c r="J24" s="14">
        <f t="shared" si="4"/>
        <v>9.5832525904623964E-4</v>
      </c>
      <c r="K24" s="14">
        <f t="shared" si="4"/>
        <v>8.2636771508326056E-4</v>
      </c>
      <c r="L24" s="17">
        <f t="shared" si="4"/>
        <v>4.7865625223954271E-5</v>
      </c>
      <c r="M24" s="14">
        <f t="shared" si="4"/>
        <v>-1.3485400880945422E-2</v>
      </c>
      <c r="N24" s="14">
        <f t="shared" si="4"/>
        <v>-6.9162514751794756E-3</v>
      </c>
      <c r="O24" s="15">
        <f t="shared" si="4"/>
        <v>-2.9140277817876368E-3</v>
      </c>
      <c r="P24" s="16"/>
    </row>
    <row r="25" spans="2:16" x14ac:dyDescent="0.25">
      <c r="C2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DWT - M7</vt:lpstr>
      <vt:lpstr>Power - M7</vt:lpstr>
      <vt:lpstr>Power - M7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2024-04-17T11:30:54Z</dcterms:modified>
</cp:coreProperties>
</file>