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mr3_lunet_lboro_ac_uk/Documents/Part D/WSD030 - Advanced Individual Project/08_Results/"/>
    </mc:Choice>
  </mc:AlternateContent>
  <xr:revisionPtr revIDLastSave="1550" documentId="11_F25DC773A252ABDACC10486A919855845BDE58EB" xr6:coauthVersionLast="47" xr6:coauthVersionMax="47" xr10:uidLastSave="{3EED6C98-CDC1-4107-ABB3-FF395BBAB08E}"/>
  <bookViews>
    <workbookView xWindow="-120" yWindow="-120" windowWidth="29040" windowHeight="15840" firstSheet="2" activeTab="5" xr2:uid="{00000000-000D-0000-FFFF-FFFF00000000}"/>
  </bookViews>
  <sheets>
    <sheet name="Sheet1" sheetId="1" r:id="rId1"/>
    <sheet name="Table020 (Page 9)" sheetId="3" r:id="rId2"/>
    <sheet name="Sheet2" sheetId="2" r:id="rId3"/>
    <sheet name="Comparison charts" sheetId="4" r:id="rId4"/>
    <sheet name="Python Output" sheetId="5" r:id="rId5"/>
    <sheet name="Adjusted mem" sheetId="9" r:id="rId6"/>
    <sheet name="Power cons" sheetId="10" r:id="rId7"/>
    <sheet name="Relative performance" sheetId="8" r:id="rId8"/>
    <sheet name="Benchmark" sheetId="6" r:id="rId9"/>
    <sheet name="Relevant Benchmarks" sheetId="7" r:id="rId10"/>
  </sheets>
  <definedNames>
    <definedName name="_xlnm._FilterDatabase" localSheetId="8" hidden="1">Benchmark!$A$1:$I$76</definedName>
    <definedName name="_xlnm._FilterDatabase" localSheetId="7" hidden="1">'Relative performance'!$A$27:$B$27</definedName>
    <definedName name="_xlnm._FilterDatabase" localSheetId="9" hidden="1">'Relevant Benchmarks'!$A$1:$I$1</definedName>
    <definedName name="ExternalData_1" localSheetId="1" hidden="1">'Table020 (Page 9)'!$A$1:$F$29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E8" i="10"/>
  <c r="F8" i="10"/>
  <c r="G8" i="10"/>
  <c r="H8" i="10"/>
  <c r="I8" i="10"/>
  <c r="J8" i="10"/>
  <c r="K8" i="10"/>
  <c r="L8" i="10"/>
  <c r="M8" i="10"/>
  <c r="N8" i="10"/>
  <c r="O8" i="10"/>
  <c r="P8" i="10"/>
  <c r="C8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C6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C4" i="10"/>
  <c r="K8" i="9"/>
  <c r="L8" i="9"/>
  <c r="M8" i="9"/>
  <c r="N8" i="9"/>
  <c r="O8" i="9"/>
  <c r="K7" i="9"/>
  <c r="L7" i="9"/>
  <c r="M7" i="9"/>
  <c r="N7" i="9"/>
  <c r="O7" i="9"/>
  <c r="C8" i="9"/>
  <c r="D8" i="9"/>
  <c r="E8" i="9"/>
  <c r="F8" i="9"/>
  <c r="G8" i="9"/>
  <c r="H8" i="9"/>
  <c r="I8" i="9"/>
  <c r="J8" i="9"/>
  <c r="B8" i="9"/>
  <c r="C7" i="9"/>
  <c r="D7" i="9"/>
  <c r="E7" i="9"/>
  <c r="F7" i="9"/>
  <c r="G7" i="9"/>
  <c r="H7" i="9"/>
  <c r="I7" i="9"/>
  <c r="J7" i="9"/>
  <c r="B7" i="9"/>
  <c r="H14" i="8"/>
  <c r="H15" i="8"/>
  <c r="H16" i="8"/>
  <c r="H17" i="8"/>
  <c r="H18" i="8"/>
  <c r="H19" i="8"/>
  <c r="H20" i="8"/>
  <c r="H21" i="8"/>
  <c r="H22" i="8"/>
  <c r="H23" i="8"/>
  <c r="H24" i="8"/>
  <c r="H25" i="8"/>
  <c r="H13" i="8"/>
  <c r="D13" i="8"/>
  <c r="D19" i="8"/>
  <c r="D22" i="8"/>
  <c r="D20" i="8"/>
  <c r="D15" i="8"/>
  <c r="D17" i="8"/>
  <c r="D16" i="8"/>
  <c r="D18" i="8"/>
  <c r="D21" i="8"/>
  <c r="D25" i="8"/>
  <c r="D24" i="8"/>
  <c r="D23" i="8"/>
  <c r="D14" i="8"/>
  <c r="C13" i="8"/>
  <c r="C19" i="8"/>
  <c r="C22" i="8"/>
  <c r="C20" i="8"/>
  <c r="C15" i="8"/>
  <c r="C17" i="8"/>
  <c r="C16" i="8"/>
  <c r="C18" i="8"/>
  <c r="C21" i="8"/>
  <c r="C25" i="8"/>
  <c r="C24" i="8"/>
  <c r="C23" i="8"/>
  <c r="C14" i="8"/>
  <c r="B3" i="8"/>
  <c r="C3" i="8"/>
  <c r="D3" i="8"/>
  <c r="I3" i="8"/>
  <c r="J3" i="8"/>
  <c r="K3" i="8"/>
  <c r="L3" i="8"/>
  <c r="M3" i="8"/>
  <c r="N3" i="8"/>
  <c r="O3" i="8"/>
  <c r="P3" i="8"/>
  <c r="Q3" i="8"/>
  <c r="R3" i="8"/>
  <c r="A7" i="8"/>
  <c r="A6" i="8"/>
  <c r="A5" i="8"/>
  <c r="B60" i="1"/>
  <c r="B61" i="1" s="1"/>
  <c r="D73" i="1" s="1"/>
  <c r="H45" i="1"/>
  <c r="H50" i="1"/>
  <c r="H54" i="1"/>
  <c r="G54" i="1"/>
  <c r="G50" i="1"/>
  <c r="G45" i="1"/>
  <c r="C54" i="1"/>
  <c r="C55" i="1" s="1"/>
  <c r="C50" i="1"/>
  <c r="C51" i="1" s="1"/>
  <c r="E51" i="1" s="1"/>
  <c r="C45" i="1"/>
  <c r="C46" i="1" s="1"/>
  <c r="F41" i="1"/>
  <c r="E41" i="1"/>
  <c r="C41" i="1"/>
  <c r="B41" i="1"/>
  <c r="C38" i="1"/>
  <c r="B38" i="1"/>
  <c r="C77" i="1" l="1"/>
  <c r="I75" i="1"/>
  <c r="H74" i="1"/>
  <c r="H79" i="1" s="1"/>
  <c r="B73" i="1"/>
  <c r="D78" i="1" s="1"/>
  <c r="B74" i="1"/>
  <c r="F77" i="1"/>
  <c r="I76" i="1"/>
  <c r="E76" i="1"/>
  <c r="H75" i="1"/>
  <c r="D75" i="1"/>
  <c r="G74" i="1"/>
  <c r="C74" i="1"/>
  <c r="F73" i="1"/>
  <c r="F78" i="1" s="1"/>
  <c r="B75" i="1"/>
  <c r="G73" i="1"/>
  <c r="B77" i="1"/>
  <c r="I77" i="1"/>
  <c r="E77" i="1"/>
  <c r="H76" i="1"/>
  <c r="D76" i="1"/>
  <c r="G75" i="1"/>
  <c r="C75" i="1"/>
  <c r="F74" i="1"/>
  <c r="F79" i="1" s="1"/>
  <c r="I73" i="1"/>
  <c r="E73" i="1"/>
  <c r="G77" i="1"/>
  <c r="F76" i="1"/>
  <c r="E75" i="1"/>
  <c r="D74" i="1"/>
  <c r="D79" i="1" s="1"/>
  <c r="C73" i="1"/>
  <c r="B76" i="1"/>
  <c r="H77" i="1"/>
  <c r="H82" i="1" s="1"/>
  <c r="D77" i="1"/>
  <c r="G76" i="1"/>
  <c r="C76" i="1"/>
  <c r="F75" i="1"/>
  <c r="F80" i="1" s="1"/>
  <c r="I74" i="1"/>
  <c r="E74" i="1"/>
  <c r="H73" i="1"/>
  <c r="H78" i="1" s="1"/>
  <c r="G55" i="1"/>
  <c r="H55" i="1"/>
  <c r="E46" i="1"/>
  <c r="D46" i="1"/>
  <c r="H46" i="1"/>
  <c r="G46" i="1"/>
  <c r="G51" i="1"/>
  <c r="H51" i="1"/>
  <c r="E55" i="1"/>
  <c r="D55" i="1"/>
  <c r="D51" i="1"/>
  <c r="D81" i="1" l="1"/>
  <c r="F81" i="1"/>
  <c r="H81" i="1"/>
  <c r="F82" i="1"/>
  <c r="H80" i="1"/>
  <c r="D80" i="1"/>
  <c r="D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075F0-5D52-4009-9072-0D7022871502}" keepAlive="1" name="Query - Table020 (Page 9)" description="Connection to the 'Table020 (Page 9)' query in the workbook." type="5" refreshedVersion="8" background="1" saveData="1">
    <dbPr connection="Provider=Microsoft.Mashup.OleDb.1;Data Source=$Workbook$;Location=&quot;Table020 (Page 9)&quot;;Extended Properties=&quot;&quot;" command="SELECT * FROM [Table020 (Page 9)]"/>
  </connection>
</connections>
</file>

<file path=xl/sharedStrings.xml><?xml version="1.0" encoding="utf-8"?>
<sst xmlns="http://schemas.openxmlformats.org/spreadsheetml/2006/main" count="564" uniqueCount="279">
  <si>
    <t>ASCON 128</t>
  </si>
  <si>
    <t>ASCON 128-a</t>
  </si>
  <si>
    <t>STM32CubeIDE</t>
  </si>
  <si>
    <t>-</t>
  </si>
  <si>
    <t>Encoding</t>
  </si>
  <si>
    <t>Decoding</t>
  </si>
  <si>
    <t>Key</t>
  </si>
  <si>
    <t>Nonce</t>
  </si>
  <si>
    <t>Message</t>
  </si>
  <si>
    <t>0x0123456789abcdef13579bdf</t>
  </si>
  <si>
    <t>{0}</t>
  </si>
  <si>
    <t>0x0123456789abcdef</t>
  </si>
  <si>
    <t>Memory usage</t>
  </si>
  <si>
    <t>RAM</t>
  </si>
  <si>
    <t>Flash</t>
  </si>
  <si>
    <t>Message Size
(Bytes)</t>
  </si>
  <si>
    <t>Execution time (cycles @ 108MHz)</t>
  </si>
  <si>
    <t>TinyJAMBU</t>
  </si>
  <si>
    <t>Xoodyak</t>
  </si>
  <si>
    <t>Execution time (cycles @ 6.75 MHz)</t>
  </si>
  <si>
    <t>MHz</t>
  </si>
  <si>
    <t>PSC</t>
  </si>
  <si>
    <t>Timer Freq</t>
  </si>
  <si>
    <t>enc</t>
  </si>
  <si>
    <t>dec</t>
  </si>
  <si>
    <t>Clock frequency</t>
  </si>
  <si>
    <t>Timer frequency</t>
  </si>
  <si>
    <t>Timer ticks</t>
  </si>
  <si>
    <t>s</t>
  </si>
  <si>
    <t>Hz</t>
  </si>
  <si>
    <t>Execution time (Timer cycles)</t>
  </si>
  <si>
    <t>Timer settings</t>
  </si>
  <si>
    <t>Column1</t>
  </si>
  <si>
    <t>Column2</t>
  </si>
  <si>
    <t>Column3</t>
  </si>
  <si>
    <t>Column4</t>
  </si>
  <si>
    <t>Column5</t>
  </si>
  <si>
    <t>Column6</t>
  </si>
  <si>
    <t>Table3</t>
  </si>
  <si>
    <t>BenchmarkingresultsusingFELICS-AEonMSP430F1611</t>
  </si>
  <si>
    <t>Version</t>
  </si>
  <si>
    <t>CFLAGS</t>
  </si>
  <si>
    <t>Codesize(B)</t>
  </si>
  <si>
    <t>RAM(B)</t>
  </si>
  <si>
    <t>Executiontime(cycles)</t>
  </si>
  <si>
    <t>ASCON-128</t>
  </si>
  <si>
    <t>ref</t>
  </si>
  <si>
    <t>-O3</t>
  </si>
  <si>
    <t>7638</t>
  </si>
  <si>
    <t>258</t>
  </si>
  <si>
    <t>475222</t>
  </si>
  <si>
    <t>ASCON-128A</t>
  </si>
  <si>
    <t>7914</t>
  </si>
  <si>
    <t>276</t>
  </si>
  <si>
    <t>398238</t>
  </si>
  <si>
    <t>ELEPHANT-160</t>
  </si>
  <si>
    <t>6524</t>
  </si>
  <si>
    <t>806</t>
  </si>
  <si>
    <t>17073111</t>
  </si>
  <si>
    <t>FORKAE-128</t>
  </si>
  <si>
    <t>24370</t>
  </si>
  <si>
    <t>688</t>
  </si>
  <si>
    <t>300268</t>
  </si>
  <si>
    <t>GIFT-COFB</t>
  </si>
  <si>
    <t>12246</t>
  </si>
  <si>
    <t>266</t>
  </si>
  <si>
    <t>2943908</t>
  </si>
  <si>
    <t>GRAIN-128AEAD</t>
  </si>
  <si>
    <t>opt32</t>
  </si>
  <si>
    <t>11032</t>
  </si>
  <si>
    <t>86</t>
  </si>
  <si>
    <t>244766</t>
  </si>
  <si>
    <t>6646</t>
  </si>
  <si>
    <t>580</t>
  </si>
  <si>
    <t>3601170</t>
  </si>
  <si>
    <t>HYENA-128</t>
  </si>
  <si>
    <t>49064</t>
  </si>
  <si>
    <t>1770</t>
  </si>
  <si>
    <t>1181695</t>
  </si>
  <si>
    <t>ISAP-A-128A</t>
  </si>
  <si>
    <t>11692</t>
  </si>
  <si>
    <t>300</t>
  </si>
  <si>
    <t>8109430</t>
  </si>
  <si>
    <t>LOCUS-AEAD-128</t>
  </si>
  <si>
    <t>16444</t>
  </si>
  <si>
    <t>1478</t>
  </si>
  <si>
    <t>1844356</t>
  </si>
  <si>
    <t>LOTUS-AEAD-128</t>
  </si>
  <si>
    <t>19530</t>
  </si>
  <si>
    <t>1520</t>
  </si>
  <si>
    <t>1844030</t>
  </si>
  <si>
    <t>LILLIPUT-I-128</t>
  </si>
  <si>
    <t>felicsref</t>
  </si>
  <si>
    <t>5048</t>
  </si>
  <si>
    <t>352</t>
  </si>
  <si>
    <t>151472</t>
  </si>
  <si>
    <t>LILLIPUT-II-128</t>
  </si>
  <si>
    <t>4296</t>
  </si>
  <si>
    <t>298</t>
  </si>
  <si>
    <t>178331</t>
  </si>
  <si>
    <t>PHOTON-BEETLE-AEAD128</t>
  </si>
  <si>
    <t>7972</t>
  </si>
  <si>
    <t>372</t>
  </si>
  <si>
    <t>1125425</t>
  </si>
  <si>
    <t>PYJAMASK-128</t>
  </si>
  <si>
    <t>16318</t>
  </si>
  <si>
    <t>732</t>
  </si>
  <si>
    <t>2930109</t>
  </si>
  <si>
    <t>ROMULUS-M1-128</t>
  </si>
  <si>
    <t>27096</t>
  </si>
  <si>
    <t>490</t>
  </si>
  <si>
    <t>471528</t>
  </si>
  <si>
    <t>ROMULUS-N</t>
  </si>
  <si>
    <t>15040</t>
  </si>
  <si>
    <t>526</t>
  </si>
  <si>
    <t>187504</t>
  </si>
  <si>
    <t>SKINNY-AEAD-M1-128</t>
  </si>
  <si>
    <t>9626</t>
  </si>
  <si>
    <t>466</t>
  </si>
  <si>
    <t>355783</t>
  </si>
  <si>
    <t>SUNDAE-GIFT-96-128</t>
  </si>
  <si>
    <t>12122</t>
  </si>
  <si>
    <t>228</t>
  </si>
  <si>
    <t>4903216</t>
  </si>
  <si>
    <t>SATURNIN-CTR-CASCADE-256</t>
  </si>
  <si>
    <t>11004</t>
  </si>
  <si>
    <t>566</t>
  </si>
  <si>
    <t>126453</t>
  </si>
  <si>
    <t>SCHWAEMM256-128</t>
  </si>
  <si>
    <t>12483</t>
  </si>
  <si>
    <t>292</t>
  </si>
  <si>
    <t>132770</t>
  </si>
  <si>
    <t>opt</t>
  </si>
  <si>
    <t>3652</t>
  </si>
  <si>
    <t>254</t>
  </si>
  <si>
    <t>135686</t>
  </si>
  <si>
    <t>SUBTERRANEAN-SAE-128</t>
  </si>
  <si>
    <t>10630</t>
  </si>
  <si>
    <t>816</t>
  </si>
  <si>
    <t>506407</t>
  </si>
  <si>
    <t>TINYJAMBU-128</t>
  </si>
  <si>
    <t>3806</t>
  </si>
  <si>
    <t>142</t>
  </si>
  <si>
    <t>299234</t>
  </si>
  <si>
    <t>4038</t>
  </si>
  <si>
    <t>170</t>
  </si>
  <si>
    <t>314440</t>
  </si>
  <si>
    <t>XOODYAK-128</t>
  </si>
  <si>
    <t>10119</t>
  </si>
  <si>
    <t>316</t>
  </si>
  <si>
    <t>174400</t>
  </si>
  <si>
    <t>Execution time (ms)</t>
  </si>
  <si>
    <t>FLASH</t>
  </si>
  <si>
    <t>Memory Usage</t>
  </si>
  <si>
    <t>Memory area</t>
  </si>
  <si>
    <t>Ram</t>
  </si>
  <si>
    <t>LWC</t>
  </si>
  <si>
    <t>PC</t>
  </si>
  <si>
    <t>MSP430F1611</t>
  </si>
  <si>
    <t>AVR ATmega128</t>
  </si>
  <si>
    <t>ascon128</t>
  </si>
  <si>
    <t>ascon128a</t>
  </si>
  <si>
    <t>elephant160v2</t>
  </si>
  <si>
    <t>giftcofb128v1</t>
  </si>
  <si>
    <t>grain128aeadv2</t>
  </si>
  <si>
    <t>isapa128av20</t>
  </si>
  <si>
    <t>isapa128v20</t>
  </si>
  <si>
    <t>photonbeetleaead128rate128v1</t>
  </si>
  <si>
    <t>romulusn</t>
  </si>
  <si>
    <t>schwaemm256128v2</t>
  </si>
  <si>
    <t>schwaemm256256v2</t>
  </si>
  <si>
    <t>tinyjambu</t>
  </si>
  <si>
    <t>xoodyak</t>
  </si>
  <si>
    <t>AES</t>
  </si>
  <si>
    <t>Execution time</t>
  </si>
  <si>
    <t>photonbeetle</t>
  </si>
  <si>
    <t>Ascon128a</t>
  </si>
  <si>
    <t>Ascon128</t>
  </si>
  <si>
    <t>Schwae128</t>
  </si>
  <si>
    <t>Schwae256</t>
  </si>
  <si>
    <t>Isapa128</t>
  </si>
  <si>
    <t>Isapa128a</t>
  </si>
  <si>
    <t>Giftcofb128</t>
  </si>
  <si>
    <t>Algorithm</t>
  </si>
  <si>
    <t>Key Bits</t>
  </si>
  <si>
    <t>Nonce Bits</t>
  </si>
  <si>
    <t>Tag Bits</t>
  </si>
  <si>
    <t>Encrypt 128 bytes</t>
  </si>
  <si>
    <t>Decrypt 128 bytes</t>
  </si>
  <si>
    <t>Encrypt 16 bytes</t>
  </si>
  <si>
    <t>Decrypt 16 bytes</t>
  </si>
  <si>
    <t>Average</t>
  </si>
  <si>
    <r>
      <t>COMET-128_CHAM-128/128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(*)</t>
    </r>
  </si>
  <si>
    <t>Schwaemm128-128 (SPARKLE) (*)</t>
  </si>
  <si>
    <t>COMET-64_SPECK-64/128 (*)</t>
  </si>
  <si>
    <r>
      <t>Schwaemm256-128</t>
    </r>
    <r>
      <rPr>
        <sz val="11"/>
        <color rgb="FF000000"/>
        <rFont val="Arial"/>
        <family val="2"/>
      </rPr>
      <t> (SPARKLE) (*)</t>
    </r>
  </si>
  <si>
    <t>ASCON-128a (*)</t>
  </si>
  <si>
    <r>
      <t>SATURNIN-Short</t>
    </r>
    <r>
      <rPr>
        <vertAlign val="superscript"/>
        <sz val="11"/>
        <color rgb="FF000000"/>
        <rFont val="Arial"/>
        <family val="2"/>
      </rPr>
      <t>1</t>
    </r>
  </si>
  <si>
    <t>Schwaemm192-192 (SPARKLE) (*)</t>
  </si>
  <si>
    <r>
      <t>Xoodyak</t>
    </r>
    <r>
      <rPr>
        <sz val="11"/>
        <color rgb="FF000000"/>
        <rFont val="Arial"/>
        <family val="2"/>
      </rPr>
      <t> (*)</t>
    </r>
  </si>
  <si>
    <r>
      <t>ASCON-128</t>
    </r>
    <r>
      <rPr>
        <sz val="11"/>
        <color rgb="FF000000"/>
        <rFont val="Arial"/>
        <family val="2"/>
      </rPr>
      <t> (*)</t>
    </r>
  </si>
  <si>
    <t>ASCON-80pq (*)</t>
  </si>
  <si>
    <r>
      <t>TinyJAMBU-128</t>
    </r>
    <r>
      <rPr>
        <sz val="11"/>
        <color rgb="FF000000"/>
        <rFont val="Arial"/>
        <family val="2"/>
      </rPr>
      <t> (*)</t>
    </r>
  </si>
  <si>
    <r>
      <t>GIMLI-24</t>
    </r>
    <r>
      <rPr>
        <sz val="11"/>
        <color rgb="FF000000"/>
        <rFont val="Arial"/>
        <family val="2"/>
      </rPr>
      <t> (*)</t>
    </r>
  </si>
  <si>
    <t>Schwaemm256-256 (SPARKLE) (*)</t>
  </si>
  <si>
    <r>
      <t>GIFT-COFB</t>
    </r>
    <r>
      <rPr>
        <sz val="11"/>
        <color rgb="FF000000"/>
        <rFont val="Arial"/>
        <family val="2"/>
      </rPr>
      <t> (*)</t>
    </r>
  </si>
  <si>
    <t>TinyJAMBU-192 (*)</t>
  </si>
  <si>
    <t>COMET-64_CHAM-64/128 (*)</t>
  </si>
  <si>
    <t>TinyJAMBU-256 (*)</t>
  </si>
  <si>
    <t>Spook-128-384-su</t>
  </si>
  <si>
    <t>Spook-128-384-mu</t>
  </si>
  <si>
    <t>Spook-128-512-su</t>
  </si>
  <si>
    <t>Spook-128-512-mu</t>
  </si>
  <si>
    <t>SpoC-128</t>
  </si>
  <si>
    <r>
      <t>HYENA</t>
    </r>
    <r>
      <rPr>
        <sz val="11"/>
        <color rgb="FF000000"/>
        <rFont val="Arial"/>
        <family val="2"/>
      </rPr>
      <t> (*)</t>
    </r>
  </si>
  <si>
    <r>
      <t>DryGASCON128k16</t>
    </r>
    <r>
      <rPr>
        <sz val="11"/>
        <color rgb="FF000000"/>
        <rFont val="Arial"/>
        <family val="2"/>
      </rPr>
      <t> (*)</t>
    </r>
  </si>
  <si>
    <t>SUNDAE-GIFT-0 (*)</t>
  </si>
  <si>
    <t>Pyjamask-96-AEAD</t>
  </si>
  <si>
    <r>
      <t>ESTATE_TweGIFT-128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(*)</t>
    </r>
  </si>
  <si>
    <t>Pyjamask-128-AEAD</t>
  </si>
  <si>
    <t>SUNDAE-GIFT-64 (*)</t>
  </si>
  <si>
    <r>
      <t>SUNDAE-GIFT-96</t>
    </r>
    <r>
      <rPr>
        <sz val="11"/>
        <color rgb="FF000000"/>
        <rFont val="Arial"/>
        <family val="2"/>
      </rPr>
      <t> (*)</t>
    </r>
  </si>
  <si>
    <t>SUNDAE-GIFT-128 (*)</t>
  </si>
  <si>
    <t>SATURNIN-CTR-Cascade</t>
  </si>
  <si>
    <t>SPIX</t>
  </si>
  <si>
    <t>LOTUS-AEAD</t>
  </si>
  <si>
    <t>LOCUS-AEAD</t>
  </si>
  <si>
    <t>KNOT-AEAD-128-256</t>
  </si>
  <si>
    <t>Grain-128AEAD</t>
  </si>
  <si>
    <t>KNOT-AEAD-128-384</t>
  </si>
  <si>
    <t>SpoC-64</t>
  </si>
  <si>
    <t>SKINNY-AEAD-M6</t>
  </si>
  <si>
    <t>SKINNY-AEAD-M5</t>
  </si>
  <si>
    <t>Romulus-N3</t>
  </si>
  <si>
    <t>ACE</t>
  </si>
  <si>
    <t>SKINNY-AEAD-M4</t>
  </si>
  <si>
    <t>SKINNY-AEAD-M3</t>
  </si>
  <si>
    <t>SKINNY-AEAD-M2</t>
  </si>
  <si>
    <t>SKINNY-AEAD-M1</t>
  </si>
  <si>
    <t>Romulus-N2</t>
  </si>
  <si>
    <t>Romulus-N1</t>
  </si>
  <si>
    <t>ISAP-A-128A (*)</t>
  </si>
  <si>
    <t>KNOT-AEAD-192-384</t>
  </si>
  <si>
    <t>DryGASCON256k32</t>
  </si>
  <si>
    <t>Oribatida-256-64</t>
  </si>
  <si>
    <t>Romulus-M3</t>
  </si>
  <si>
    <t>Subterranean</t>
  </si>
  <si>
    <t>PAEF-ForkSkinny-128-256</t>
  </si>
  <si>
    <t>PAEF-ForkSkinny-128-192</t>
  </si>
  <si>
    <t>SAEF-ForkSkinny-128-256</t>
  </si>
  <si>
    <t>SAEF-ForkSkinny-128-192</t>
  </si>
  <si>
    <t>Romulus-M2</t>
  </si>
  <si>
    <t>Romulus-M1</t>
  </si>
  <si>
    <t>KNOT-AEAD-256-512</t>
  </si>
  <si>
    <t>ORANGE-Zest</t>
  </si>
  <si>
    <t>PAEF-ForkSkinny-128-288</t>
  </si>
  <si>
    <t>Oribatida-192-96</t>
  </si>
  <si>
    <t>PHOTON-Beetle-AEAD-ENC-128</t>
  </si>
  <si>
    <t>PAEF-ForkSkinny-64-192</t>
  </si>
  <si>
    <t>ISAP-A-128 (*)</t>
  </si>
  <si>
    <t>Delirium (Elephant)</t>
  </si>
  <si>
    <t>WAGE</t>
  </si>
  <si>
    <t>PHOTON-Beetle-AEAD-ENC-32</t>
  </si>
  <si>
    <t>ISAP-K-128A</t>
  </si>
  <si>
    <r>
      <t>Dumbo</t>
    </r>
    <r>
      <rPr>
        <sz val="11"/>
        <color rgb="FF000000"/>
        <rFont val="Arial"/>
        <family val="2"/>
      </rPr>
      <t> (Elephant)</t>
    </r>
  </si>
  <si>
    <t>Jumbo (Elephant)</t>
  </si>
  <si>
    <t>ISAP-K-128</t>
  </si>
  <si>
    <t>Performance</t>
  </si>
  <si>
    <t>Exec time</t>
  </si>
  <si>
    <t>Benchmark</t>
  </si>
  <si>
    <t>Dummy A</t>
  </si>
  <si>
    <t>Dummy B</t>
  </si>
  <si>
    <t>Base (m7)</t>
  </si>
  <si>
    <t>Multiplier</t>
  </si>
  <si>
    <t>Power</t>
  </si>
  <si>
    <t>Raw</t>
  </si>
  <si>
    <t>Corrected</t>
  </si>
  <si>
    <t>Cycle CTR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</si>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</sst>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0" fillId="0" borderId="5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quotePrefix="1" applyBorder="1"/>
    <xf numFmtId="0" fontId="0" fillId="0" borderId="9" xfId="0" quotePrefix="1" applyBorder="1"/>
    <xf numFmtId="0" fontId="0" fillId="0" borderId="6" xfId="0" applyBorder="1" applyAlignment="1">
      <alignment horizontal="center"/>
    </xf>
    <xf numFmtId="10" fontId="5" fillId="4" borderId="7" xfId="3" applyNumberFormat="1" applyBorder="1"/>
    <xf numFmtId="10" fontId="4" fillId="3" borderId="9" xfId="2" applyNumberFormat="1" applyBorder="1"/>
    <xf numFmtId="0" fontId="0" fillId="0" borderId="2" xfId="0" applyBorder="1"/>
    <xf numFmtId="0" fontId="0" fillId="0" borderId="4" xfId="0" applyBorder="1"/>
    <xf numFmtId="0" fontId="6" fillId="0" borderId="1" xfId="0" applyFont="1" applyBorder="1"/>
    <xf numFmtId="0" fontId="0" fillId="0" borderId="3" xfId="0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0" fontId="5" fillId="4" borderId="0" xfId="3" applyNumberFormat="1" applyBorder="1"/>
    <xf numFmtId="10" fontId="4" fillId="3" borderId="6" xfId="2" applyNumberFormat="1" applyBorder="1"/>
    <xf numFmtId="10" fontId="5" fillId="4" borderId="8" xfId="3" applyNumberFormat="1" applyBorder="1"/>
    <xf numFmtId="10" fontId="3" fillId="2" borderId="8" xfId="1" applyNumberFormat="1" applyBorder="1"/>
    <xf numFmtId="10" fontId="5" fillId="4" borderId="5" xfId="3" applyNumberFormat="1" applyBorder="1"/>
    <xf numFmtId="0" fontId="0" fillId="0" borderId="1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/>
    <xf numFmtId="0" fontId="0" fillId="0" borderId="14" xfId="0" applyBorder="1"/>
    <xf numFmtId="0" fontId="0" fillId="5" borderId="16" xfId="0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4" applyNumberFormat="1" applyFont="1"/>
    <xf numFmtId="0" fontId="0" fillId="0" borderId="0" xfId="0" applyAlignment="1">
      <alignment wrapText="1"/>
    </xf>
    <xf numFmtId="0" fontId="0" fillId="0" borderId="0" xfId="4" applyNumberFormat="1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0" xfId="0" applyBorder="1" applyAlignment="1">
      <alignment wrapText="1"/>
    </xf>
    <xf numFmtId="0" fontId="0" fillId="0" borderId="11" xfId="4" applyNumberFormat="1" applyFont="1" applyBorder="1"/>
    <xf numFmtId="0" fontId="0" fillId="0" borderId="12" xfId="4" applyNumberFormat="1" applyFon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of select LWC algorithms for different size messages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bytes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0.34600000000000003</c:v>
                </c:pt>
                <c:pt idx="1">
                  <c:v>0.35000000000000003</c:v>
                </c:pt>
                <c:pt idx="2">
                  <c:v>0.28400000000000003</c:v>
                </c:pt>
                <c:pt idx="3">
                  <c:v>0.28400000000000003</c:v>
                </c:pt>
                <c:pt idx="4">
                  <c:v>0.45</c:v>
                </c:pt>
                <c:pt idx="5">
                  <c:v>0.45400000000000001</c:v>
                </c:pt>
                <c:pt idx="6">
                  <c:v>1.9080000000000001</c:v>
                </c:pt>
                <c:pt idx="7">
                  <c:v>1.9080000000000001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05C-8862-2E04E17B6F02}"/>
            </c:ext>
          </c:extLst>
        </c:ser>
        <c:ser>
          <c:idx val="1"/>
          <c:order val="1"/>
          <c:tx>
            <c:v>16 bytes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0.41400000000000003</c:v>
                </c:pt>
                <c:pt idx="1">
                  <c:v>0.43400000000000005</c:v>
                </c:pt>
                <c:pt idx="2">
                  <c:v>0.37200000000000005</c:v>
                </c:pt>
                <c:pt idx="3">
                  <c:v>0.39200000000000002</c:v>
                </c:pt>
                <c:pt idx="4">
                  <c:v>0.57200000000000006</c:v>
                </c:pt>
                <c:pt idx="5">
                  <c:v>0.51</c:v>
                </c:pt>
                <c:pt idx="6">
                  <c:v>1.7140000000000002</c:v>
                </c:pt>
                <c:pt idx="7">
                  <c:v>1.7200000000000002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405C-8862-2E04E17B6F02}"/>
            </c:ext>
          </c:extLst>
        </c:ser>
        <c:ser>
          <c:idx val="2"/>
          <c:order val="2"/>
          <c:tx>
            <c:v>32 bytes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0.54800000000000004</c:v>
                </c:pt>
                <c:pt idx="1">
                  <c:v>0.55800000000000005</c:v>
                </c:pt>
                <c:pt idx="2">
                  <c:v>0.46400000000000002</c:v>
                </c:pt>
                <c:pt idx="3">
                  <c:v>0.47600000000000003</c:v>
                </c:pt>
                <c:pt idx="4">
                  <c:v>0.85200000000000009</c:v>
                </c:pt>
                <c:pt idx="5">
                  <c:v>0.85200000000000009</c:v>
                </c:pt>
                <c:pt idx="6">
                  <c:v>2.5640000000000001</c:v>
                </c:pt>
                <c:pt idx="7">
                  <c:v>2.556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6-405C-8862-2E04E17B6F02}"/>
            </c:ext>
          </c:extLst>
        </c:ser>
        <c:ser>
          <c:idx val="3"/>
          <c:order val="3"/>
          <c:tx>
            <c:v>64 bytes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0.82000000000000006</c:v>
                </c:pt>
                <c:pt idx="1">
                  <c:v>0.83400000000000007</c:v>
                </c:pt>
                <c:pt idx="2">
                  <c:v>0.65600000000000003</c:v>
                </c:pt>
                <c:pt idx="3">
                  <c:v>0.67</c:v>
                </c:pt>
                <c:pt idx="4">
                  <c:v>1.3940000000000001</c:v>
                </c:pt>
                <c:pt idx="5">
                  <c:v>1.3940000000000001</c:v>
                </c:pt>
                <c:pt idx="6">
                  <c:v>3.2260000000000004</c:v>
                </c:pt>
                <c:pt idx="7">
                  <c:v>3.2060000000000004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6-405C-8862-2E04E17B6F02}"/>
            </c:ext>
          </c:extLst>
        </c:ser>
        <c:ser>
          <c:idx val="4"/>
          <c:order val="4"/>
          <c:tx>
            <c:v>300 bytes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2.9220000000000002</c:v>
                </c:pt>
                <c:pt idx="1">
                  <c:v>2.806</c:v>
                </c:pt>
                <c:pt idx="2">
                  <c:v>2.0940000000000003</c:v>
                </c:pt>
                <c:pt idx="3">
                  <c:v>2.0260000000000002</c:v>
                </c:pt>
                <c:pt idx="4">
                  <c:v>5.4720000000000004</c:v>
                </c:pt>
                <c:pt idx="5">
                  <c:v>5.4480000000000004</c:v>
                </c:pt>
                <c:pt idx="6">
                  <c:v>8.718</c:v>
                </c:pt>
                <c:pt idx="7">
                  <c:v>8.7260000000000009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6-405C-8862-2E04E17B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84303"/>
        <c:axId val="1380753391"/>
      </c:barChart>
      <c:catAx>
        <c:axId val="51848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3391"/>
        <c:crosses val="autoZero"/>
        <c:auto val="1"/>
        <c:lblAlgn val="ctr"/>
        <c:lblOffset val="100"/>
        <c:noMultiLvlLbl val="0"/>
      </c:catAx>
      <c:valAx>
        <c:axId val="1380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and static memory usage for encrypting 12kB data using NIST Top 10 LWC algorithms and AES (5/14)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'Python Output'!$A$17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Output'!$B$16:$F$16</c:f>
              <c:strCache>
                <c:ptCount val="5"/>
                <c:pt idx="0">
                  <c:v>AES</c:v>
                </c:pt>
                <c:pt idx="1">
                  <c:v>romulusn</c:v>
                </c:pt>
                <c:pt idx="2">
                  <c:v>elephant160v2</c:v>
                </c:pt>
                <c:pt idx="3">
                  <c:v>grain128aeadv2</c:v>
                </c:pt>
                <c:pt idx="4">
                  <c:v>photonbeetle</c:v>
                </c:pt>
              </c:strCache>
            </c:strRef>
          </c:cat>
          <c:val>
            <c:numRef>
              <c:f>'Python Output'!$B$17:$F$17</c:f>
              <c:numCache>
                <c:formatCode>General</c:formatCode>
                <c:ptCount val="5"/>
                <c:pt idx="0">
                  <c:v>101</c:v>
                </c:pt>
                <c:pt idx="1">
                  <c:v>20</c:v>
                </c:pt>
                <c:pt idx="2">
                  <c:v>21.5</c:v>
                </c:pt>
                <c:pt idx="3">
                  <c:v>20.5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274-887E-FD4779A71133}"/>
            </c:ext>
          </c:extLst>
        </c:ser>
        <c:ser>
          <c:idx val="1"/>
          <c:order val="1"/>
          <c:tx>
            <c:strRef>
              <c:f>'Python Output'!$A$18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Output'!$B$16:$F$16</c:f>
              <c:strCache>
                <c:ptCount val="5"/>
                <c:pt idx="0">
                  <c:v>AES</c:v>
                </c:pt>
                <c:pt idx="1">
                  <c:v>romulusn</c:v>
                </c:pt>
                <c:pt idx="2">
                  <c:v>elephant160v2</c:v>
                </c:pt>
                <c:pt idx="3">
                  <c:v>grain128aeadv2</c:v>
                </c:pt>
                <c:pt idx="4">
                  <c:v>photonbeetle</c:v>
                </c:pt>
              </c:strCache>
            </c:strRef>
          </c:cat>
          <c:val>
            <c:numRef>
              <c:f>'Python Output'!$B$18:$F$18</c:f>
              <c:numCache>
                <c:formatCode>General</c:formatCode>
                <c:ptCount val="5"/>
                <c:pt idx="0">
                  <c:v>223</c:v>
                </c:pt>
                <c:pt idx="1">
                  <c:v>145</c:v>
                </c:pt>
                <c:pt idx="2">
                  <c:v>144</c:v>
                </c:pt>
                <c:pt idx="3">
                  <c:v>145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274-887E-FD4779A7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456015"/>
        <c:axId val="1953290463"/>
      </c:barChart>
      <c:lineChart>
        <c:grouping val="standard"/>
        <c:varyColors val="0"/>
        <c:ser>
          <c:idx val="2"/>
          <c:order val="2"/>
          <c:tx>
            <c:strRef>
              <c:f>'Python Output'!$A$19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'Python Output'!$B$16:$F$16</c:f>
              <c:strCache>
                <c:ptCount val="5"/>
                <c:pt idx="0">
                  <c:v>AES</c:v>
                </c:pt>
                <c:pt idx="1">
                  <c:v>romulusn</c:v>
                </c:pt>
                <c:pt idx="2">
                  <c:v>elephant160v2</c:v>
                </c:pt>
                <c:pt idx="3">
                  <c:v>grain128aeadv2</c:v>
                </c:pt>
                <c:pt idx="4">
                  <c:v>photonbeetle</c:v>
                </c:pt>
              </c:strCache>
            </c:strRef>
          </c:cat>
          <c:val>
            <c:numRef>
              <c:f>'Python Output'!$B$19:$F$19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3.69</c:v>
                </c:pt>
                <c:pt idx="2">
                  <c:v>16.13</c:v>
                </c:pt>
                <c:pt idx="3">
                  <c:v>13.64</c:v>
                </c:pt>
                <c:pt idx="4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0-4274-887E-FD4779A7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5087"/>
        <c:axId val="257306735"/>
      </c:lineChart>
      <c:catAx>
        <c:axId val="2704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90463"/>
        <c:crosses val="autoZero"/>
        <c:auto val="1"/>
        <c:lblAlgn val="ctr"/>
        <c:lblOffset val="100"/>
        <c:noMultiLvlLbl val="0"/>
      </c:catAx>
      <c:valAx>
        <c:axId val="19532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Static 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56015"/>
        <c:crosses val="autoZero"/>
        <c:crossBetween val="between"/>
      </c:valAx>
      <c:valAx>
        <c:axId val="25730673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5087"/>
        <c:crosses val="max"/>
        <c:crossBetween val="between"/>
      </c:valAx>
      <c:catAx>
        <c:axId val="20860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30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and static memory usage for encrypting 12kB data using NIST Top 10 LWC algorithms and AES (9/14)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'Python Output'!$A$2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Output'!$B$1:$J$1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'Python Output'!$B$2:$J$2</c:f>
              <c:numCache>
                <c:formatCode>General</c:formatCode>
                <c:ptCount val="9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9-4397-A005-9D84EDBE9CEC}"/>
            </c:ext>
          </c:extLst>
        </c:ser>
        <c:ser>
          <c:idx val="1"/>
          <c:order val="1"/>
          <c:tx>
            <c:strRef>
              <c:f>'Python Output'!$A$3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Output'!$B$1:$J$1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'Python Output'!$B$3:$J$3</c:f>
              <c:numCache>
                <c:formatCode>General</c:formatCode>
                <c:ptCount val="9"/>
                <c:pt idx="0">
                  <c:v>146</c:v>
                </c:pt>
                <c:pt idx="1">
                  <c:v>145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146</c:v>
                </c:pt>
                <c:pt idx="6">
                  <c:v>146</c:v>
                </c:pt>
                <c:pt idx="7">
                  <c:v>142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397-A005-9D84EDBE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442095"/>
        <c:axId val="281750239"/>
      </c:barChart>
      <c:lineChart>
        <c:grouping val="standard"/>
        <c:varyColors val="0"/>
        <c:ser>
          <c:idx val="2"/>
          <c:order val="2"/>
          <c:tx>
            <c:strRef>
              <c:f>'Python Output'!$A$4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'Python Output'!$B$1:$J$1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'Python Output'!$B$4:$J$4</c:f>
              <c:numCache>
                <c:formatCode>General</c:formatCode>
                <c:ptCount val="9"/>
                <c:pt idx="0">
                  <c:v>0.11</c:v>
                </c:pt>
                <c:pt idx="1">
                  <c:v>0.08</c:v>
                </c:pt>
                <c:pt idx="2">
                  <c:v>1.07</c:v>
                </c:pt>
                <c:pt idx="3">
                  <c:v>0.31</c:v>
                </c:pt>
                <c:pt idx="4">
                  <c:v>0.37</c:v>
                </c:pt>
                <c:pt idx="5">
                  <c:v>0.12</c:v>
                </c:pt>
                <c:pt idx="6">
                  <c:v>0.17</c:v>
                </c:pt>
                <c:pt idx="7">
                  <c:v>0.2</c:v>
                </c:pt>
                <c:pt idx="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9-4397-A005-9D84EDBE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2687"/>
        <c:axId val="281750735"/>
      </c:lineChart>
      <c:catAx>
        <c:axId val="2704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50239"/>
        <c:crosses val="autoZero"/>
        <c:auto val="1"/>
        <c:lblAlgn val="ctr"/>
        <c:lblOffset val="100"/>
        <c:noMultiLvlLbl val="0"/>
      </c:catAx>
      <c:valAx>
        <c:axId val="2817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Static 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2095"/>
        <c:crosses val="autoZero"/>
        <c:crossBetween val="between"/>
      </c:valAx>
      <c:valAx>
        <c:axId val="28175073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687"/>
        <c:crosses val="max"/>
        <c:crossBetween val="between"/>
      </c:valAx>
      <c:catAx>
        <c:axId val="208602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50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Benchmarked Performance</a:t>
            </a:r>
            <a:r>
              <a:rPr lang="en-GB" baseline="0"/>
              <a:t> of Top 10 NIST LWC algorithms on a Cortex-M3 compared to ChaChaPoly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'Relevant Benchmarks'!$A$2:$A$14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elephant160v2</c:v>
                </c:pt>
                <c:pt idx="3">
                  <c:v>Giftcofb128</c:v>
                </c:pt>
                <c:pt idx="4">
                  <c:v>grain128aeadv2</c:v>
                </c:pt>
                <c:pt idx="5">
                  <c:v>Isapa128</c:v>
                </c:pt>
                <c:pt idx="6">
                  <c:v>Isapa128a</c:v>
                </c:pt>
                <c:pt idx="7">
                  <c:v>photonbeetle</c:v>
                </c:pt>
                <c:pt idx="8">
                  <c:v>romulusn</c:v>
                </c:pt>
                <c:pt idx="9">
                  <c:v>Schwae128</c:v>
                </c:pt>
                <c:pt idx="10">
                  <c:v>Schwae256</c:v>
                </c:pt>
                <c:pt idx="11">
                  <c:v>TinyJAMBU</c:v>
                </c:pt>
                <c:pt idx="12">
                  <c:v>Xoodyak</c:v>
                </c:pt>
              </c:strCache>
            </c:strRef>
          </c:cat>
          <c:val>
            <c:numRef>
              <c:f>'Relevant Benchmarks'!$I$2:$I$14</c:f>
              <c:numCache>
                <c:formatCode>General</c:formatCode>
                <c:ptCount val="13"/>
                <c:pt idx="0">
                  <c:v>1.61</c:v>
                </c:pt>
                <c:pt idx="1">
                  <c:v>1.78</c:v>
                </c:pt>
                <c:pt idx="2">
                  <c:v>0.02</c:v>
                </c:pt>
                <c:pt idx="3">
                  <c:v>1.08</c:v>
                </c:pt>
                <c:pt idx="4">
                  <c:v>0.37</c:v>
                </c:pt>
                <c:pt idx="5">
                  <c:v>0.05</c:v>
                </c:pt>
                <c:pt idx="6">
                  <c:v>0.18</c:v>
                </c:pt>
                <c:pt idx="7">
                  <c:v>0.08</c:v>
                </c:pt>
                <c:pt idx="8">
                  <c:v>0.19</c:v>
                </c:pt>
                <c:pt idx="9">
                  <c:v>2.0099999999999998</c:v>
                </c:pt>
                <c:pt idx="10">
                  <c:v>1.1399999999999999</c:v>
                </c:pt>
                <c:pt idx="11">
                  <c:v>1.21</c:v>
                </c:pt>
                <c:pt idx="12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36C-99FA-F46A79F3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19455"/>
        <c:axId val="518520815"/>
      </c:barChart>
      <c:catAx>
        <c:axId val="1288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0815"/>
        <c:crosses val="autoZero"/>
        <c:auto val="1"/>
        <c:lblAlgn val="ctr"/>
        <c:lblOffset val="100"/>
        <c:noMultiLvlLbl val="0"/>
      </c:catAx>
      <c:valAx>
        <c:axId val="5185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speed-up</a:t>
                </a:r>
                <a:r>
                  <a:rPr lang="en-GB" baseline="0"/>
                  <a:t> compared to ChaChaPoly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8099925918571527E-3"/>
              <c:y val="0.1222523475114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Ranked</a:t>
            </a:r>
            <a:r>
              <a:rPr lang="en-GB" sz="1800" baseline="0"/>
              <a:t> p</a:t>
            </a:r>
            <a:r>
              <a:rPr lang="en-GB" sz="1800"/>
              <a:t>erformance comparison of encrypting 128 bytes of data</a:t>
            </a:r>
            <a:r>
              <a:rPr lang="en-GB" sz="1800" baseline="0"/>
              <a:t> using</a:t>
            </a:r>
            <a:r>
              <a:rPr lang="en-GB" sz="1800"/>
              <a:t> NIST's</a:t>
            </a:r>
            <a:r>
              <a:rPr lang="en-GB" sz="1800" baseline="0"/>
              <a:t> Top 10 LWC algorithms running on ARM Cortex-M3 vs -M7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Cortex-M7 performance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performance'!$A$13:$A$25</c:f>
              <c:strCache>
                <c:ptCount val="13"/>
                <c:pt idx="0">
                  <c:v>Ascon128a</c:v>
                </c:pt>
                <c:pt idx="1">
                  <c:v>Ascon128</c:v>
                </c:pt>
                <c:pt idx="2">
                  <c:v>Schwae128</c:v>
                </c:pt>
                <c:pt idx="3">
                  <c:v>TinyJAMBU</c:v>
                </c:pt>
                <c:pt idx="4">
                  <c:v>Schwae256</c:v>
                </c:pt>
                <c:pt idx="5">
                  <c:v>Xoodyak</c:v>
                </c:pt>
                <c:pt idx="6">
                  <c:v>Giftcofb128</c:v>
                </c:pt>
                <c:pt idx="7">
                  <c:v>Isapa128</c:v>
                </c:pt>
                <c:pt idx="8">
                  <c:v>romulusn</c:v>
                </c:pt>
                <c:pt idx="9">
                  <c:v>Isapa128a</c:v>
                </c:pt>
                <c:pt idx="10">
                  <c:v>photonbeetle</c:v>
                </c:pt>
                <c:pt idx="11">
                  <c:v>grain128aeadv2</c:v>
                </c:pt>
                <c:pt idx="12">
                  <c:v>elephant160v2</c:v>
                </c:pt>
              </c:strCache>
            </c:strRef>
          </c:cat>
          <c:val>
            <c:numRef>
              <c:f>'Relative performance'!$E$13:$E$25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A-4AE1-A044-15B667306A02}"/>
            </c:ext>
          </c:extLst>
        </c:ser>
        <c:ser>
          <c:idx val="1"/>
          <c:order val="1"/>
          <c:tx>
            <c:v>M3 Benchmark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'Relative performance'!$A$13:$A$25</c:f>
              <c:strCache>
                <c:ptCount val="13"/>
                <c:pt idx="0">
                  <c:v>Ascon128a</c:v>
                </c:pt>
                <c:pt idx="1">
                  <c:v>Ascon128</c:v>
                </c:pt>
                <c:pt idx="2">
                  <c:v>Schwae128</c:v>
                </c:pt>
                <c:pt idx="3">
                  <c:v>TinyJAMBU</c:v>
                </c:pt>
                <c:pt idx="4">
                  <c:v>Schwae256</c:v>
                </c:pt>
                <c:pt idx="5">
                  <c:v>Xoodyak</c:v>
                </c:pt>
                <c:pt idx="6">
                  <c:v>Giftcofb128</c:v>
                </c:pt>
                <c:pt idx="7">
                  <c:v>Isapa128</c:v>
                </c:pt>
                <c:pt idx="8">
                  <c:v>romulusn</c:v>
                </c:pt>
                <c:pt idx="9">
                  <c:v>Isapa128a</c:v>
                </c:pt>
                <c:pt idx="10">
                  <c:v>photonbeetle</c:v>
                </c:pt>
                <c:pt idx="11">
                  <c:v>grain128aeadv2</c:v>
                </c:pt>
                <c:pt idx="12">
                  <c:v>elephant160v2</c:v>
                </c:pt>
              </c:strCache>
            </c:strRef>
          </c:cat>
          <c:val>
            <c:numRef>
              <c:f>'Relative performance'!$I$13:$I$25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B48A-4AE1-A044-15B667306A02}"/>
            </c:ext>
          </c:extLst>
        </c:ser>
        <c:ser>
          <c:idx val="2"/>
          <c:order val="2"/>
          <c:tx>
            <c:v>Benchmarked Cortex-M3 performance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'Relative performance'!$A$13:$A$25</c:f>
              <c:strCache>
                <c:ptCount val="13"/>
                <c:pt idx="0">
                  <c:v>Ascon128a</c:v>
                </c:pt>
                <c:pt idx="1">
                  <c:v>Ascon128</c:v>
                </c:pt>
                <c:pt idx="2">
                  <c:v>Schwae128</c:v>
                </c:pt>
                <c:pt idx="3">
                  <c:v>TinyJAMBU</c:v>
                </c:pt>
                <c:pt idx="4">
                  <c:v>Schwae256</c:v>
                </c:pt>
                <c:pt idx="5">
                  <c:v>Xoodyak</c:v>
                </c:pt>
                <c:pt idx="6">
                  <c:v>Giftcofb128</c:v>
                </c:pt>
                <c:pt idx="7">
                  <c:v>Isapa128</c:v>
                </c:pt>
                <c:pt idx="8">
                  <c:v>romulusn</c:v>
                </c:pt>
                <c:pt idx="9">
                  <c:v>Isapa128a</c:v>
                </c:pt>
                <c:pt idx="10">
                  <c:v>photonbeetle</c:v>
                </c:pt>
                <c:pt idx="11">
                  <c:v>grain128aeadv2</c:v>
                </c:pt>
                <c:pt idx="12">
                  <c:v>elephant160v2</c:v>
                </c:pt>
              </c:strCache>
            </c:strRef>
          </c:cat>
          <c:val>
            <c:numRef>
              <c:f>'Relative performance'!$H$13:$H$25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A-4AE1-A044-15B667306A02}"/>
            </c:ext>
          </c:extLst>
        </c:ser>
        <c:ser>
          <c:idx val="3"/>
          <c:order val="3"/>
          <c:tx>
            <c:strRef>
              <c:f>'Relative performance'!$F$12</c:f>
              <c:strCache>
                <c:ptCount val="1"/>
                <c:pt idx="0">
                  <c:v>Dummy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'Relative performance'!$A$13:$A$25</c:f>
              <c:strCache>
                <c:ptCount val="13"/>
                <c:pt idx="0">
                  <c:v>Ascon128a</c:v>
                </c:pt>
                <c:pt idx="1">
                  <c:v>Ascon128</c:v>
                </c:pt>
                <c:pt idx="2">
                  <c:v>Schwae128</c:v>
                </c:pt>
                <c:pt idx="3">
                  <c:v>TinyJAMBU</c:v>
                </c:pt>
                <c:pt idx="4">
                  <c:v>Schwae256</c:v>
                </c:pt>
                <c:pt idx="5">
                  <c:v>Xoodyak</c:v>
                </c:pt>
                <c:pt idx="6">
                  <c:v>Giftcofb128</c:v>
                </c:pt>
                <c:pt idx="7">
                  <c:v>Isapa128</c:v>
                </c:pt>
                <c:pt idx="8">
                  <c:v>romulusn</c:v>
                </c:pt>
                <c:pt idx="9">
                  <c:v>Isapa128a</c:v>
                </c:pt>
                <c:pt idx="10">
                  <c:v>photonbeetle</c:v>
                </c:pt>
                <c:pt idx="11">
                  <c:v>grain128aeadv2</c:v>
                </c:pt>
                <c:pt idx="12">
                  <c:v>elephant160v2</c:v>
                </c:pt>
              </c:strCache>
            </c:strRef>
          </c:cat>
          <c:val>
            <c:numRef>
              <c:f>'Relative performance'!$F$13:$F$25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B48A-4AE1-A044-15B667306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863951"/>
        <c:axId val="726313855"/>
      </c:barChart>
      <c:catAx>
        <c:axId val="1108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13855"/>
        <c:crosses val="autoZero"/>
        <c:auto val="1"/>
        <c:lblAlgn val="ctr"/>
        <c:lblOffset val="100"/>
        <c:noMultiLvlLbl val="0"/>
      </c:catAx>
      <c:valAx>
        <c:axId val="726313855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Inverse performance rank </a:t>
                </a:r>
              </a:p>
              <a:p>
                <a:pPr>
                  <a:defRPr sz="1200"/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(13=best, 1=worst)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9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'Relevant Benchmarks'!$A$2:$A$14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elephant160v2</c:v>
                </c:pt>
                <c:pt idx="3">
                  <c:v>Giftcofb128</c:v>
                </c:pt>
                <c:pt idx="4">
                  <c:v>grain128aeadv2</c:v>
                </c:pt>
                <c:pt idx="5">
                  <c:v>Isapa128</c:v>
                </c:pt>
                <c:pt idx="6">
                  <c:v>Isapa128a</c:v>
                </c:pt>
                <c:pt idx="7">
                  <c:v>photonbeetle</c:v>
                </c:pt>
                <c:pt idx="8">
                  <c:v>romulusn</c:v>
                </c:pt>
                <c:pt idx="9">
                  <c:v>Schwae128</c:v>
                </c:pt>
                <c:pt idx="10">
                  <c:v>Schwae256</c:v>
                </c:pt>
                <c:pt idx="11">
                  <c:v>TinyJAMBU</c:v>
                </c:pt>
                <c:pt idx="12">
                  <c:v>Xoodyak</c:v>
                </c:pt>
              </c:strCache>
            </c:strRef>
          </c:cat>
          <c:val>
            <c:numRef>
              <c:f>'Relevant Benchmarks'!$I$2:$I$14</c:f>
              <c:numCache>
                <c:formatCode>General</c:formatCode>
                <c:ptCount val="13"/>
                <c:pt idx="0">
                  <c:v>1.61</c:v>
                </c:pt>
                <c:pt idx="1">
                  <c:v>1.78</c:v>
                </c:pt>
                <c:pt idx="2">
                  <c:v>0.02</c:v>
                </c:pt>
                <c:pt idx="3">
                  <c:v>1.08</c:v>
                </c:pt>
                <c:pt idx="4">
                  <c:v>0.37</c:v>
                </c:pt>
                <c:pt idx="5">
                  <c:v>0.05</c:v>
                </c:pt>
                <c:pt idx="6">
                  <c:v>0.18</c:v>
                </c:pt>
                <c:pt idx="7">
                  <c:v>0.08</c:v>
                </c:pt>
                <c:pt idx="8">
                  <c:v>0.19</c:v>
                </c:pt>
                <c:pt idx="9">
                  <c:v>2.0099999999999998</c:v>
                </c:pt>
                <c:pt idx="10">
                  <c:v>1.1399999999999999</c:v>
                </c:pt>
                <c:pt idx="11">
                  <c:v>1.21</c:v>
                </c:pt>
                <c:pt idx="12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A-4CE4-BD25-A0086513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19455"/>
        <c:axId val="518520815"/>
      </c:barChart>
      <c:catAx>
        <c:axId val="1288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0815"/>
        <c:crosses val="autoZero"/>
        <c:auto val="1"/>
        <c:lblAlgn val="ctr"/>
        <c:lblOffset val="100"/>
        <c:noMultiLvlLbl val="0"/>
      </c:catAx>
      <c:valAx>
        <c:axId val="5185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FLash and RAM memory utilisation of select LWC algorithms on STM32F767 board</a:t>
            </a:r>
          </a:p>
        </c:rich>
      </c:tx>
      <c:layout>
        <c:manualLayout>
          <c:xMode val="edge"/>
          <c:yMode val="edge"/>
          <c:x val="0.14577992624339678"/>
          <c:y val="2.419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Sheet1!$O$18:$R$18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Sheet1!$O$19:$R$19</c:f>
              <c:numCache>
                <c:formatCode>0.00%</c:formatCode>
                <c:ptCount val="4"/>
                <c:pt idx="0">
                  <c:v>3.2000000000000002E-3</c:v>
                </c:pt>
                <c:pt idx="1">
                  <c:v>3.2000000000000002E-3</c:v>
                </c:pt>
                <c:pt idx="2">
                  <c:v>3.2000000000000002E-3</c:v>
                </c:pt>
                <c:pt idx="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525-8011-711ADCFCCF3F}"/>
            </c:ext>
          </c:extLst>
        </c:ser>
        <c:ser>
          <c:idx val="1"/>
          <c:order val="1"/>
          <c:tx>
            <c:strRef>
              <c:f>Sheet1!$N$20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Sheet1!$O$18:$R$18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Sheet1!$O$20:$R$20</c:f>
              <c:numCache>
                <c:formatCode>0.00%</c:formatCode>
                <c:ptCount val="4"/>
                <c:pt idx="0">
                  <c:v>4.7999999999999996E-3</c:v>
                </c:pt>
                <c:pt idx="1">
                  <c:v>5.4000000000000003E-3</c:v>
                </c:pt>
                <c:pt idx="2">
                  <c:v>3.8999999999999998E-3</c:v>
                </c:pt>
                <c:pt idx="3">
                  <c:v>6.8999999999999999E-3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B-4525-8011-711ADCFC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69791"/>
        <c:axId val="523946543"/>
      </c:barChart>
      <c:catAx>
        <c:axId val="143156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6543"/>
        <c:crosses val="autoZero"/>
        <c:auto val="1"/>
        <c:lblAlgn val="ctr"/>
        <c:lblOffset val="100"/>
        <c:noMultiLvlLbl val="0"/>
      </c:catAx>
      <c:valAx>
        <c:axId val="5239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of</a:t>
                </a:r>
                <a:r>
                  <a:rPr lang="en-GB" baseline="0"/>
                  <a:t> STM32F767 board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Benchmarked</a:t>
            </a:r>
            <a:r>
              <a:rPr lang="en-US" baseline="0"/>
              <a:t> performance (NIST)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2282</c:v>
                </c:pt>
                <c:pt idx="1">
                  <c:v>2102</c:v>
                </c:pt>
                <c:pt idx="2">
                  <c:v>4366</c:v>
                </c:pt>
                <c:pt idx="3">
                  <c:v>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4-4BDD-947D-79869B993EE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MSP430F1611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475222</c:v>
                </c:pt>
                <c:pt idx="1">
                  <c:v>398238</c:v>
                </c:pt>
                <c:pt idx="2">
                  <c:v>314440</c:v>
                </c:pt>
                <c:pt idx="3">
                  <c:v>174400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4-4BDD-947D-79869B993EE8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AVR ATmega128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193031</c:v>
                </c:pt>
                <c:pt idx="1">
                  <c:v>163965</c:v>
                </c:pt>
                <c:pt idx="2">
                  <c:v>366342</c:v>
                </c:pt>
                <c:pt idx="3">
                  <c:v>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4-4BDD-947D-79869B99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71231"/>
        <c:axId val="655624703"/>
      </c:barChart>
      <c:catAx>
        <c:axId val="143157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4703"/>
        <c:crosses val="autoZero"/>
        <c:auto val="1"/>
        <c:lblAlgn val="ctr"/>
        <c:lblOffset val="100"/>
        <c:noMultiLvlLbl val="0"/>
      </c:catAx>
      <c:valAx>
        <c:axId val="6556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Clock</a:t>
                </a:r>
                <a:r>
                  <a:rPr lang="en-GB" baseline="0"/>
                  <a:t> cycles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Benchmarked memory usage (NIST)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Sheet2!$R$16:$U$16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Sheet2!$R$17:$U$17</c:f>
              <c:numCache>
                <c:formatCode>General</c:formatCode>
                <c:ptCount val="4"/>
                <c:pt idx="0">
                  <c:v>344</c:v>
                </c:pt>
                <c:pt idx="1">
                  <c:v>344</c:v>
                </c:pt>
                <c:pt idx="2">
                  <c:v>248</c:v>
                </c:pt>
                <c:pt idx="3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0-4B35-8FAB-0FAB6C049F07}"/>
            </c:ext>
          </c:extLst>
        </c:ser>
        <c:ser>
          <c:idx val="1"/>
          <c:order val="1"/>
          <c:tx>
            <c:strRef>
              <c:f>Sheet2!$Q$18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Sheet2!$R$16:$U$16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Sheet2!$R$18:$U$18</c:f>
              <c:numCache>
                <c:formatCode>General</c:formatCode>
                <c:ptCount val="4"/>
                <c:pt idx="0">
                  <c:v>2113</c:v>
                </c:pt>
                <c:pt idx="1">
                  <c:v>1768</c:v>
                </c:pt>
                <c:pt idx="2">
                  <c:v>2234</c:v>
                </c:pt>
                <c:pt idx="3">
                  <c:v>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0-4B35-8FAB-0FAB6C04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01551"/>
        <c:axId val="1461169695"/>
      </c:barChart>
      <c:catAx>
        <c:axId val="19597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69695"/>
        <c:crosses val="autoZero"/>
        <c:auto val="1"/>
        <c:lblAlgn val="ctr"/>
        <c:lblOffset val="100"/>
        <c:noMultiLvlLbl val="0"/>
      </c:catAx>
      <c:valAx>
        <c:axId val="1461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Benchmarked</a:t>
            </a:r>
            <a:r>
              <a:rPr lang="en-US" baseline="0"/>
              <a:t> performance (NIST, on PC)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2282</c:v>
                </c:pt>
                <c:pt idx="1">
                  <c:v>2102</c:v>
                </c:pt>
                <c:pt idx="2">
                  <c:v>4366</c:v>
                </c:pt>
                <c:pt idx="3">
                  <c:v>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F-4110-8014-075979C5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71231"/>
        <c:axId val="655624703"/>
      </c:barChart>
      <c:catAx>
        <c:axId val="143157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4703"/>
        <c:crosses val="autoZero"/>
        <c:auto val="1"/>
        <c:lblAlgn val="ctr"/>
        <c:lblOffset val="100"/>
        <c:noMultiLvlLbl val="0"/>
      </c:catAx>
      <c:valAx>
        <c:axId val="6556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Clock</a:t>
                </a:r>
                <a:r>
                  <a:rPr lang="en-GB" baseline="0"/>
                  <a:t> cycles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Benchmarked memory usage (NIST,</a:t>
            </a:r>
            <a:r>
              <a:rPr lang="en-GB" baseline="0"/>
              <a:t> on PC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Sheet2!$R$16:$U$16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Sheet2!$R$17:$U$17</c:f>
              <c:numCache>
                <c:formatCode>General</c:formatCode>
                <c:ptCount val="4"/>
                <c:pt idx="0">
                  <c:v>344</c:v>
                </c:pt>
                <c:pt idx="1">
                  <c:v>344</c:v>
                </c:pt>
                <c:pt idx="2">
                  <c:v>248</c:v>
                </c:pt>
                <c:pt idx="3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E-4DD1-8C37-A5B54405DC7E}"/>
            </c:ext>
          </c:extLst>
        </c:ser>
        <c:ser>
          <c:idx val="1"/>
          <c:order val="1"/>
          <c:tx>
            <c:strRef>
              <c:f>Sheet2!$Q$18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Sheet2!$R$16:$U$16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Sheet2!$R$18:$U$18</c:f>
              <c:numCache>
                <c:formatCode>General</c:formatCode>
                <c:ptCount val="4"/>
                <c:pt idx="0">
                  <c:v>2113</c:v>
                </c:pt>
                <c:pt idx="1">
                  <c:v>1768</c:v>
                </c:pt>
                <c:pt idx="2">
                  <c:v>2234</c:v>
                </c:pt>
                <c:pt idx="3">
                  <c:v>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E-4DD1-8C37-A5B54405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01551"/>
        <c:axId val="1461169695"/>
      </c:barChart>
      <c:catAx>
        <c:axId val="19597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69695"/>
        <c:crosses val="autoZero"/>
        <c:auto val="1"/>
        <c:lblAlgn val="ctr"/>
        <c:lblOffset val="100"/>
        <c:noMultiLvlLbl val="0"/>
      </c:catAx>
      <c:valAx>
        <c:axId val="1461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of select LWC algorithms for different size messages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bytes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0.34600000000000003</c:v>
                </c:pt>
                <c:pt idx="1">
                  <c:v>0.35000000000000003</c:v>
                </c:pt>
                <c:pt idx="2">
                  <c:v>0.28400000000000003</c:v>
                </c:pt>
                <c:pt idx="3">
                  <c:v>0.28400000000000003</c:v>
                </c:pt>
                <c:pt idx="4">
                  <c:v>0.45</c:v>
                </c:pt>
                <c:pt idx="5">
                  <c:v>0.45400000000000001</c:v>
                </c:pt>
                <c:pt idx="6">
                  <c:v>1.9080000000000001</c:v>
                </c:pt>
                <c:pt idx="7">
                  <c:v>1.9080000000000001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1-483A-AFB8-4E75BC54D700}"/>
            </c:ext>
          </c:extLst>
        </c:ser>
        <c:ser>
          <c:idx val="1"/>
          <c:order val="1"/>
          <c:tx>
            <c:v>16 bytes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0.41400000000000003</c:v>
                </c:pt>
                <c:pt idx="1">
                  <c:v>0.43400000000000005</c:v>
                </c:pt>
                <c:pt idx="2">
                  <c:v>0.37200000000000005</c:v>
                </c:pt>
                <c:pt idx="3">
                  <c:v>0.39200000000000002</c:v>
                </c:pt>
                <c:pt idx="4">
                  <c:v>0.57200000000000006</c:v>
                </c:pt>
                <c:pt idx="5">
                  <c:v>0.51</c:v>
                </c:pt>
                <c:pt idx="6">
                  <c:v>1.7140000000000002</c:v>
                </c:pt>
                <c:pt idx="7">
                  <c:v>1.7200000000000002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1-483A-AFB8-4E75BC54D700}"/>
            </c:ext>
          </c:extLst>
        </c:ser>
        <c:ser>
          <c:idx val="2"/>
          <c:order val="2"/>
          <c:tx>
            <c:v>32 bytes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0.54800000000000004</c:v>
                </c:pt>
                <c:pt idx="1">
                  <c:v>0.55800000000000005</c:v>
                </c:pt>
                <c:pt idx="2">
                  <c:v>0.46400000000000002</c:v>
                </c:pt>
                <c:pt idx="3">
                  <c:v>0.47600000000000003</c:v>
                </c:pt>
                <c:pt idx="4">
                  <c:v>0.85200000000000009</c:v>
                </c:pt>
                <c:pt idx="5">
                  <c:v>0.85200000000000009</c:v>
                </c:pt>
                <c:pt idx="6">
                  <c:v>2.5640000000000001</c:v>
                </c:pt>
                <c:pt idx="7">
                  <c:v>2.556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1-483A-AFB8-4E75BC54D700}"/>
            </c:ext>
          </c:extLst>
        </c:ser>
        <c:ser>
          <c:idx val="3"/>
          <c:order val="3"/>
          <c:tx>
            <c:v>64 bytes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0.82000000000000006</c:v>
                </c:pt>
                <c:pt idx="1">
                  <c:v>0.83400000000000007</c:v>
                </c:pt>
                <c:pt idx="2">
                  <c:v>0.65600000000000003</c:v>
                </c:pt>
                <c:pt idx="3">
                  <c:v>0.67</c:v>
                </c:pt>
                <c:pt idx="4">
                  <c:v>1.3940000000000001</c:v>
                </c:pt>
                <c:pt idx="5">
                  <c:v>1.3940000000000001</c:v>
                </c:pt>
                <c:pt idx="6">
                  <c:v>3.2260000000000004</c:v>
                </c:pt>
                <c:pt idx="7">
                  <c:v>3.2060000000000004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1-483A-AFB8-4E75BC54D700}"/>
            </c:ext>
          </c:extLst>
        </c:ser>
        <c:ser>
          <c:idx val="4"/>
          <c:order val="4"/>
          <c:tx>
            <c:v>300 bytes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Sheet1!$B$71:$I$72</c:f>
              <c:multiLvlStrCache>
                <c:ptCount val="8"/>
                <c:lvl>
                  <c:pt idx="0">
                    <c:v>Encoding</c:v>
                  </c:pt>
                  <c:pt idx="1">
                    <c:v>Decoding</c:v>
                  </c:pt>
                  <c:pt idx="2">
                    <c:v>Encoding</c:v>
                  </c:pt>
                  <c:pt idx="3">
                    <c:v>Decoding</c:v>
                  </c:pt>
                  <c:pt idx="4">
                    <c:v>Encoding</c:v>
                  </c:pt>
                  <c:pt idx="5">
                    <c:v>Decoding</c:v>
                  </c:pt>
                  <c:pt idx="6">
                    <c:v>Encoding</c:v>
                  </c:pt>
                  <c:pt idx="7">
                    <c:v>Decoding</c:v>
                  </c:pt>
                </c:lvl>
                <c:lvl>
                  <c:pt idx="0">
                    <c:v>ASCON 128</c:v>
                  </c:pt>
                  <c:pt idx="2">
                    <c:v>ASCON 128-a</c:v>
                  </c:pt>
                  <c:pt idx="4">
                    <c:v>TinyJAMBU</c:v>
                  </c:pt>
                  <c:pt idx="6">
                    <c:v>Xoodyak</c:v>
                  </c:pt>
                </c:lvl>
              </c:multiLvlStrCache>
            </c:multiLvl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2.9220000000000002</c:v>
                </c:pt>
                <c:pt idx="1">
                  <c:v>2.806</c:v>
                </c:pt>
                <c:pt idx="2">
                  <c:v>2.0940000000000003</c:v>
                </c:pt>
                <c:pt idx="3">
                  <c:v>2.0260000000000002</c:v>
                </c:pt>
                <c:pt idx="4">
                  <c:v>5.4720000000000004</c:v>
                </c:pt>
                <c:pt idx="5">
                  <c:v>5.4480000000000004</c:v>
                </c:pt>
                <c:pt idx="6">
                  <c:v>8.718</c:v>
                </c:pt>
                <c:pt idx="7">
                  <c:v>8.7260000000000009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1-483A-AFB8-4E75BC54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84303"/>
        <c:axId val="1380753391"/>
      </c:barChart>
      <c:catAx>
        <c:axId val="51848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3391"/>
        <c:crosses val="autoZero"/>
        <c:auto val="1"/>
        <c:lblAlgn val="ctr"/>
        <c:lblOffset val="100"/>
        <c:noMultiLvlLbl val="0"/>
      </c:catAx>
      <c:valAx>
        <c:axId val="1380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FLash and RAM memory utilisation of select LWC algorithms on STM32F767 board</a:t>
            </a:r>
          </a:p>
        </c:rich>
      </c:tx>
      <c:layout>
        <c:manualLayout>
          <c:xMode val="edge"/>
          <c:yMode val="edge"/>
          <c:x val="0.14577992624339678"/>
          <c:y val="2.419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Sheet1!$O$18:$R$18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Sheet1!$O$19:$R$19</c:f>
              <c:numCache>
                <c:formatCode>0.00%</c:formatCode>
                <c:ptCount val="4"/>
                <c:pt idx="0">
                  <c:v>3.2000000000000002E-3</c:v>
                </c:pt>
                <c:pt idx="1">
                  <c:v>3.2000000000000002E-3</c:v>
                </c:pt>
                <c:pt idx="2">
                  <c:v>3.2000000000000002E-3</c:v>
                </c:pt>
                <c:pt idx="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C-4106-B048-0E8032F6E897}"/>
            </c:ext>
          </c:extLst>
        </c:ser>
        <c:ser>
          <c:idx val="1"/>
          <c:order val="1"/>
          <c:tx>
            <c:strRef>
              <c:f>Sheet1!$N$20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Sheet1!$O$18:$R$18</c:f>
              <c:strCache>
                <c:ptCount val="4"/>
                <c:pt idx="0">
                  <c:v>ASCON 128</c:v>
                </c:pt>
                <c:pt idx="1">
                  <c:v>ASCON 128-a</c:v>
                </c:pt>
                <c:pt idx="2">
                  <c:v>TinyJAMBU</c:v>
                </c:pt>
                <c:pt idx="3">
                  <c:v>Xoodyak</c:v>
                </c:pt>
              </c:strCache>
            </c:strRef>
          </c:cat>
          <c:val>
            <c:numRef>
              <c:f>Sheet1!$O$20:$R$20</c:f>
              <c:numCache>
                <c:formatCode>0.00%</c:formatCode>
                <c:ptCount val="4"/>
                <c:pt idx="0">
                  <c:v>4.7999999999999996E-3</c:v>
                </c:pt>
                <c:pt idx="1">
                  <c:v>5.4000000000000003E-3</c:v>
                </c:pt>
                <c:pt idx="2">
                  <c:v>3.8999999999999998E-3</c:v>
                </c:pt>
                <c:pt idx="3">
                  <c:v>6.8999999999999999E-3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106-B048-0E8032F6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69791"/>
        <c:axId val="523946543"/>
      </c:barChart>
      <c:catAx>
        <c:axId val="143156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6543"/>
        <c:crosses val="autoZero"/>
        <c:auto val="1"/>
        <c:lblAlgn val="ctr"/>
        <c:lblOffset val="100"/>
        <c:noMultiLvlLbl val="0"/>
      </c:catAx>
      <c:valAx>
        <c:axId val="5239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of</a:t>
                </a:r>
                <a:r>
                  <a:rPr lang="en-GB" baseline="0"/>
                  <a:t> STM32F767 board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Benchmarked</a:t>
            </a:r>
            <a:r>
              <a:rPr lang="en-US" baseline="0"/>
              <a:t> performance (NIST)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2282</c:v>
                </c:pt>
                <c:pt idx="1">
                  <c:v>2102</c:v>
                </c:pt>
                <c:pt idx="2">
                  <c:v>4366</c:v>
                </c:pt>
                <c:pt idx="3">
                  <c:v>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4694-ADF5-39EC1A60FDB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MSP430F1611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475222</c:v>
                </c:pt>
                <c:pt idx="1">
                  <c:v>398238</c:v>
                </c:pt>
                <c:pt idx="2">
                  <c:v>314440</c:v>
                </c:pt>
                <c:pt idx="3">
                  <c:v>174400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5-4694-ADF5-39EC1A60FDB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AVR ATmega128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ASCON-128</c:v>
                </c:pt>
                <c:pt idx="1">
                  <c:v>ASCON-128A</c:v>
                </c:pt>
                <c:pt idx="2">
                  <c:v>TINYJAMBU-128</c:v>
                </c:pt>
                <c:pt idx="3">
                  <c:v>XOODYAK-128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193031</c:v>
                </c:pt>
                <c:pt idx="1">
                  <c:v>163965</c:v>
                </c:pt>
                <c:pt idx="2">
                  <c:v>366342</c:v>
                </c:pt>
                <c:pt idx="3">
                  <c:v>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5-4694-ADF5-39EC1A6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71231"/>
        <c:axId val="655624703"/>
      </c:barChart>
      <c:catAx>
        <c:axId val="143157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LWC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4703"/>
        <c:crosses val="autoZero"/>
        <c:auto val="1"/>
        <c:lblAlgn val="ctr"/>
        <c:lblOffset val="100"/>
        <c:noMultiLvlLbl val="0"/>
      </c:catAx>
      <c:valAx>
        <c:axId val="6556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Clock</a:t>
                </a:r>
                <a:r>
                  <a:rPr lang="en-GB" baseline="0"/>
                  <a:t> cycles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766761</xdr:colOff>
      <xdr:row>85</xdr:row>
      <xdr:rowOff>128586</xdr:rowOff>
    </xdr:from>
    <xdr:to>
      <xdr:col>7</xdr:col>
      <xdr:colOff>638174</xdr:colOff>
      <xdr:row>104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54568-7709-32C3-7D73-A57E452C8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85</xdr:row>
      <xdr:rowOff>123825</xdr:rowOff>
    </xdr:from>
    <xdr:to>
      <xdr:col>12</xdr:col>
      <xdr:colOff>304800</xdr:colOff>
      <xdr:row>104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998F4-FF0F-46D1-835F-E226F7F1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12</xdr:row>
      <xdr:rowOff>109537</xdr:rowOff>
    </xdr:from>
    <xdr:to>
      <xdr:col>6</xdr:col>
      <xdr:colOff>200025</xdr:colOff>
      <xdr:row>26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CFE835-4E1D-D297-1024-953ABA6A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12</xdr:row>
      <xdr:rowOff>119062</xdr:rowOff>
    </xdr:from>
    <xdr:to>
      <xdr:col>13</xdr:col>
      <xdr:colOff>609600</xdr:colOff>
      <xdr:row>26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92A030-587F-D315-5411-99CD6641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22</xdr:row>
      <xdr:rowOff>180975</xdr:rowOff>
    </xdr:from>
    <xdr:to>
      <xdr:col>11</xdr:col>
      <xdr:colOff>333374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22E23-3886-4A7B-BA93-210FC3103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328614</xdr:colOff>
      <xdr:row>22</xdr:row>
      <xdr:rowOff>180975</xdr:rowOff>
    </xdr:from>
    <xdr:to>
      <xdr:col>22</xdr:col>
      <xdr:colOff>214314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F0C50-DE9B-49FB-8700-9272C6458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2</xdr:row>
      <xdr:rowOff>147636</xdr:rowOff>
    </xdr:from>
    <xdr:to>
      <xdr:col>11</xdr:col>
      <xdr:colOff>347662</xdr:colOff>
      <xdr:row>21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948A3-DCE1-4D31-9305-C45FD1159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328614</xdr:colOff>
      <xdr:row>2</xdr:row>
      <xdr:rowOff>142875</xdr:rowOff>
    </xdr:from>
    <xdr:to>
      <xdr:col>22</xdr:col>
      <xdr:colOff>252414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B959F-6DC2-458E-950F-E02AE670A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402165</xdr:colOff>
      <xdr:row>42</xdr:row>
      <xdr:rowOff>10582</xdr:rowOff>
    </xdr:from>
    <xdr:to>
      <xdr:col>11</xdr:col>
      <xdr:colOff>211665</xdr:colOff>
      <xdr:row>60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BD669-7240-4F66-9DAD-65A2E1519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366713</xdr:colOff>
      <xdr:row>21</xdr:row>
      <xdr:rowOff>109536</xdr:rowOff>
    </xdr:from>
    <xdr:to>
      <xdr:col>9</xdr:col>
      <xdr:colOff>400050</xdr:colOff>
      <xdr:row>43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E20EC-F899-4D09-56DF-95C9C094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509587</xdr:colOff>
      <xdr:row>21</xdr:row>
      <xdr:rowOff>109536</xdr:rowOff>
    </xdr:from>
    <xdr:to>
      <xdr:col>21</xdr:col>
      <xdr:colOff>257174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DA215-F1C5-7656-7CD5-D97487CB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298077</xdr:colOff>
      <xdr:row>1</xdr:row>
      <xdr:rowOff>151280</xdr:rowOff>
    </xdr:from>
    <xdr:to>
      <xdr:col>29</xdr:col>
      <xdr:colOff>363631</xdr:colOff>
      <xdr:row>18</xdr:row>
      <xdr:rowOff>13168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C4913-533F-426B-ACE8-8C995C38F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290511</xdr:colOff>
      <xdr:row>16</xdr:row>
      <xdr:rowOff>109537</xdr:rowOff>
    </xdr:from>
    <xdr:to>
      <xdr:col>21</xdr:col>
      <xdr:colOff>409574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0F33E-E135-A2D0-1A45-45A51076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17</xdr:row>
      <xdr:rowOff>61912</xdr:rowOff>
    </xdr:from>
    <xdr:to>
      <xdr:col>16</xdr:col>
      <xdr:colOff>209550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BDF5-53D6-662B-7EFB-DC254C59A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E2B2A5-63C5-4176-B8DE-19AD3AA9847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D30FD-6016-45D3-BBE7-CB2EFF9300C7}" name="Table020__Page_9" displayName="Table020__Page_9" ref="A1:F29" tableType="queryTable" totalsRowShown="0">
  <autoFilter ref="A1:F29" xr:uid="{7EFD30FD-6016-45D3-BBE7-CB2EFF9300C7}"/>
  <tableColumns count="6">
    <tableColumn id="1" xr3:uid="{8D767F28-E8C8-4B19-AB9C-4F9817910B1B}" uniqueName="1" name="Column1" queryTableFieldId="1" dataDxfId="5"/>
    <tableColumn id="2" xr3:uid="{CD873F08-6740-4B80-B92B-BC138BBE77E5}" uniqueName="2" name="Column2" queryTableFieldId="2" dataDxfId="4"/>
    <tableColumn id="3" xr3:uid="{9CE00B10-5856-41F5-A243-021280582998}" uniqueName="3" name="Column3" queryTableFieldId="3" dataDxfId="3"/>
    <tableColumn id="4" xr3:uid="{D33AD2F7-91AE-452A-A861-7479F43E37A5}" uniqueName="4" name="Column4" queryTableFieldId="4" dataDxfId="2"/>
    <tableColumn id="5" xr3:uid="{285C3DEA-68B1-4C24-9D5C-8E985D9AAB89}" uniqueName="5" name="Column5" queryTableFieldId="5" dataDxfId="1"/>
    <tableColumn id="6" xr3:uid="{4AF20DE1-E39C-4C57-BFF7-41C30CD62577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opLeftCell="A74" workbookViewId="0">
      <selection activeCell="I22" sqref="H22:I22"/>
    </sheetView>
  </sheetViews>
  <sheetFormatPr defaultColWidth="14.85546875" defaultRowHeight="15" x14ac:dyDescent="0.25"/>
  <cols>
    <col min="1" max="1" width="17.28515625" customWidth="1"/>
    <col min="2" max="4" width="13.28515625" customWidth="1"/>
    <col min="5" max="9" width="14.85546875" customWidth="1"/>
    <col min="10" max="11" width="27.5703125" bestFit="1" customWidth="1"/>
    <col min="12" max="12" width="19.28515625" bestFit="1" customWidth="1"/>
    <col min="13" max="13" width="14" customWidth="1"/>
  </cols>
  <sheetData>
    <row r="1" spans="1:15" ht="19.5" thickBot="1" x14ac:dyDescent="0.35">
      <c r="A1" s="1" t="s">
        <v>2</v>
      </c>
    </row>
    <row r="2" spans="1:15" ht="15.75" thickBot="1" x14ac:dyDescent="0.3">
      <c r="A2" s="58" t="s">
        <v>15</v>
      </c>
      <c r="B2" s="68" t="s">
        <v>16</v>
      </c>
      <c r="C2" s="68"/>
      <c r="D2" s="68"/>
      <c r="E2" s="68"/>
      <c r="F2" s="3"/>
      <c r="G2" s="3"/>
      <c r="H2" s="3"/>
      <c r="I2" s="3"/>
      <c r="J2" s="61" t="s">
        <v>6</v>
      </c>
      <c r="K2" s="61" t="s">
        <v>7</v>
      </c>
      <c r="L2" s="66" t="s">
        <v>8</v>
      </c>
    </row>
    <row r="3" spans="1:15" x14ac:dyDescent="0.25">
      <c r="A3" s="59"/>
      <c r="B3" s="69" t="s">
        <v>0</v>
      </c>
      <c r="C3" s="70"/>
      <c r="D3" s="69" t="s">
        <v>1</v>
      </c>
      <c r="E3" s="70"/>
      <c r="F3" s="21"/>
      <c r="G3" s="21"/>
      <c r="H3" s="21"/>
      <c r="I3" s="21"/>
      <c r="J3" s="62"/>
      <c r="K3" s="64"/>
      <c r="L3" s="62"/>
    </row>
    <row r="4" spans="1:15" ht="15.75" thickBot="1" x14ac:dyDescent="0.3">
      <c r="A4" s="60"/>
      <c r="B4" s="7" t="s">
        <v>4</v>
      </c>
      <c r="C4" s="8" t="s">
        <v>5</v>
      </c>
      <c r="D4" s="7" t="s">
        <v>4</v>
      </c>
      <c r="E4" s="8" t="s">
        <v>5</v>
      </c>
      <c r="F4" s="8"/>
      <c r="G4" s="8"/>
      <c r="H4" s="8"/>
      <c r="I4" s="8"/>
      <c r="J4" s="63"/>
      <c r="K4" s="65"/>
      <c r="L4" s="63"/>
    </row>
    <row r="5" spans="1:15" x14ac:dyDescent="0.25">
      <c r="A5" s="5">
        <v>8</v>
      </c>
      <c r="B5" s="10">
        <v>17210</v>
      </c>
      <c r="C5" s="9">
        <v>16957</v>
      </c>
      <c r="D5" s="10">
        <v>13610</v>
      </c>
      <c r="E5" s="9">
        <v>14271</v>
      </c>
      <c r="J5" s="13" t="s">
        <v>10</v>
      </c>
      <c r="K5" s="14" t="s">
        <v>10</v>
      </c>
      <c r="L5" s="15" t="s">
        <v>10</v>
      </c>
    </row>
    <row r="6" spans="1:15" x14ac:dyDescent="0.25">
      <c r="A6" s="5">
        <v>8</v>
      </c>
      <c r="B6" s="10">
        <v>16620</v>
      </c>
      <c r="C6" s="9">
        <v>17491</v>
      </c>
      <c r="D6" s="11" t="s">
        <v>3</v>
      </c>
      <c r="E6" s="12" t="s">
        <v>3</v>
      </c>
      <c r="F6" s="2"/>
      <c r="G6" s="2"/>
      <c r="H6" s="2"/>
      <c r="I6" s="2"/>
      <c r="J6" s="14" t="s">
        <v>9</v>
      </c>
      <c r="K6" s="14" t="s">
        <v>9</v>
      </c>
      <c r="L6" s="16" t="s">
        <v>10</v>
      </c>
      <c r="M6" s="2"/>
    </row>
    <row r="7" spans="1:15" x14ac:dyDescent="0.25">
      <c r="A7" s="5">
        <v>8</v>
      </c>
      <c r="B7" s="10">
        <v>16620</v>
      </c>
      <c r="C7" s="9">
        <v>17489</v>
      </c>
      <c r="D7" s="11"/>
      <c r="E7" s="12"/>
      <c r="F7" s="2"/>
      <c r="G7" s="2"/>
      <c r="H7" s="2"/>
      <c r="I7" s="2"/>
      <c r="J7" s="14" t="s">
        <v>9</v>
      </c>
      <c r="K7" s="14" t="s">
        <v>10</v>
      </c>
      <c r="L7" s="16" t="s">
        <v>10</v>
      </c>
      <c r="M7" s="2"/>
    </row>
    <row r="8" spans="1:15" x14ac:dyDescent="0.25">
      <c r="A8" s="5">
        <v>8</v>
      </c>
      <c r="B8" s="10">
        <v>16620</v>
      </c>
      <c r="C8" s="9">
        <v>17489</v>
      </c>
      <c r="D8" s="11"/>
      <c r="E8" s="12"/>
      <c r="F8" s="2"/>
      <c r="G8" s="2"/>
      <c r="H8" s="2"/>
      <c r="I8" s="2"/>
      <c r="J8" s="14" t="s">
        <v>10</v>
      </c>
      <c r="K8" s="14" t="s">
        <v>9</v>
      </c>
      <c r="L8" s="16" t="s">
        <v>10</v>
      </c>
      <c r="M8" s="2"/>
    </row>
    <row r="9" spans="1:15" x14ac:dyDescent="0.25">
      <c r="A9" s="5">
        <v>8</v>
      </c>
      <c r="B9" s="10">
        <v>16620</v>
      </c>
      <c r="C9" s="9">
        <v>17483</v>
      </c>
      <c r="D9" s="11"/>
      <c r="E9" s="12"/>
      <c r="F9" s="2"/>
      <c r="G9" s="2"/>
      <c r="H9" s="2"/>
      <c r="I9" s="2"/>
      <c r="J9" s="14" t="s">
        <v>9</v>
      </c>
      <c r="K9" s="14" t="s">
        <v>9</v>
      </c>
      <c r="L9" s="15" t="s">
        <v>11</v>
      </c>
      <c r="M9" s="2"/>
    </row>
    <row r="10" spans="1:15" x14ac:dyDescent="0.25">
      <c r="A10" s="5">
        <v>16</v>
      </c>
      <c r="B10" s="10">
        <v>19944</v>
      </c>
      <c r="C10" s="9">
        <v>20215</v>
      </c>
      <c r="D10" s="10">
        <v>18574</v>
      </c>
      <c r="E10" s="9">
        <v>18267</v>
      </c>
      <c r="J10" s="13">
        <v>0</v>
      </c>
      <c r="K10" s="13">
        <v>0</v>
      </c>
      <c r="L10" s="16">
        <v>0</v>
      </c>
    </row>
    <row r="11" spans="1:15" x14ac:dyDescent="0.25">
      <c r="A11" s="5">
        <v>16</v>
      </c>
      <c r="B11" s="10">
        <v>20002</v>
      </c>
      <c r="C11" s="9">
        <v>20183</v>
      </c>
      <c r="D11" s="10"/>
      <c r="E11" s="9"/>
      <c r="J11" s="14" t="s">
        <v>9</v>
      </c>
      <c r="K11" s="14" t="s">
        <v>9</v>
      </c>
      <c r="L11" s="16" t="s">
        <v>10</v>
      </c>
    </row>
    <row r="12" spans="1:15" x14ac:dyDescent="0.25">
      <c r="A12" s="5">
        <v>32</v>
      </c>
      <c r="B12" s="10">
        <v>26654</v>
      </c>
      <c r="C12" s="9">
        <v>26831</v>
      </c>
      <c r="D12" s="10"/>
      <c r="E12" s="9"/>
      <c r="J12" s="14" t="s">
        <v>9</v>
      </c>
      <c r="K12" s="14" t="s">
        <v>9</v>
      </c>
      <c r="L12" s="16" t="s">
        <v>10</v>
      </c>
    </row>
    <row r="13" spans="1:15" ht="15.75" thickBot="1" x14ac:dyDescent="0.3">
      <c r="A13" s="5">
        <v>32</v>
      </c>
      <c r="B13" s="10">
        <v>26532</v>
      </c>
      <c r="C13" s="9">
        <v>27827</v>
      </c>
      <c r="D13" s="10">
        <v>22572</v>
      </c>
      <c r="E13" s="9">
        <v>22635</v>
      </c>
      <c r="J13" s="14">
        <v>0</v>
      </c>
      <c r="K13" s="14">
        <v>0</v>
      </c>
      <c r="L13" s="16">
        <v>0</v>
      </c>
    </row>
    <row r="14" spans="1:15" ht="15.75" thickBot="1" x14ac:dyDescent="0.3">
      <c r="A14" s="5">
        <v>64</v>
      </c>
      <c r="B14" s="10">
        <v>39754</v>
      </c>
      <c r="C14" s="9">
        <v>41545</v>
      </c>
      <c r="D14" s="10">
        <v>31858</v>
      </c>
      <c r="E14" s="9">
        <v>31867</v>
      </c>
      <c r="J14" s="13">
        <v>0</v>
      </c>
      <c r="K14" s="13">
        <v>0</v>
      </c>
      <c r="L14" s="16">
        <v>0</v>
      </c>
      <c r="N14" s="71" t="s">
        <v>12</v>
      </c>
      <c r="O14" s="73"/>
    </row>
    <row r="15" spans="1:15" x14ac:dyDescent="0.25">
      <c r="A15" s="5">
        <v>64</v>
      </c>
      <c r="B15" s="10">
        <v>39782</v>
      </c>
      <c r="C15" s="9">
        <v>40151</v>
      </c>
      <c r="D15" s="10">
        <v>31860</v>
      </c>
      <c r="E15" s="9">
        <v>31859</v>
      </c>
      <c r="J15" s="14" t="s">
        <v>9</v>
      </c>
      <c r="K15" s="14" t="s">
        <v>9</v>
      </c>
      <c r="L15" s="16" t="s">
        <v>10</v>
      </c>
    </row>
    <row r="16" spans="1:15" ht="15.75" thickBot="1" x14ac:dyDescent="0.3">
      <c r="A16" s="6">
        <v>300</v>
      </c>
      <c r="B16" s="19" t="s">
        <v>3</v>
      </c>
      <c r="C16" s="20" t="s">
        <v>3</v>
      </c>
      <c r="D16" s="7">
        <v>35172</v>
      </c>
      <c r="E16" s="8">
        <v>32445</v>
      </c>
      <c r="F16" s="4"/>
      <c r="G16" s="4"/>
      <c r="H16" s="4"/>
      <c r="I16" s="4"/>
      <c r="J16" s="17">
        <v>0</v>
      </c>
      <c r="K16" s="17">
        <v>0</v>
      </c>
      <c r="L16" s="18">
        <v>0</v>
      </c>
    </row>
    <row r="17" spans="1:18" ht="15.75" thickBot="1" x14ac:dyDescent="0.3">
      <c r="N17" s="61" t="s">
        <v>154</v>
      </c>
      <c r="O17" s="71" t="s">
        <v>153</v>
      </c>
      <c r="P17" s="72"/>
      <c r="Q17" s="72"/>
      <c r="R17" s="73"/>
    </row>
    <row r="18" spans="1:18" ht="15.75" thickBot="1" x14ac:dyDescent="0.3">
      <c r="N18" s="65"/>
      <c r="O18" s="39" t="s">
        <v>0</v>
      </c>
      <c r="P18" s="40" t="s">
        <v>1</v>
      </c>
      <c r="Q18" s="41" t="s">
        <v>17</v>
      </c>
      <c r="R18" s="42" t="s">
        <v>18</v>
      </c>
    </row>
    <row r="19" spans="1:18" ht="15.75" thickBot="1" x14ac:dyDescent="0.3">
      <c r="A19" s="58" t="s">
        <v>15</v>
      </c>
      <c r="B19" s="67" t="s">
        <v>19</v>
      </c>
      <c r="C19" s="68"/>
      <c r="D19" s="68"/>
      <c r="E19" s="68"/>
      <c r="F19" s="68"/>
      <c r="G19" s="68"/>
      <c r="H19" s="68"/>
      <c r="I19" s="66"/>
      <c r="J19" s="61" t="s">
        <v>6</v>
      </c>
      <c r="K19" s="61" t="s">
        <v>7</v>
      </c>
      <c r="L19" s="66" t="s">
        <v>8</v>
      </c>
      <c r="N19" s="10" t="s">
        <v>13</v>
      </c>
      <c r="O19" s="38">
        <v>3.2000000000000002E-3</v>
      </c>
      <c r="P19" s="34">
        <v>3.2000000000000002E-3</v>
      </c>
      <c r="Q19" s="34">
        <v>3.2000000000000002E-3</v>
      </c>
      <c r="R19" s="35">
        <v>4.0000000000000001E-3</v>
      </c>
    </row>
    <row r="20" spans="1:18" ht="15.75" thickBot="1" x14ac:dyDescent="0.3">
      <c r="A20" s="59"/>
      <c r="B20" s="69" t="s">
        <v>0</v>
      </c>
      <c r="C20" s="70"/>
      <c r="D20" s="69" t="s">
        <v>1</v>
      </c>
      <c r="E20" s="70"/>
      <c r="F20" s="69" t="s">
        <v>17</v>
      </c>
      <c r="G20" s="70"/>
      <c r="H20" s="69" t="s">
        <v>18</v>
      </c>
      <c r="I20" s="70"/>
      <c r="J20" s="62"/>
      <c r="K20" s="64"/>
      <c r="L20" s="62"/>
      <c r="N20" s="7" t="s">
        <v>152</v>
      </c>
      <c r="O20" s="22">
        <v>4.7999999999999996E-3</v>
      </c>
      <c r="P20" s="36">
        <v>5.4000000000000003E-3</v>
      </c>
      <c r="Q20" s="37">
        <v>3.8999999999999998E-3</v>
      </c>
      <c r="R20" s="23">
        <v>6.8999999999999999E-3</v>
      </c>
    </row>
    <row r="21" spans="1:18" ht="15.75" thickBot="1" x14ac:dyDescent="0.3">
      <c r="A21" s="60"/>
      <c r="B21" s="7" t="s">
        <v>4</v>
      </c>
      <c r="C21" s="8" t="s">
        <v>5</v>
      </c>
      <c r="D21" s="7" t="s">
        <v>4</v>
      </c>
      <c r="E21" s="8" t="s">
        <v>5</v>
      </c>
      <c r="F21" s="7" t="s">
        <v>4</v>
      </c>
      <c r="G21" s="8" t="s">
        <v>5</v>
      </c>
      <c r="H21" s="7" t="s">
        <v>4</v>
      </c>
      <c r="I21" s="8" t="s">
        <v>5</v>
      </c>
      <c r="J21" s="63"/>
      <c r="K21" s="65"/>
      <c r="L21" s="63"/>
    </row>
    <row r="22" spans="1:18" x14ac:dyDescent="0.25">
      <c r="A22" s="5">
        <v>8</v>
      </c>
      <c r="B22" s="10">
        <v>17210</v>
      </c>
      <c r="C22" s="9">
        <v>16957</v>
      </c>
      <c r="D22" s="10">
        <v>13610</v>
      </c>
      <c r="E22" s="9">
        <v>14271</v>
      </c>
      <c r="F22" s="10">
        <v>18270</v>
      </c>
      <c r="G22" s="9">
        <v>18079</v>
      </c>
      <c r="H22" s="10">
        <v>17254</v>
      </c>
      <c r="I22" s="9">
        <v>17229</v>
      </c>
      <c r="J22" s="13" t="s">
        <v>10</v>
      </c>
      <c r="K22" s="14" t="s">
        <v>10</v>
      </c>
      <c r="L22" s="15" t="s">
        <v>10</v>
      </c>
    </row>
    <row r="23" spans="1:18" x14ac:dyDescent="0.25">
      <c r="A23" s="5">
        <v>16</v>
      </c>
      <c r="B23" s="10">
        <v>19944</v>
      </c>
      <c r="C23" s="9">
        <v>20215</v>
      </c>
      <c r="D23" s="10">
        <v>18574</v>
      </c>
      <c r="E23" s="9">
        <v>18267</v>
      </c>
      <c r="F23" s="10">
        <v>23478</v>
      </c>
      <c r="G23" s="9">
        <v>23543</v>
      </c>
      <c r="H23" s="10">
        <v>43930</v>
      </c>
      <c r="I23" s="9">
        <v>43753</v>
      </c>
      <c r="J23" s="13">
        <v>0</v>
      </c>
      <c r="K23" s="13">
        <v>0</v>
      </c>
      <c r="L23" s="16">
        <v>0</v>
      </c>
    </row>
    <row r="24" spans="1:18" x14ac:dyDescent="0.25">
      <c r="A24" s="5">
        <v>32</v>
      </c>
      <c r="B24" s="10">
        <v>26532</v>
      </c>
      <c r="C24" s="9">
        <v>27827</v>
      </c>
      <c r="D24" s="10">
        <v>22572</v>
      </c>
      <c r="E24" s="9">
        <v>22635</v>
      </c>
      <c r="F24" s="10">
        <v>35520</v>
      </c>
      <c r="G24" s="9">
        <v>35465</v>
      </c>
      <c r="H24" s="10">
        <v>44678</v>
      </c>
      <c r="I24" s="9">
        <v>45055</v>
      </c>
      <c r="J24" s="14">
        <v>0</v>
      </c>
      <c r="K24" s="14">
        <v>0</v>
      </c>
      <c r="L24" s="16">
        <v>0</v>
      </c>
    </row>
    <row r="25" spans="1:18" x14ac:dyDescent="0.25">
      <c r="A25" s="5">
        <v>64</v>
      </c>
      <c r="B25" s="10">
        <v>39754</v>
      </c>
      <c r="C25" s="9">
        <v>41545</v>
      </c>
      <c r="D25" s="10">
        <v>31858</v>
      </c>
      <c r="E25" s="9">
        <v>31867</v>
      </c>
      <c r="F25" s="10">
        <v>58120</v>
      </c>
      <c r="G25" s="9">
        <v>57891</v>
      </c>
      <c r="H25" s="10">
        <v>7794</v>
      </c>
      <c r="I25" s="9">
        <v>8193</v>
      </c>
      <c r="J25" s="13">
        <v>0</v>
      </c>
      <c r="K25" s="13">
        <v>0</v>
      </c>
      <c r="L25" s="16">
        <v>0</v>
      </c>
    </row>
    <row r="26" spans="1:18" ht="15.75" thickBot="1" x14ac:dyDescent="0.3">
      <c r="A26" s="6">
        <v>300</v>
      </c>
      <c r="B26" s="19">
        <v>9880</v>
      </c>
      <c r="C26" s="20">
        <v>6125</v>
      </c>
      <c r="D26" s="7">
        <v>35172</v>
      </c>
      <c r="E26" s="8">
        <v>32445</v>
      </c>
      <c r="F26" s="7">
        <v>24024</v>
      </c>
      <c r="G26" s="8">
        <v>57949</v>
      </c>
      <c r="H26" s="7">
        <v>24766</v>
      </c>
      <c r="I26" s="8">
        <v>24943</v>
      </c>
      <c r="J26" s="17">
        <v>0</v>
      </c>
      <c r="K26" s="17">
        <v>0</v>
      </c>
      <c r="L26" s="18">
        <v>0</v>
      </c>
    </row>
    <row r="28" spans="1:18" x14ac:dyDescent="0.25">
      <c r="A28">
        <v>0.84375</v>
      </c>
      <c r="B28">
        <v>8824</v>
      </c>
      <c r="C28">
        <v>9223</v>
      </c>
    </row>
    <row r="31" spans="1:18" x14ac:dyDescent="0.25">
      <c r="B31">
        <v>62088</v>
      </c>
      <c r="C31">
        <v>60319</v>
      </c>
      <c r="D31">
        <v>58606</v>
      </c>
      <c r="E31">
        <v>56231</v>
      </c>
    </row>
    <row r="37" spans="1:8" x14ac:dyDescent="0.25">
      <c r="B37">
        <v>60012</v>
      </c>
      <c r="C37">
        <v>57322</v>
      </c>
    </row>
    <row r="38" spans="1:8" x14ac:dyDescent="0.25">
      <c r="B38">
        <f>B37/421875</f>
        <v>0.14225066666666666</v>
      </c>
      <c r="C38">
        <f>C37/421875</f>
        <v>0.13587437037037037</v>
      </c>
    </row>
    <row r="40" spans="1:8" x14ac:dyDescent="0.25">
      <c r="B40">
        <v>128871</v>
      </c>
      <c r="C40">
        <v>129941</v>
      </c>
      <c r="E40">
        <v>192342</v>
      </c>
      <c r="F40">
        <v>194534</v>
      </c>
    </row>
    <row r="41" spans="1:8" x14ac:dyDescent="0.25">
      <c r="B41">
        <f>B40/105469</f>
        <v>1.2218851036797542</v>
      </c>
      <c r="C41">
        <f>C40/105469</f>
        <v>1.2320302648171502</v>
      </c>
      <c r="E41">
        <f>E40/210000</f>
        <v>0.91591428571428568</v>
      </c>
      <c r="F41">
        <f>F40/210000</f>
        <v>0.92635238095238093</v>
      </c>
    </row>
    <row r="44" spans="1:8" x14ac:dyDescent="0.25">
      <c r="A44" t="s">
        <v>20</v>
      </c>
      <c r="B44" t="s">
        <v>21</v>
      </c>
      <c r="C44" t="s">
        <v>22</v>
      </c>
      <c r="D44" t="s">
        <v>23</v>
      </c>
      <c r="E44" t="s">
        <v>24</v>
      </c>
    </row>
    <row r="45" spans="1:8" x14ac:dyDescent="0.25">
      <c r="A45">
        <v>16000000</v>
      </c>
      <c r="B45">
        <v>159</v>
      </c>
      <c r="C45">
        <f>A45/(B45+1)</f>
        <v>100000</v>
      </c>
      <c r="D45">
        <v>68459</v>
      </c>
      <c r="E45">
        <v>68342</v>
      </c>
      <c r="G45">
        <f>D45-65535</f>
        <v>2924</v>
      </c>
      <c r="H45">
        <f>E45-65535</f>
        <v>2807</v>
      </c>
    </row>
    <row r="46" spans="1:8" x14ac:dyDescent="0.25">
      <c r="C46">
        <f>1/C45</f>
        <v>1.0000000000000001E-5</v>
      </c>
      <c r="D46">
        <f>C46*D45</f>
        <v>0.68459000000000003</v>
      </c>
      <c r="E46">
        <f>C46*E45</f>
        <v>0.68342000000000003</v>
      </c>
      <c r="G46">
        <f>C46*G45</f>
        <v>2.9240000000000002E-2</v>
      </c>
      <c r="H46">
        <f>C46*H45</f>
        <v>2.8070000000000001E-2</v>
      </c>
    </row>
    <row r="49" spans="1:9" x14ac:dyDescent="0.25">
      <c r="A49" t="s">
        <v>20</v>
      </c>
      <c r="B49" t="s">
        <v>21</v>
      </c>
      <c r="C49" t="s">
        <v>22</v>
      </c>
      <c r="D49" t="s">
        <v>23</v>
      </c>
      <c r="E49" t="s">
        <v>24</v>
      </c>
    </row>
    <row r="50" spans="1:9" x14ac:dyDescent="0.25">
      <c r="A50">
        <v>16000000</v>
      </c>
      <c r="B50">
        <v>79</v>
      </c>
      <c r="C50">
        <f>A50/(B50+1)</f>
        <v>200000</v>
      </c>
      <c r="D50">
        <v>71383</v>
      </c>
      <c r="E50">
        <v>71149</v>
      </c>
      <c r="G50">
        <f>D50-65535</f>
        <v>5848</v>
      </c>
      <c r="H50">
        <f>E50-65535</f>
        <v>5614</v>
      </c>
    </row>
    <row r="51" spans="1:9" x14ac:dyDescent="0.25">
      <c r="C51">
        <f>1/C50</f>
        <v>5.0000000000000004E-6</v>
      </c>
      <c r="D51">
        <f>C51*D50</f>
        <v>0.35691500000000004</v>
      </c>
      <c r="E51">
        <f>C51*E50</f>
        <v>0.35574500000000003</v>
      </c>
      <c r="G51">
        <f>G50*C51</f>
        <v>2.9240000000000002E-2</v>
      </c>
      <c r="H51">
        <f>C51*H50</f>
        <v>2.8070000000000001E-2</v>
      </c>
    </row>
    <row r="53" spans="1:9" x14ac:dyDescent="0.25">
      <c r="A53" t="s">
        <v>20</v>
      </c>
      <c r="B53" t="s">
        <v>21</v>
      </c>
      <c r="C53" t="s">
        <v>22</v>
      </c>
      <c r="D53" t="s">
        <v>23</v>
      </c>
      <c r="E53" t="s">
        <v>24</v>
      </c>
    </row>
    <row r="54" spans="1:9" x14ac:dyDescent="0.25">
      <c r="A54">
        <v>16000000</v>
      </c>
      <c r="B54">
        <v>319</v>
      </c>
      <c r="C54">
        <f>A54/(B54+1)</f>
        <v>50000</v>
      </c>
      <c r="D54">
        <v>66996</v>
      </c>
      <c r="E54">
        <v>66938</v>
      </c>
      <c r="G54">
        <f>D54-65535</f>
        <v>1461</v>
      </c>
      <c r="H54">
        <f>E54-65535</f>
        <v>1403</v>
      </c>
    </row>
    <row r="55" spans="1:9" x14ac:dyDescent="0.25">
      <c r="C55">
        <f>1/C54</f>
        <v>2.0000000000000002E-5</v>
      </c>
      <c r="D55">
        <f>C55*D54</f>
        <v>1.33992</v>
      </c>
      <c r="E55">
        <f>C55*E54</f>
        <v>1.3387600000000002</v>
      </c>
      <c r="G55">
        <f>G54*C55</f>
        <v>2.9220000000000003E-2</v>
      </c>
      <c r="H55">
        <f>H54*C55</f>
        <v>2.8060000000000002E-2</v>
      </c>
    </row>
    <row r="56" spans="1:9" ht="15.75" thickBot="1" x14ac:dyDescent="0.3"/>
    <row r="57" spans="1:9" ht="15.75" thickBot="1" x14ac:dyDescent="0.3">
      <c r="A57" s="26" t="s">
        <v>31</v>
      </c>
      <c r="B57" s="27"/>
      <c r="C57" s="25"/>
    </row>
    <row r="58" spans="1:9" x14ac:dyDescent="0.25">
      <c r="A58" s="28" t="s">
        <v>25</v>
      </c>
      <c r="B58" s="29">
        <v>16000000</v>
      </c>
      <c r="C58" s="30" t="s">
        <v>29</v>
      </c>
    </row>
    <row r="59" spans="1:9" x14ac:dyDescent="0.25">
      <c r="A59" s="28" t="s">
        <v>21</v>
      </c>
      <c r="B59" s="29">
        <v>319</v>
      </c>
      <c r="C59" s="30"/>
    </row>
    <row r="60" spans="1:9" x14ac:dyDescent="0.25">
      <c r="A60" s="28" t="s">
        <v>26</v>
      </c>
      <c r="B60" s="29">
        <f>B58/(B59+1)</f>
        <v>50000</v>
      </c>
      <c r="C60" s="30" t="s">
        <v>29</v>
      </c>
    </row>
    <row r="61" spans="1:9" ht="15.75" thickBot="1" x14ac:dyDescent="0.3">
      <c r="A61" s="31" t="s">
        <v>27</v>
      </c>
      <c r="B61" s="32">
        <f>1/B60</f>
        <v>2.0000000000000002E-5</v>
      </c>
      <c r="C61" s="33" t="s">
        <v>28</v>
      </c>
    </row>
    <row r="62" spans="1:9" ht="15.75" thickBot="1" x14ac:dyDescent="0.3">
      <c r="A62" s="58" t="s">
        <v>15</v>
      </c>
      <c r="B62" s="67" t="s">
        <v>30</v>
      </c>
      <c r="C62" s="68"/>
      <c r="D62" s="68"/>
      <c r="E62" s="68"/>
      <c r="F62" s="68"/>
      <c r="G62" s="68"/>
      <c r="H62" s="68"/>
      <c r="I62" s="66"/>
    </row>
    <row r="63" spans="1:9" x14ac:dyDescent="0.25">
      <c r="A63" s="59"/>
      <c r="B63" s="69" t="s">
        <v>0</v>
      </c>
      <c r="C63" s="70"/>
      <c r="D63" s="69" t="s">
        <v>1</v>
      </c>
      <c r="E63" s="70"/>
      <c r="F63" s="69" t="s">
        <v>17</v>
      </c>
      <c r="G63" s="70"/>
      <c r="H63" s="69" t="s">
        <v>18</v>
      </c>
      <c r="I63" s="70"/>
    </row>
    <row r="64" spans="1:9" ht="15.75" thickBot="1" x14ac:dyDescent="0.3">
      <c r="A64" s="60"/>
      <c r="B64" s="7" t="s">
        <v>4</v>
      </c>
      <c r="C64" s="8" t="s">
        <v>5</v>
      </c>
      <c r="D64" s="7" t="s">
        <v>4</v>
      </c>
      <c r="E64" s="8" t="s">
        <v>5</v>
      </c>
      <c r="F64" s="7" t="s">
        <v>4</v>
      </c>
      <c r="G64" s="8" t="s">
        <v>5</v>
      </c>
      <c r="H64" s="7" t="s">
        <v>4</v>
      </c>
      <c r="I64" s="8" t="s">
        <v>5</v>
      </c>
    </row>
    <row r="65" spans="1:9" x14ac:dyDescent="0.25">
      <c r="A65" s="5">
        <v>8</v>
      </c>
      <c r="B65" s="24">
        <v>173</v>
      </c>
      <c r="C65" s="25">
        <v>175</v>
      </c>
      <c r="D65" s="10">
        <v>142</v>
      </c>
      <c r="E65" s="9">
        <v>142</v>
      </c>
      <c r="F65" s="10">
        <v>225</v>
      </c>
      <c r="G65" s="9">
        <v>227</v>
      </c>
      <c r="H65" s="10">
        <v>954</v>
      </c>
      <c r="I65" s="9">
        <v>954</v>
      </c>
    </row>
    <row r="66" spans="1:9" x14ac:dyDescent="0.25">
      <c r="A66" s="5">
        <v>16</v>
      </c>
      <c r="B66" s="10">
        <v>207</v>
      </c>
      <c r="C66" s="9">
        <v>217</v>
      </c>
      <c r="D66" s="10">
        <v>186</v>
      </c>
      <c r="E66" s="9">
        <v>196</v>
      </c>
      <c r="F66" s="10">
        <v>286</v>
      </c>
      <c r="G66" s="9">
        <v>255</v>
      </c>
      <c r="H66" s="10">
        <v>857</v>
      </c>
      <c r="I66" s="9">
        <v>860</v>
      </c>
    </row>
    <row r="67" spans="1:9" x14ac:dyDescent="0.25">
      <c r="A67" s="5">
        <v>32</v>
      </c>
      <c r="B67" s="10">
        <v>274</v>
      </c>
      <c r="C67" s="9">
        <v>279</v>
      </c>
      <c r="D67" s="10">
        <v>232</v>
      </c>
      <c r="E67" s="9">
        <v>238</v>
      </c>
      <c r="F67" s="10">
        <v>426</v>
      </c>
      <c r="G67" s="9">
        <v>426</v>
      </c>
      <c r="H67" s="10">
        <v>1282</v>
      </c>
      <c r="I67" s="9">
        <v>1278</v>
      </c>
    </row>
    <row r="68" spans="1:9" x14ac:dyDescent="0.25">
      <c r="A68" s="5">
        <v>64</v>
      </c>
      <c r="B68" s="10">
        <v>410</v>
      </c>
      <c r="C68" s="9">
        <v>417</v>
      </c>
      <c r="D68" s="10">
        <v>328</v>
      </c>
      <c r="E68" s="9">
        <v>335</v>
      </c>
      <c r="F68" s="10">
        <v>697</v>
      </c>
      <c r="G68" s="9">
        <v>697</v>
      </c>
      <c r="H68" s="10">
        <v>1613</v>
      </c>
      <c r="I68" s="9">
        <v>1603</v>
      </c>
    </row>
    <row r="69" spans="1:9" ht="15.75" thickBot="1" x14ac:dyDescent="0.3">
      <c r="A69" s="6">
        <v>300</v>
      </c>
      <c r="B69" s="7">
        <v>1461</v>
      </c>
      <c r="C69" s="8">
        <v>1403</v>
      </c>
      <c r="D69" s="7">
        <v>1047</v>
      </c>
      <c r="E69" s="8">
        <v>1013</v>
      </c>
      <c r="F69" s="7">
        <v>2736</v>
      </c>
      <c r="G69" s="8">
        <v>2724</v>
      </c>
      <c r="H69" s="7">
        <v>4359</v>
      </c>
      <c r="I69" s="8">
        <v>4363</v>
      </c>
    </row>
    <row r="70" spans="1:9" ht="15.75" thickBot="1" x14ac:dyDescent="0.3">
      <c r="A70" s="58" t="s">
        <v>15</v>
      </c>
      <c r="B70" s="67" t="s">
        <v>151</v>
      </c>
      <c r="C70" s="68"/>
      <c r="D70" s="68"/>
      <c r="E70" s="68"/>
      <c r="F70" s="68"/>
      <c r="G70" s="68"/>
      <c r="H70" s="68"/>
      <c r="I70" s="66"/>
    </row>
    <row r="71" spans="1:9" x14ac:dyDescent="0.25">
      <c r="A71" s="59"/>
      <c r="B71" s="69" t="s">
        <v>0</v>
      </c>
      <c r="C71" s="70"/>
      <c r="D71" s="69" t="s">
        <v>1</v>
      </c>
      <c r="E71" s="70"/>
      <c r="F71" s="69" t="s">
        <v>17</v>
      </c>
      <c r="G71" s="70"/>
      <c r="H71" s="69" t="s">
        <v>18</v>
      </c>
      <c r="I71" s="70"/>
    </row>
    <row r="72" spans="1:9" ht="15.75" thickBot="1" x14ac:dyDescent="0.3">
      <c r="A72" s="60"/>
      <c r="B72" s="7" t="s">
        <v>4</v>
      </c>
      <c r="C72" s="8" t="s">
        <v>5</v>
      </c>
      <c r="D72" s="7" t="s">
        <v>4</v>
      </c>
      <c r="E72" s="8" t="s">
        <v>5</v>
      </c>
      <c r="F72" s="7" t="s">
        <v>4</v>
      </c>
      <c r="G72" s="8" t="s">
        <v>5</v>
      </c>
      <c r="H72" s="7" t="s">
        <v>4</v>
      </c>
      <c r="I72" s="8" t="s">
        <v>5</v>
      </c>
    </row>
    <row r="73" spans="1:9" x14ac:dyDescent="0.25">
      <c r="A73" s="5">
        <v>8</v>
      </c>
      <c r="B73" s="24">
        <f>100*B65*$B$61</f>
        <v>0.34600000000000003</v>
      </c>
      <c r="C73" s="27">
        <f t="shared" ref="C73:I73" si="0">100*C65*$B$61</f>
        <v>0.35000000000000003</v>
      </c>
      <c r="D73" s="10">
        <f t="shared" si="0"/>
        <v>0.28400000000000003</v>
      </c>
      <c r="E73" s="9">
        <f t="shared" si="0"/>
        <v>0.28400000000000003</v>
      </c>
      <c r="F73" s="10">
        <f t="shared" si="0"/>
        <v>0.45</v>
      </c>
      <c r="G73" s="9">
        <f t="shared" si="0"/>
        <v>0.45400000000000001</v>
      </c>
      <c r="H73" s="10">
        <f t="shared" si="0"/>
        <v>1.9080000000000001</v>
      </c>
      <c r="I73" s="9">
        <f t="shared" si="0"/>
        <v>1.9080000000000001</v>
      </c>
    </row>
    <row r="74" spans="1:9" x14ac:dyDescent="0.25">
      <c r="A74" s="5">
        <v>16</v>
      </c>
      <c r="B74" s="10">
        <f t="shared" ref="B74:B77" si="1">100*B66*$B$61</f>
        <v>0.41400000000000003</v>
      </c>
      <c r="C74">
        <f t="shared" ref="C74:I74" si="2">100*C66*$B$61</f>
        <v>0.43400000000000005</v>
      </c>
      <c r="D74" s="10">
        <f t="shared" si="2"/>
        <v>0.37200000000000005</v>
      </c>
      <c r="E74" s="9">
        <f t="shared" si="2"/>
        <v>0.39200000000000002</v>
      </c>
      <c r="F74" s="10">
        <f t="shared" si="2"/>
        <v>0.57200000000000006</v>
      </c>
      <c r="G74" s="9">
        <f t="shared" si="2"/>
        <v>0.51</v>
      </c>
      <c r="H74" s="10">
        <f t="shared" si="2"/>
        <v>1.7140000000000002</v>
      </c>
      <c r="I74" s="9">
        <f t="shared" si="2"/>
        <v>1.7200000000000002</v>
      </c>
    </row>
    <row r="75" spans="1:9" x14ac:dyDescent="0.25">
      <c r="A75" s="5">
        <v>32</v>
      </c>
      <c r="B75" s="10">
        <f t="shared" si="1"/>
        <v>0.54800000000000004</v>
      </c>
      <c r="C75">
        <f t="shared" ref="C75:I75" si="3">100*C67*$B$61</f>
        <v>0.55800000000000005</v>
      </c>
      <c r="D75" s="10">
        <f t="shared" si="3"/>
        <v>0.46400000000000002</v>
      </c>
      <c r="E75" s="9">
        <f t="shared" si="3"/>
        <v>0.47600000000000003</v>
      </c>
      <c r="F75" s="10">
        <f t="shared" si="3"/>
        <v>0.85200000000000009</v>
      </c>
      <c r="G75" s="9">
        <f t="shared" si="3"/>
        <v>0.85200000000000009</v>
      </c>
      <c r="H75" s="10">
        <f t="shared" si="3"/>
        <v>2.5640000000000001</v>
      </c>
      <c r="I75" s="9">
        <f t="shared" si="3"/>
        <v>2.556</v>
      </c>
    </row>
    <row r="76" spans="1:9" x14ac:dyDescent="0.25">
      <c r="A76" s="5">
        <v>64</v>
      </c>
      <c r="B76" s="10">
        <f t="shared" si="1"/>
        <v>0.82000000000000006</v>
      </c>
      <c r="C76">
        <f t="shared" ref="C76:I76" si="4">100*C68*$B$61</f>
        <v>0.83400000000000007</v>
      </c>
      <c r="D76" s="10">
        <f t="shared" si="4"/>
        <v>0.65600000000000003</v>
      </c>
      <c r="E76" s="9">
        <f t="shared" si="4"/>
        <v>0.67</v>
      </c>
      <c r="F76" s="10">
        <f t="shared" si="4"/>
        <v>1.3940000000000001</v>
      </c>
      <c r="G76" s="9">
        <f t="shared" si="4"/>
        <v>1.3940000000000001</v>
      </c>
      <c r="H76" s="10">
        <f t="shared" si="4"/>
        <v>3.2260000000000004</v>
      </c>
      <c r="I76" s="9">
        <f t="shared" si="4"/>
        <v>3.2060000000000004</v>
      </c>
    </row>
    <row r="77" spans="1:9" ht="15.75" thickBot="1" x14ac:dyDescent="0.3">
      <c r="A77" s="6">
        <v>300</v>
      </c>
      <c r="B77" s="7">
        <f t="shared" si="1"/>
        <v>2.9220000000000002</v>
      </c>
      <c r="C77" s="4">
        <f t="shared" ref="C77:I77" si="5">100*C69*$B$61</f>
        <v>2.806</v>
      </c>
      <c r="D77" s="7">
        <f t="shared" si="5"/>
        <v>2.0940000000000003</v>
      </c>
      <c r="E77" s="8">
        <f t="shared" si="5"/>
        <v>2.0260000000000002</v>
      </c>
      <c r="F77" s="7">
        <f t="shared" si="5"/>
        <v>5.4720000000000004</v>
      </c>
      <c r="G77" s="8">
        <f t="shared" si="5"/>
        <v>5.4480000000000004</v>
      </c>
      <c r="H77" s="7">
        <f t="shared" si="5"/>
        <v>8.718</v>
      </c>
      <c r="I77" s="8">
        <f t="shared" si="5"/>
        <v>8.7260000000000009</v>
      </c>
    </row>
    <row r="78" spans="1:9" x14ac:dyDescent="0.25">
      <c r="D78" s="10">
        <f>D73/$B73</f>
        <v>0.82080924855491333</v>
      </c>
      <c r="F78" s="10">
        <f>F73/$B73</f>
        <v>1.3005780346820808</v>
      </c>
      <c r="H78" s="10">
        <f>H73/$B73</f>
        <v>5.5144508670520231</v>
      </c>
    </row>
    <row r="79" spans="1:9" x14ac:dyDescent="0.25">
      <c r="D79" s="10">
        <f>D74/$B74</f>
        <v>0.89855072463768126</v>
      </c>
      <c r="F79" s="10">
        <f>F74/$B74</f>
        <v>1.3816425120772948</v>
      </c>
      <c r="H79" s="10">
        <f>H74/$B74</f>
        <v>4.1400966183574877</v>
      </c>
    </row>
    <row r="80" spans="1:9" x14ac:dyDescent="0.25">
      <c r="D80" s="10">
        <f>D75/$B75</f>
        <v>0.84671532846715325</v>
      </c>
      <c r="F80" s="10">
        <f>F75/$B75</f>
        <v>1.5547445255474452</v>
      </c>
      <c r="H80" s="10">
        <f>H75/$B75</f>
        <v>4.6788321167883211</v>
      </c>
    </row>
    <row r="81" spans="4:8" x14ac:dyDescent="0.25">
      <c r="D81" s="10">
        <f>D76/$B76</f>
        <v>0.79999999999999993</v>
      </c>
      <c r="F81" s="10">
        <f>F76/$B76</f>
        <v>1.7</v>
      </c>
      <c r="H81" s="10">
        <f>H76/$B76</f>
        <v>3.934146341463415</v>
      </c>
    </row>
    <row r="82" spans="4:8" x14ac:dyDescent="0.25">
      <c r="D82" s="10">
        <f>D77/$B77</f>
        <v>0.71663244353182753</v>
      </c>
      <c r="F82" s="10">
        <f>F77/$B77</f>
        <v>1.8726899383983573</v>
      </c>
      <c r="H82" s="10">
        <f>H77/$B77</f>
        <v>2.9835728952772071</v>
      </c>
    </row>
  </sheetData>
  <mergeCells count="31">
    <mergeCell ref="B20:C20"/>
    <mergeCell ref="D20:E20"/>
    <mergeCell ref="B19:I19"/>
    <mergeCell ref="F20:G20"/>
    <mergeCell ref="H20:I20"/>
    <mergeCell ref="D3:E3"/>
    <mergeCell ref="A2:A4"/>
    <mergeCell ref="J2:J4"/>
    <mergeCell ref="O17:R17"/>
    <mergeCell ref="N17:N18"/>
    <mergeCell ref="K2:K4"/>
    <mergeCell ref="L2:L4"/>
    <mergeCell ref="N14:O14"/>
    <mergeCell ref="B2:E2"/>
    <mergeCell ref="B3:C3"/>
    <mergeCell ref="A19:A21"/>
    <mergeCell ref="J19:J21"/>
    <mergeCell ref="K19:K21"/>
    <mergeCell ref="L19:L21"/>
    <mergeCell ref="A70:A72"/>
    <mergeCell ref="B70:I70"/>
    <mergeCell ref="B71:C71"/>
    <mergeCell ref="D71:E71"/>
    <mergeCell ref="F71:G71"/>
    <mergeCell ref="H71:I71"/>
    <mergeCell ref="A62:A64"/>
    <mergeCell ref="B62:I62"/>
    <mergeCell ref="B63:C63"/>
    <mergeCell ref="D63:E63"/>
    <mergeCell ref="F63:G63"/>
    <mergeCell ref="H63:I63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1284-B533-4DF4-982E-28674B753E63}">
  <dimension ref="A1:I14"/>
  <sheetViews>
    <sheetView workbookViewId="0">
      <selection activeCell="A27" sqref="A27"/>
    </sheetView>
  </sheetViews>
  <sheetFormatPr defaultRowHeight="15" x14ac:dyDescent="0.25"/>
  <cols>
    <col min="1" max="1" width="35.28515625" bestFit="1" customWidth="1"/>
  </cols>
  <sheetData>
    <row r="1" spans="1:9" x14ac:dyDescent="0.25">
      <c r="A1" s="53" t="s">
        <v>183</v>
      </c>
      <c r="B1" s="53" t="s">
        <v>184</v>
      </c>
      <c r="C1" s="53" t="s">
        <v>185</v>
      </c>
      <c r="D1" s="53" t="s">
        <v>186</v>
      </c>
      <c r="E1" s="53" t="s">
        <v>187</v>
      </c>
      <c r="F1" s="53" t="s">
        <v>188</v>
      </c>
      <c r="G1" s="53" t="s">
        <v>189</v>
      </c>
      <c r="H1" s="53" t="s">
        <v>190</v>
      </c>
      <c r="I1" s="53" t="s">
        <v>191</v>
      </c>
    </row>
    <row r="2" spans="1:9" x14ac:dyDescent="0.25">
      <c r="A2" t="s">
        <v>177</v>
      </c>
      <c r="B2" s="53">
        <v>128</v>
      </c>
      <c r="C2" s="53">
        <v>128</v>
      </c>
      <c r="D2" s="53">
        <v>128</v>
      </c>
      <c r="E2" s="53">
        <v>1.54</v>
      </c>
      <c r="F2" s="53">
        <v>1.44</v>
      </c>
      <c r="G2" s="53">
        <v>1.78</v>
      </c>
      <c r="H2" s="53">
        <v>1.68</v>
      </c>
      <c r="I2" s="53">
        <v>1.61</v>
      </c>
    </row>
    <row r="3" spans="1:9" x14ac:dyDescent="0.25">
      <c r="A3" t="s">
        <v>176</v>
      </c>
      <c r="B3" s="53">
        <v>128</v>
      </c>
      <c r="C3" s="53">
        <v>128</v>
      </c>
      <c r="D3" s="53">
        <v>128</v>
      </c>
      <c r="E3" s="53">
        <v>1.86</v>
      </c>
      <c r="F3" s="53">
        <v>1.7</v>
      </c>
      <c r="G3" s="53">
        <v>1.8</v>
      </c>
      <c r="H3" s="53">
        <v>1.78</v>
      </c>
      <c r="I3" s="53">
        <v>1.78</v>
      </c>
    </row>
    <row r="4" spans="1:9" x14ac:dyDescent="0.25">
      <c r="A4" t="s">
        <v>162</v>
      </c>
      <c r="B4" s="53">
        <v>128</v>
      </c>
      <c r="C4" s="53">
        <v>96</v>
      </c>
      <c r="D4" s="53">
        <v>64</v>
      </c>
      <c r="E4" s="53">
        <v>0.01</v>
      </c>
      <c r="F4" s="53">
        <v>0.02</v>
      </c>
      <c r="G4" s="53">
        <v>0.03</v>
      </c>
      <c r="H4" s="53">
        <v>0.03</v>
      </c>
      <c r="I4" s="53">
        <v>0.02</v>
      </c>
    </row>
    <row r="5" spans="1:9" x14ac:dyDescent="0.25">
      <c r="A5" t="s">
        <v>182</v>
      </c>
      <c r="B5" s="53">
        <v>128</v>
      </c>
      <c r="C5" s="53">
        <v>128</v>
      </c>
      <c r="D5" s="53">
        <v>128</v>
      </c>
      <c r="E5" s="53">
        <v>1.01</v>
      </c>
      <c r="F5" s="53">
        <v>1.01</v>
      </c>
      <c r="G5" s="53">
        <v>1.1599999999999999</v>
      </c>
      <c r="H5" s="53">
        <v>1.1499999999999999</v>
      </c>
      <c r="I5" s="53">
        <v>1.08</v>
      </c>
    </row>
    <row r="6" spans="1:9" x14ac:dyDescent="0.25">
      <c r="A6" t="s">
        <v>164</v>
      </c>
      <c r="B6" s="53">
        <v>128</v>
      </c>
      <c r="C6" s="53">
        <v>96</v>
      </c>
      <c r="D6" s="53">
        <v>64</v>
      </c>
      <c r="E6" s="53">
        <v>0.26</v>
      </c>
      <c r="F6" s="53">
        <v>0.26</v>
      </c>
      <c r="G6" s="53">
        <v>0.56000000000000005</v>
      </c>
      <c r="H6" s="53">
        <v>0.56000000000000005</v>
      </c>
      <c r="I6" s="53">
        <v>0.37</v>
      </c>
    </row>
    <row r="7" spans="1:9" x14ac:dyDescent="0.25">
      <c r="A7" t="s">
        <v>180</v>
      </c>
      <c r="B7" s="53">
        <v>128</v>
      </c>
      <c r="C7" s="53">
        <v>128</v>
      </c>
      <c r="D7" s="53">
        <v>128</v>
      </c>
      <c r="E7" s="53">
        <v>0.08</v>
      </c>
      <c r="F7" s="53">
        <v>0.08</v>
      </c>
      <c r="G7" s="53">
        <v>0.03</v>
      </c>
      <c r="H7" s="53">
        <v>0.04</v>
      </c>
      <c r="I7" s="53">
        <v>0.05</v>
      </c>
    </row>
    <row r="8" spans="1:9" x14ac:dyDescent="0.25">
      <c r="A8" t="s">
        <v>181</v>
      </c>
      <c r="B8" s="53">
        <v>128</v>
      </c>
      <c r="C8" s="53">
        <v>128</v>
      </c>
      <c r="D8" s="53">
        <v>128</v>
      </c>
      <c r="E8" s="53">
        <v>0.24</v>
      </c>
      <c r="F8" s="53">
        <v>0.26</v>
      </c>
      <c r="G8" s="53">
        <v>0.13</v>
      </c>
      <c r="H8" s="53">
        <v>0.14000000000000001</v>
      </c>
      <c r="I8" s="53">
        <v>0.18</v>
      </c>
    </row>
    <row r="9" spans="1:9" x14ac:dyDescent="0.25">
      <c r="A9" t="s">
        <v>175</v>
      </c>
      <c r="B9" s="53">
        <v>128</v>
      </c>
      <c r="C9" s="53">
        <v>128</v>
      </c>
      <c r="D9" s="53">
        <v>128</v>
      </c>
      <c r="E9" s="53">
        <v>0.06</v>
      </c>
      <c r="F9" s="53">
        <v>7.0000000000000007E-2</v>
      </c>
      <c r="G9" s="53">
        <v>0.11</v>
      </c>
      <c r="H9" s="53">
        <v>0.12</v>
      </c>
      <c r="I9" s="53">
        <v>0.08</v>
      </c>
    </row>
    <row r="10" spans="1:9" x14ac:dyDescent="0.25">
      <c r="A10" t="s">
        <v>168</v>
      </c>
      <c r="B10" s="53">
        <v>128</v>
      </c>
      <c r="C10" s="53">
        <v>128</v>
      </c>
      <c r="D10" s="53">
        <v>128</v>
      </c>
      <c r="E10" s="53">
        <v>0.15</v>
      </c>
      <c r="F10" s="53">
        <v>0.17</v>
      </c>
      <c r="G10" s="53">
        <v>0.21</v>
      </c>
      <c r="H10" s="53">
        <v>0.22</v>
      </c>
      <c r="I10" s="53">
        <v>0.19</v>
      </c>
    </row>
    <row r="11" spans="1:9" x14ac:dyDescent="0.25">
      <c r="A11" t="s">
        <v>178</v>
      </c>
      <c r="B11" s="53">
        <v>128</v>
      </c>
      <c r="C11" s="53">
        <v>128</v>
      </c>
      <c r="D11" s="53">
        <v>128</v>
      </c>
      <c r="E11" s="53">
        <v>1.6</v>
      </c>
      <c r="F11" s="53">
        <v>1.58</v>
      </c>
      <c r="G11" s="53">
        <v>2.84</v>
      </c>
      <c r="H11" s="53">
        <v>2.39</v>
      </c>
      <c r="I11" s="53">
        <v>2.0099999999999998</v>
      </c>
    </row>
    <row r="12" spans="1:9" x14ac:dyDescent="0.25">
      <c r="A12" t="s">
        <v>179</v>
      </c>
      <c r="B12" s="53">
        <v>256</v>
      </c>
      <c r="C12" s="53">
        <v>256</v>
      </c>
      <c r="D12" s="53">
        <v>256</v>
      </c>
      <c r="E12" s="53">
        <v>1.18</v>
      </c>
      <c r="F12" s="53">
        <v>1.1599999999999999</v>
      </c>
      <c r="G12" s="53">
        <v>1.1499999999999999</v>
      </c>
      <c r="H12" s="53">
        <v>1.0900000000000001</v>
      </c>
      <c r="I12" s="53">
        <v>1.1399999999999999</v>
      </c>
    </row>
    <row r="13" spans="1:9" x14ac:dyDescent="0.25">
      <c r="A13" t="s">
        <v>17</v>
      </c>
      <c r="B13" s="53">
        <v>128</v>
      </c>
      <c r="C13" s="53">
        <v>96</v>
      </c>
      <c r="D13" s="53">
        <v>64</v>
      </c>
      <c r="E13" s="53">
        <v>0.93</v>
      </c>
      <c r="F13" s="53">
        <v>0.95</v>
      </c>
      <c r="G13" s="53">
        <v>1.63</v>
      </c>
      <c r="H13" s="53">
        <v>1.61</v>
      </c>
      <c r="I13" s="53">
        <v>1.21</v>
      </c>
    </row>
    <row r="14" spans="1:9" x14ac:dyDescent="0.25">
      <c r="A14" t="s">
        <v>18</v>
      </c>
      <c r="B14" s="53">
        <v>128</v>
      </c>
      <c r="C14" s="53">
        <v>128</v>
      </c>
      <c r="D14" s="53">
        <v>128</v>
      </c>
      <c r="E14" s="53">
        <v>1.66</v>
      </c>
      <c r="F14" s="53">
        <v>1.51</v>
      </c>
      <c r="G14" s="53">
        <v>1.73</v>
      </c>
      <c r="H14" s="53">
        <v>1.6</v>
      </c>
      <c r="I14" s="53">
        <v>1.62</v>
      </c>
    </row>
  </sheetData>
  <autoFilter ref="A1:I1" xr:uid="{8AC11284-B533-4DF4-982E-28674B753E63}">
    <sortState xmlns:xlrd2="http://schemas.microsoft.com/office/spreadsheetml/2017/richdata2" ref="A2:I14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0D42-909E-4BB3-90CD-E39EA3979F74}">
  <dimension ref="A1:F29"/>
  <sheetViews>
    <sheetView workbookViewId="0">
      <selection activeCell="B22" sqref="B22"/>
    </sheetView>
  </sheetViews>
  <sheetFormatPr defaultRowHeight="15" x14ac:dyDescent="0.25"/>
  <cols>
    <col min="1" max="1" width="27.28515625" bestFit="1" customWidth="1"/>
    <col min="2" max="2" width="48.28515625" bestFit="1" customWidth="1"/>
    <col min="3" max="3" width="11.140625" bestFit="1" customWidth="1"/>
    <col min="4" max="4" width="11.5703125" bestFit="1" customWidth="1"/>
    <col min="5" max="5" width="11.140625" bestFit="1" customWidth="1"/>
    <col min="6" max="6" width="20.85546875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t="s">
        <v>38</v>
      </c>
      <c r="B2" t="s">
        <v>39</v>
      </c>
    </row>
    <row r="3" spans="1:6" x14ac:dyDescent="0.25"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</row>
    <row r="5" spans="1:6" x14ac:dyDescent="0.25">
      <c r="A5" t="s">
        <v>51</v>
      </c>
      <c r="B5" t="s">
        <v>46</v>
      </c>
      <c r="C5" t="s">
        <v>47</v>
      </c>
      <c r="D5" t="s">
        <v>52</v>
      </c>
      <c r="E5" t="s">
        <v>53</v>
      </c>
      <c r="F5" t="s">
        <v>54</v>
      </c>
    </row>
    <row r="6" spans="1:6" x14ac:dyDescent="0.25">
      <c r="A6" t="s">
        <v>55</v>
      </c>
      <c r="B6" t="s">
        <v>46</v>
      </c>
      <c r="C6" t="s">
        <v>47</v>
      </c>
      <c r="D6" t="s">
        <v>56</v>
      </c>
      <c r="E6" t="s">
        <v>57</v>
      </c>
      <c r="F6" t="s">
        <v>58</v>
      </c>
    </row>
    <row r="7" spans="1:6" x14ac:dyDescent="0.25">
      <c r="A7" t="s">
        <v>59</v>
      </c>
      <c r="B7" t="s">
        <v>46</v>
      </c>
      <c r="C7" t="s">
        <v>47</v>
      </c>
      <c r="D7" t="s">
        <v>60</v>
      </c>
      <c r="E7" t="s">
        <v>61</v>
      </c>
      <c r="F7" t="s">
        <v>62</v>
      </c>
    </row>
    <row r="8" spans="1:6" x14ac:dyDescent="0.25">
      <c r="A8" t="s">
        <v>63</v>
      </c>
      <c r="B8" t="s">
        <v>46</v>
      </c>
      <c r="C8" t="s">
        <v>47</v>
      </c>
      <c r="D8" t="s">
        <v>64</v>
      </c>
      <c r="E8" t="s">
        <v>65</v>
      </c>
      <c r="F8" t="s">
        <v>66</v>
      </c>
    </row>
    <row r="9" spans="1:6" x14ac:dyDescent="0.25">
      <c r="A9" t="s">
        <v>67</v>
      </c>
      <c r="B9" t="s">
        <v>68</v>
      </c>
      <c r="C9" t="s">
        <v>47</v>
      </c>
      <c r="D9" t="s">
        <v>69</v>
      </c>
      <c r="E9" t="s">
        <v>70</v>
      </c>
      <c r="F9" t="s">
        <v>71</v>
      </c>
    </row>
    <row r="10" spans="1:6" x14ac:dyDescent="0.25">
      <c r="A10" t="s">
        <v>67</v>
      </c>
      <c r="B10" t="s">
        <v>46</v>
      </c>
      <c r="C10" t="s">
        <v>47</v>
      </c>
      <c r="D10" t="s">
        <v>72</v>
      </c>
      <c r="E10" t="s">
        <v>73</v>
      </c>
      <c r="F10" t="s">
        <v>74</v>
      </c>
    </row>
    <row r="11" spans="1:6" x14ac:dyDescent="0.25">
      <c r="A11" t="s">
        <v>75</v>
      </c>
      <c r="B11" t="s">
        <v>46</v>
      </c>
      <c r="C11" t="s">
        <v>47</v>
      </c>
      <c r="D11" t="s">
        <v>76</v>
      </c>
      <c r="E11" t="s">
        <v>77</v>
      </c>
      <c r="F11" t="s">
        <v>78</v>
      </c>
    </row>
    <row r="12" spans="1:6" x14ac:dyDescent="0.25">
      <c r="A12" t="s">
        <v>79</v>
      </c>
      <c r="B12" t="s">
        <v>46</v>
      </c>
      <c r="C12" t="s">
        <v>47</v>
      </c>
      <c r="D12" t="s">
        <v>80</v>
      </c>
      <c r="E12" t="s">
        <v>81</v>
      </c>
      <c r="F12" t="s">
        <v>82</v>
      </c>
    </row>
    <row r="13" spans="1:6" x14ac:dyDescent="0.25">
      <c r="A13" t="s">
        <v>83</v>
      </c>
      <c r="B13" t="s">
        <v>46</v>
      </c>
      <c r="C13" t="s">
        <v>47</v>
      </c>
      <c r="D13" t="s">
        <v>84</v>
      </c>
      <c r="E13" t="s">
        <v>85</v>
      </c>
      <c r="F13" t="s">
        <v>86</v>
      </c>
    </row>
    <row r="14" spans="1:6" x14ac:dyDescent="0.25">
      <c r="A14" t="s">
        <v>87</v>
      </c>
      <c r="B14" t="s">
        <v>46</v>
      </c>
      <c r="C14" t="s">
        <v>47</v>
      </c>
      <c r="D14" t="s">
        <v>88</v>
      </c>
      <c r="E14" t="s">
        <v>89</v>
      </c>
      <c r="F14" t="s">
        <v>90</v>
      </c>
    </row>
    <row r="15" spans="1:6" x14ac:dyDescent="0.25">
      <c r="A15" t="s">
        <v>91</v>
      </c>
      <c r="B15" t="s">
        <v>92</v>
      </c>
      <c r="C15" t="s">
        <v>47</v>
      </c>
      <c r="D15" t="s">
        <v>93</v>
      </c>
      <c r="E15" t="s">
        <v>94</v>
      </c>
      <c r="F15" t="s">
        <v>95</v>
      </c>
    </row>
    <row r="16" spans="1:6" x14ac:dyDescent="0.25">
      <c r="A16" t="s">
        <v>96</v>
      </c>
      <c r="B16" t="s">
        <v>92</v>
      </c>
      <c r="C16" t="s">
        <v>47</v>
      </c>
      <c r="D16" t="s">
        <v>97</v>
      </c>
      <c r="E16" t="s">
        <v>98</v>
      </c>
      <c r="F16" t="s">
        <v>99</v>
      </c>
    </row>
    <row r="17" spans="1:6" x14ac:dyDescent="0.25">
      <c r="A17" t="s">
        <v>100</v>
      </c>
      <c r="B17" t="s">
        <v>46</v>
      </c>
      <c r="C17" t="s">
        <v>47</v>
      </c>
      <c r="D17" t="s">
        <v>101</v>
      </c>
      <c r="E17" t="s">
        <v>102</v>
      </c>
      <c r="F17" t="s">
        <v>103</v>
      </c>
    </row>
    <row r="18" spans="1:6" x14ac:dyDescent="0.25">
      <c r="A18" t="s">
        <v>104</v>
      </c>
      <c r="B18" t="s">
        <v>46</v>
      </c>
      <c r="C18" t="s">
        <v>47</v>
      </c>
      <c r="D18" t="s">
        <v>105</v>
      </c>
      <c r="E18" t="s">
        <v>106</v>
      </c>
      <c r="F18" t="s">
        <v>107</v>
      </c>
    </row>
    <row r="19" spans="1:6" x14ac:dyDescent="0.25">
      <c r="A19" t="s">
        <v>108</v>
      </c>
      <c r="B19" t="s">
        <v>46</v>
      </c>
      <c r="C19" t="s">
        <v>47</v>
      </c>
      <c r="D19" t="s">
        <v>109</v>
      </c>
      <c r="E19" t="s">
        <v>110</v>
      </c>
      <c r="F19" t="s">
        <v>111</v>
      </c>
    </row>
    <row r="20" spans="1:6" x14ac:dyDescent="0.25">
      <c r="A20" t="s">
        <v>112</v>
      </c>
      <c r="B20" t="s">
        <v>46</v>
      </c>
      <c r="C20" t="s">
        <v>47</v>
      </c>
      <c r="D20" t="s">
        <v>113</v>
      </c>
      <c r="E20" t="s">
        <v>114</v>
      </c>
      <c r="F20" t="s">
        <v>115</v>
      </c>
    </row>
    <row r="21" spans="1:6" x14ac:dyDescent="0.25">
      <c r="A21" t="s">
        <v>116</v>
      </c>
      <c r="B21" t="s">
        <v>46</v>
      </c>
      <c r="C21" t="s">
        <v>47</v>
      </c>
      <c r="D21" t="s">
        <v>117</v>
      </c>
      <c r="E21" t="s">
        <v>118</v>
      </c>
      <c r="F21" t="s">
        <v>119</v>
      </c>
    </row>
    <row r="22" spans="1:6" x14ac:dyDescent="0.25">
      <c r="A22" t="s">
        <v>120</v>
      </c>
      <c r="B22" t="s">
        <v>46</v>
      </c>
      <c r="C22" t="s">
        <v>47</v>
      </c>
      <c r="D22" t="s">
        <v>121</v>
      </c>
      <c r="E22" t="s">
        <v>122</v>
      </c>
      <c r="F22" t="s">
        <v>123</v>
      </c>
    </row>
    <row r="23" spans="1:6" x14ac:dyDescent="0.25">
      <c r="A23" t="s">
        <v>124</v>
      </c>
      <c r="B23" t="s">
        <v>46</v>
      </c>
      <c r="C23" t="s">
        <v>47</v>
      </c>
      <c r="D23" t="s">
        <v>125</v>
      </c>
      <c r="E23" t="s">
        <v>126</v>
      </c>
      <c r="F23" t="s">
        <v>127</v>
      </c>
    </row>
    <row r="24" spans="1:6" x14ac:dyDescent="0.25">
      <c r="A24" t="s">
        <v>128</v>
      </c>
      <c r="B24" t="s">
        <v>46</v>
      </c>
      <c r="C24" t="s">
        <v>47</v>
      </c>
      <c r="D24" t="s">
        <v>129</v>
      </c>
      <c r="E24" t="s">
        <v>130</v>
      </c>
      <c r="F24" t="s">
        <v>131</v>
      </c>
    </row>
    <row r="25" spans="1:6" x14ac:dyDescent="0.25">
      <c r="A25" t="s">
        <v>128</v>
      </c>
      <c r="B25" t="s">
        <v>132</v>
      </c>
      <c r="C25" t="s">
        <v>47</v>
      </c>
      <c r="D25" t="s">
        <v>133</v>
      </c>
      <c r="E25" t="s">
        <v>134</v>
      </c>
      <c r="F25" t="s">
        <v>135</v>
      </c>
    </row>
    <row r="26" spans="1:6" x14ac:dyDescent="0.25">
      <c r="A26" t="s">
        <v>136</v>
      </c>
      <c r="B26" t="s">
        <v>46</v>
      </c>
      <c r="C26" t="s">
        <v>47</v>
      </c>
      <c r="D26" t="s">
        <v>137</v>
      </c>
      <c r="E26" t="s">
        <v>138</v>
      </c>
      <c r="F26" t="s">
        <v>139</v>
      </c>
    </row>
    <row r="27" spans="1:6" x14ac:dyDescent="0.25">
      <c r="A27" t="s">
        <v>140</v>
      </c>
      <c r="B27" t="s">
        <v>132</v>
      </c>
      <c r="C27" t="s">
        <v>47</v>
      </c>
      <c r="D27" t="s">
        <v>141</v>
      </c>
      <c r="E27" t="s">
        <v>142</v>
      </c>
      <c r="F27" t="s">
        <v>143</v>
      </c>
    </row>
    <row r="28" spans="1:6" x14ac:dyDescent="0.25">
      <c r="A28" t="s">
        <v>140</v>
      </c>
      <c r="B28" t="s">
        <v>46</v>
      </c>
      <c r="C28" t="s">
        <v>47</v>
      </c>
      <c r="D28" t="s">
        <v>144</v>
      </c>
      <c r="E28" t="s">
        <v>145</v>
      </c>
      <c r="F28" t="s">
        <v>146</v>
      </c>
    </row>
    <row r="29" spans="1:6" x14ac:dyDescent="0.25">
      <c r="A29" t="s">
        <v>147</v>
      </c>
      <c r="B29" t="s">
        <v>46</v>
      </c>
      <c r="C29" t="s">
        <v>47</v>
      </c>
      <c r="D29" t="s">
        <v>148</v>
      </c>
      <c r="E29" t="s">
        <v>149</v>
      </c>
      <c r="F29" t="s">
        <v>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75FB-E774-490C-A10E-5455562DEC20}">
  <dimension ref="A1:U18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12.140625" customWidth="1"/>
    <col min="3" max="3" width="12.28515625" bestFit="1" customWidth="1"/>
    <col min="4" max="4" width="15" bestFit="1" customWidth="1"/>
    <col min="5" max="5" width="13.5703125" bestFit="1" customWidth="1"/>
    <col min="14" max="14" width="12.7109375" bestFit="1" customWidth="1"/>
    <col min="17" max="17" width="12.7109375" bestFit="1" customWidth="1"/>
    <col min="18" max="18" width="10.7109375" bestFit="1" customWidth="1"/>
    <col min="21" max="21" width="8.5703125" bestFit="1" customWidth="1"/>
  </cols>
  <sheetData>
    <row r="1" spans="1:21" x14ac:dyDescent="0.25">
      <c r="A1" t="s">
        <v>156</v>
      </c>
      <c r="B1" s="45" t="s">
        <v>45</v>
      </c>
      <c r="C1" s="45" t="s">
        <v>51</v>
      </c>
      <c r="D1" s="45" t="s">
        <v>140</v>
      </c>
      <c r="E1" s="45" t="s">
        <v>147</v>
      </c>
    </row>
    <row r="2" spans="1:21" x14ac:dyDescent="0.25">
      <c r="A2" t="s">
        <v>157</v>
      </c>
      <c r="B2" s="46">
        <v>2282</v>
      </c>
      <c r="C2" s="46">
        <v>2102</v>
      </c>
      <c r="D2" s="46">
        <v>4366</v>
      </c>
      <c r="E2" s="46">
        <v>9549</v>
      </c>
    </row>
    <row r="3" spans="1:21" x14ac:dyDescent="0.25">
      <c r="A3" t="s">
        <v>158</v>
      </c>
      <c r="B3">
        <v>475222</v>
      </c>
      <c r="C3">
        <v>398238</v>
      </c>
      <c r="D3">
        <v>314440</v>
      </c>
      <c r="E3">
        <v>174400</v>
      </c>
    </row>
    <row r="4" spans="1:21" x14ac:dyDescent="0.25">
      <c r="A4" t="s">
        <v>159</v>
      </c>
      <c r="B4">
        <v>193031</v>
      </c>
      <c r="C4">
        <v>163965</v>
      </c>
      <c r="D4">
        <v>366342</v>
      </c>
      <c r="E4">
        <v>269422</v>
      </c>
    </row>
    <row r="6" spans="1:21" x14ac:dyDescent="0.25">
      <c r="O6" t="s">
        <v>14</v>
      </c>
      <c r="P6" t="s">
        <v>155</v>
      </c>
    </row>
    <row r="7" spans="1:21" x14ac:dyDescent="0.25">
      <c r="O7" s="43">
        <v>7638</v>
      </c>
      <c r="P7" s="43">
        <v>258</v>
      </c>
    </row>
    <row r="8" spans="1:21" x14ac:dyDescent="0.25">
      <c r="O8" s="44">
        <v>7914</v>
      </c>
      <c r="P8" s="44">
        <v>276</v>
      </c>
    </row>
    <row r="9" spans="1:21" x14ac:dyDescent="0.25">
      <c r="O9" s="43">
        <v>4038</v>
      </c>
      <c r="P9" s="43">
        <v>170</v>
      </c>
    </row>
    <row r="10" spans="1:21" x14ac:dyDescent="0.25">
      <c r="O10" s="44">
        <v>10119</v>
      </c>
      <c r="P10" s="44">
        <v>316</v>
      </c>
    </row>
    <row r="14" spans="1:21" ht="15.75" thickBot="1" x14ac:dyDescent="0.3"/>
    <row r="15" spans="1:21" ht="15.75" thickBot="1" x14ac:dyDescent="0.3">
      <c r="Q15" s="61" t="s">
        <v>154</v>
      </c>
      <c r="R15" s="71" t="s">
        <v>153</v>
      </c>
      <c r="S15" s="72"/>
      <c r="T15" s="72"/>
      <c r="U15" s="73"/>
    </row>
    <row r="16" spans="1:21" ht="15.75" thickBot="1" x14ac:dyDescent="0.3">
      <c r="Q16" s="65"/>
      <c r="R16" s="39" t="s">
        <v>0</v>
      </c>
      <c r="S16" s="40" t="s">
        <v>1</v>
      </c>
      <c r="T16" s="41" t="s">
        <v>17</v>
      </c>
      <c r="U16" s="42" t="s">
        <v>18</v>
      </c>
    </row>
    <row r="17" spans="17:21" x14ac:dyDescent="0.25">
      <c r="Q17" s="10" t="s">
        <v>13</v>
      </c>
      <c r="R17" s="44">
        <v>344</v>
      </c>
      <c r="S17" s="44">
        <v>344</v>
      </c>
      <c r="T17" s="44">
        <v>248</v>
      </c>
      <c r="U17" s="47">
        <v>568</v>
      </c>
    </row>
    <row r="18" spans="17:21" ht="15.75" thickBot="1" x14ac:dyDescent="0.3">
      <c r="Q18" s="7" t="s">
        <v>152</v>
      </c>
      <c r="R18" s="48">
        <v>2113</v>
      </c>
      <c r="S18" s="48">
        <v>1768</v>
      </c>
      <c r="T18" s="48">
        <v>2234</v>
      </c>
      <c r="U18" s="49">
        <v>7241</v>
      </c>
    </row>
  </sheetData>
  <mergeCells count="2">
    <mergeCell ref="Q15:Q16"/>
    <mergeCell ref="R15:U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645D-33AA-41F3-8C63-0B0CD34DD987}">
  <dimension ref="X25:AB29"/>
  <sheetViews>
    <sheetView zoomScale="90" zoomScaleNormal="90" workbookViewId="0">
      <selection activeCell="Z13" sqref="Z13"/>
    </sheetView>
  </sheetViews>
  <sheetFormatPr defaultRowHeight="15" x14ac:dyDescent="0.25"/>
  <cols>
    <col min="24" max="24" width="12.7109375" bestFit="1" customWidth="1"/>
    <col min="27" max="27" width="12.7109375" bestFit="1" customWidth="1"/>
  </cols>
  <sheetData>
    <row r="25" spans="24:28" ht="15.75" thickBot="1" x14ac:dyDescent="0.3"/>
    <row r="26" spans="24:28" ht="15.75" thickBot="1" x14ac:dyDescent="0.3">
      <c r="X26" s="61" t="s">
        <v>154</v>
      </c>
      <c r="Y26" s="71" t="s">
        <v>153</v>
      </c>
      <c r="Z26" s="72"/>
      <c r="AA26" s="72"/>
      <c r="AB26" s="73"/>
    </row>
    <row r="27" spans="24:28" ht="15.75" thickBot="1" x14ac:dyDescent="0.3">
      <c r="X27" s="65"/>
      <c r="Y27" s="39" t="s">
        <v>0</v>
      </c>
      <c r="Z27" s="40" t="s">
        <v>1</v>
      </c>
      <c r="AA27" s="41" t="s">
        <v>17</v>
      </c>
      <c r="AB27" s="42" t="s">
        <v>18</v>
      </c>
    </row>
    <row r="28" spans="24:28" x14ac:dyDescent="0.25">
      <c r="X28" s="10" t="s">
        <v>13</v>
      </c>
      <c r="Y28" s="44">
        <v>258</v>
      </c>
      <c r="Z28" s="44">
        <v>276</v>
      </c>
      <c r="AA28" s="44">
        <v>170</v>
      </c>
      <c r="AB28" s="47">
        <v>316</v>
      </c>
    </row>
    <row r="29" spans="24:28" ht="15.75" thickBot="1" x14ac:dyDescent="0.3">
      <c r="X29" s="7" t="s">
        <v>152</v>
      </c>
      <c r="Y29" s="48">
        <v>7638</v>
      </c>
      <c r="Z29" s="48">
        <v>7914</v>
      </c>
      <c r="AA29" s="48">
        <v>4038</v>
      </c>
      <c r="AB29" s="49">
        <v>10119</v>
      </c>
    </row>
  </sheetData>
  <mergeCells count="2">
    <mergeCell ref="X26:X27"/>
    <mergeCell ref="Y26:AB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BAD9-DF79-458F-814A-8C75E2A0FF23}">
  <dimension ref="A1:O19"/>
  <sheetViews>
    <sheetView zoomScale="85" zoomScaleNormal="85" workbookViewId="0">
      <selection activeCell="H16" sqref="H16"/>
    </sheetView>
  </sheetViews>
  <sheetFormatPr defaultRowHeight="15" x14ac:dyDescent="0.25"/>
  <cols>
    <col min="1" max="1" width="15.28515625" customWidth="1"/>
    <col min="3" max="3" width="9" bestFit="1" customWidth="1"/>
    <col min="4" max="4" width="10" bestFit="1" customWidth="1"/>
    <col min="5" max="5" width="14.140625" bestFit="1" customWidth="1"/>
    <col min="6" max="6" width="12.85546875" bestFit="1" customWidth="1"/>
    <col min="7" max="7" width="14.85546875" bestFit="1" customWidth="1"/>
    <col min="8" max="8" width="12.85546875" customWidth="1"/>
    <col min="9" max="9" width="11.5703125" customWidth="1"/>
    <col min="10" max="10" width="17.42578125" customWidth="1"/>
    <col min="11" max="11" width="9.42578125" bestFit="1" customWidth="1"/>
    <col min="12" max="12" width="11" customWidth="1"/>
    <col min="13" max="13" width="10.85546875" customWidth="1"/>
    <col min="14" max="14" width="10" bestFit="1" customWidth="1"/>
    <col min="15" max="15" width="8.42578125" bestFit="1" customWidth="1"/>
  </cols>
  <sheetData>
    <row r="1" spans="1:15" s="51" customFormat="1" ht="39" customHeight="1" x14ac:dyDescent="0.25">
      <c r="B1" s="51" t="s">
        <v>177</v>
      </c>
      <c r="C1" s="51" t="s">
        <v>176</v>
      </c>
      <c r="D1" s="51" t="s">
        <v>182</v>
      </c>
      <c r="E1" s="51" t="s">
        <v>181</v>
      </c>
      <c r="F1" s="51" t="s">
        <v>180</v>
      </c>
      <c r="G1" s="51" t="s">
        <v>178</v>
      </c>
      <c r="H1" s="51" t="s">
        <v>179</v>
      </c>
      <c r="I1" s="51" t="s">
        <v>17</v>
      </c>
      <c r="J1" s="51" t="s">
        <v>18</v>
      </c>
      <c r="K1" s="51" t="s">
        <v>272</v>
      </c>
    </row>
    <row r="2" spans="1:15" x14ac:dyDescent="0.25">
      <c r="A2" t="s">
        <v>13</v>
      </c>
      <c r="B2" s="52">
        <v>20.5</v>
      </c>
      <c r="C2" s="52">
        <v>20.5</v>
      </c>
      <c r="D2" s="52">
        <v>20.5</v>
      </c>
      <c r="E2" s="52">
        <v>20.5</v>
      </c>
      <c r="F2" s="52">
        <v>20.5</v>
      </c>
      <c r="G2" s="52">
        <v>20.5</v>
      </c>
      <c r="H2" s="52">
        <v>20.5</v>
      </c>
      <c r="I2" s="52">
        <v>20.5</v>
      </c>
      <c r="J2" s="52">
        <v>20.5</v>
      </c>
      <c r="K2" s="52">
        <v>4.5</v>
      </c>
    </row>
    <row r="3" spans="1:15" x14ac:dyDescent="0.25">
      <c r="A3" t="s">
        <v>14</v>
      </c>
      <c r="B3" s="52">
        <v>146</v>
      </c>
      <c r="C3" s="52">
        <v>145</v>
      </c>
      <c r="D3" s="52">
        <v>143</v>
      </c>
      <c r="E3" s="52">
        <v>143</v>
      </c>
      <c r="F3" s="52">
        <v>143</v>
      </c>
      <c r="G3" s="52">
        <v>146</v>
      </c>
      <c r="H3" s="52">
        <v>146</v>
      </c>
      <c r="I3" s="52">
        <v>142</v>
      </c>
      <c r="J3" s="52">
        <v>144</v>
      </c>
      <c r="K3" s="52">
        <v>123.3</v>
      </c>
    </row>
    <row r="4" spans="1:15" x14ac:dyDescent="0.25">
      <c r="A4" t="s">
        <v>174</v>
      </c>
      <c r="B4">
        <v>0.11</v>
      </c>
      <c r="C4">
        <v>0.08</v>
      </c>
      <c r="D4">
        <v>1.07</v>
      </c>
      <c r="E4">
        <v>0.31</v>
      </c>
      <c r="F4">
        <v>0.37</v>
      </c>
      <c r="G4">
        <v>0.12</v>
      </c>
      <c r="H4">
        <v>0.17</v>
      </c>
      <c r="I4">
        <v>0.2</v>
      </c>
      <c r="J4">
        <v>0.28999999999999998</v>
      </c>
    </row>
    <row r="5" spans="1:15" x14ac:dyDescent="0.2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30" x14ac:dyDescent="0.25">
      <c r="B6" s="51" t="s">
        <v>160</v>
      </c>
      <c r="C6" s="51" t="s">
        <v>161</v>
      </c>
      <c r="D6" s="51" t="s">
        <v>163</v>
      </c>
      <c r="E6" s="51" t="s">
        <v>165</v>
      </c>
      <c r="F6" s="51" t="s">
        <v>166</v>
      </c>
      <c r="G6" s="51" t="s">
        <v>169</v>
      </c>
      <c r="H6" s="51" t="s">
        <v>170</v>
      </c>
      <c r="I6" s="51" t="s">
        <v>171</v>
      </c>
      <c r="J6" s="51" t="s">
        <v>172</v>
      </c>
    </row>
    <row r="7" spans="1:15" x14ac:dyDescent="0.25">
      <c r="A7" t="s">
        <v>174</v>
      </c>
      <c r="B7">
        <v>0.11</v>
      </c>
      <c r="C7">
        <v>0.08</v>
      </c>
      <c r="D7">
        <v>1.07</v>
      </c>
      <c r="E7">
        <v>0.31</v>
      </c>
      <c r="F7">
        <v>0.37</v>
      </c>
      <c r="G7">
        <v>0.12</v>
      </c>
      <c r="H7">
        <v>0.17</v>
      </c>
      <c r="I7">
        <v>0.2</v>
      </c>
      <c r="J7">
        <v>0.28999999999999998</v>
      </c>
    </row>
    <row r="12" spans="1:15" ht="45" x14ac:dyDescent="0.25">
      <c r="C12" s="51" t="s">
        <v>173</v>
      </c>
      <c r="D12" s="51" t="s">
        <v>162</v>
      </c>
      <c r="E12" s="51" t="s">
        <v>164</v>
      </c>
      <c r="F12" s="51" t="s">
        <v>167</v>
      </c>
      <c r="G12" s="51" t="s">
        <v>168</v>
      </c>
    </row>
    <row r="13" spans="1:15" x14ac:dyDescent="0.25">
      <c r="C13">
        <v>4.8499999999999996</v>
      </c>
      <c r="D13">
        <v>16.13</v>
      </c>
      <c r="E13">
        <v>13.64</v>
      </c>
      <c r="F13">
        <v>15.67</v>
      </c>
      <c r="G13">
        <v>3.69</v>
      </c>
    </row>
    <row r="16" spans="1:15" ht="30" x14ac:dyDescent="0.25">
      <c r="B16" s="51" t="s">
        <v>173</v>
      </c>
      <c r="C16" s="51" t="s">
        <v>168</v>
      </c>
      <c r="D16" s="51" t="s">
        <v>162</v>
      </c>
      <c r="E16" s="51" t="s">
        <v>164</v>
      </c>
      <c r="F16" s="51" t="s">
        <v>175</v>
      </c>
    </row>
    <row r="17" spans="1:6" x14ac:dyDescent="0.25">
      <c r="A17" t="s">
        <v>13</v>
      </c>
      <c r="B17" s="52">
        <v>101</v>
      </c>
      <c r="C17" s="52">
        <v>20</v>
      </c>
      <c r="D17" s="52">
        <v>21.5</v>
      </c>
      <c r="E17" s="52">
        <v>20.5</v>
      </c>
      <c r="F17" s="52">
        <v>20.5</v>
      </c>
    </row>
    <row r="18" spans="1:6" x14ac:dyDescent="0.25">
      <c r="A18" t="s">
        <v>14</v>
      </c>
      <c r="B18" s="52">
        <v>223</v>
      </c>
      <c r="C18" s="52">
        <v>145</v>
      </c>
      <c r="D18" s="52">
        <v>144</v>
      </c>
      <c r="E18" s="52">
        <v>145</v>
      </c>
      <c r="F18" s="52">
        <v>144</v>
      </c>
    </row>
    <row r="19" spans="1:6" x14ac:dyDescent="0.25">
      <c r="A19" t="s">
        <v>174</v>
      </c>
      <c r="B19">
        <v>4.8499999999999996</v>
      </c>
      <c r="C19">
        <v>3.69</v>
      </c>
      <c r="D19">
        <v>16.13</v>
      </c>
      <c r="E19">
        <v>13.64</v>
      </c>
      <c r="F19">
        <v>15.67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4373-0A50-43EB-A14A-5735EC5F1BA2}">
  <dimension ref="A1:R8"/>
  <sheetViews>
    <sheetView tabSelected="1" workbookViewId="0">
      <selection activeCell="K17" sqref="K17"/>
    </sheetView>
  </sheetViews>
  <sheetFormatPr defaultRowHeight="15" x14ac:dyDescent="0.25"/>
  <cols>
    <col min="3" max="3" width="10.42578125" customWidth="1"/>
    <col min="4" max="4" width="11" customWidth="1"/>
    <col min="5" max="5" width="9.85546875" customWidth="1"/>
    <col min="7" max="7" width="12.28515625" customWidth="1"/>
    <col min="8" max="8" width="11.42578125" customWidth="1"/>
    <col min="9" max="9" width="11.85546875" customWidth="1"/>
    <col min="13" max="13" width="8.85546875" customWidth="1"/>
    <col min="15" max="15" width="13.5703125" customWidth="1"/>
  </cols>
  <sheetData>
    <row r="1" spans="1:18" ht="30" x14ac:dyDescent="0.25">
      <c r="A1" s="51"/>
      <c r="B1" s="51" t="s">
        <v>177</v>
      </c>
      <c r="C1" s="51" t="s">
        <v>176</v>
      </c>
      <c r="D1" s="51" t="s">
        <v>182</v>
      </c>
      <c r="E1" s="51" t="s">
        <v>181</v>
      </c>
      <c r="F1" s="51" t="s">
        <v>180</v>
      </c>
      <c r="G1" s="51" t="s">
        <v>178</v>
      </c>
      <c r="H1" s="51" t="s">
        <v>179</v>
      </c>
      <c r="I1" s="51" t="s">
        <v>17</v>
      </c>
      <c r="J1" s="51" t="s">
        <v>18</v>
      </c>
      <c r="K1" s="51" t="s">
        <v>173</v>
      </c>
      <c r="L1" s="51" t="s">
        <v>168</v>
      </c>
      <c r="M1" s="51" t="s">
        <v>162</v>
      </c>
      <c r="N1" s="51" t="s">
        <v>164</v>
      </c>
      <c r="O1" s="51" t="s">
        <v>175</v>
      </c>
      <c r="R1" s="55" t="s">
        <v>272</v>
      </c>
    </row>
    <row r="2" spans="1:18" x14ac:dyDescent="0.25">
      <c r="A2" t="s">
        <v>13</v>
      </c>
      <c r="B2" s="52">
        <v>16464</v>
      </c>
      <c r="C2" s="52">
        <v>16464</v>
      </c>
      <c r="D2" s="52">
        <v>16464</v>
      </c>
      <c r="E2" s="52">
        <v>16464</v>
      </c>
      <c r="F2" s="52">
        <v>16464</v>
      </c>
      <c r="G2" s="52">
        <v>16464</v>
      </c>
      <c r="H2" s="52">
        <v>16464</v>
      </c>
      <c r="I2" s="52">
        <v>16496</v>
      </c>
      <c r="J2" s="52">
        <v>16496</v>
      </c>
      <c r="K2" s="52">
        <v>28592</v>
      </c>
      <c r="L2" s="52">
        <v>16480</v>
      </c>
      <c r="M2" s="52">
        <v>17488</v>
      </c>
      <c r="N2" s="52">
        <v>16464</v>
      </c>
      <c r="O2" s="52">
        <v>16496</v>
      </c>
      <c r="R2" s="56">
        <v>16464</v>
      </c>
    </row>
    <row r="3" spans="1:18" ht="15.75" thickBot="1" x14ac:dyDescent="0.3">
      <c r="A3" t="s">
        <v>14</v>
      </c>
      <c r="B3" s="52">
        <v>139492</v>
      </c>
      <c r="C3" s="52">
        <v>140772</v>
      </c>
      <c r="D3" s="52">
        <v>138932</v>
      </c>
      <c r="E3" s="52">
        <v>139308</v>
      </c>
      <c r="F3" s="52">
        <v>139308</v>
      </c>
      <c r="G3" s="52">
        <v>141900</v>
      </c>
      <c r="H3" s="52">
        <v>141980</v>
      </c>
      <c r="I3" s="52">
        <v>137492</v>
      </c>
      <c r="J3" s="52">
        <v>139700</v>
      </c>
      <c r="K3" s="52">
        <v>150748</v>
      </c>
      <c r="L3" s="52">
        <v>140988</v>
      </c>
      <c r="M3" s="52">
        <v>140148</v>
      </c>
      <c r="N3" s="52">
        <v>141340</v>
      </c>
      <c r="O3" s="52">
        <v>139516</v>
      </c>
      <c r="R3" s="57">
        <v>135308</v>
      </c>
    </row>
    <row r="4" spans="1:18" x14ac:dyDescent="0.25">
      <c r="A4" t="s">
        <v>174</v>
      </c>
      <c r="B4">
        <v>8.7999999999999995E-2</v>
      </c>
      <c r="C4">
        <v>6.0999999999999999E-2</v>
      </c>
      <c r="D4">
        <v>0.99</v>
      </c>
      <c r="E4">
        <v>0.24</v>
      </c>
      <c r="F4">
        <v>0.28999999999999998</v>
      </c>
      <c r="G4">
        <v>8.6999999999999994E-2</v>
      </c>
      <c r="H4">
        <v>0.125</v>
      </c>
      <c r="I4">
        <v>0.152</v>
      </c>
      <c r="J4">
        <v>0.22800000000000001</v>
      </c>
      <c r="K4">
        <v>1.29</v>
      </c>
      <c r="L4">
        <v>3.02</v>
      </c>
      <c r="M4">
        <v>13.3</v>
      </c>
      <c r="N4">
        <v>11.92</v>
      </c>
      <c r="O4">
        <v>12.54</v>
      </c>
    </row>
    <row r="6" spans="1:18" ht="30" x14ac:dyDescent="0.25">
      <c r="A6" s="51"/>
      <c r="B6" s="51" t="s">
        <v>177</v>
      </c>
      <c r="C6" s="51" t="s">
        <v>176</v>
      </c>
      <c r="D6" s="51" t="s">
        <v>182</v>
      </c>
      <c r="E6" s="51" t="s">
        <v>181</v>
      </c>
      <c r="F6" s="51" t="s">
        <v>180</v>
      </c>
      <c r="G6" s="51" t="s">
        <v>178</v>
      </c>
      <c r="H6" s="51" t="s">
        <v>179</v>
      </c>
      <c r="I6" s="51" t="s">
        <v>17</v>
      </c>
      <c r="J6" s="51" t="s">
        <v>18</v>
      </c>
      <c r="K6" s="51" t="s">
        <v>173</v>
      </c>
      <c r="L6" s="51" t="s">
        <v>168</v>
      </c>
      <c r="M6" s="51" t="s">
        <v>162</v>
      </c>
      <c r="N6" s="51" t="s">
        <v>164</v>
      </c>
      <c r="O6" s="51" t="s">
        <v>175</v>
      </c>
    </row>
    <row r="7" spans="1:18" x14ac:dyDescent="0.25">
      <c r="A7" t="s">
        <v>13</v>
      </c>
      <c r="B7" s="52">
        <f t="shared" ref="B7:J7" si="0">B2-$R$2</f>
        <v>0</v>
      </c>
      <c r="C7" s="52">
        <f t="shared" si="0"/>
        <v>0</v>
      </c>
      <c r="D7" s="52">
        <f t="shared" si="0"/>
        <v>0</v>
      </c>
      <c r="E7" s="52">
        <f t="shared" si="0"/>
        <v>0</v>
      </c>
      <c r="F7" s="52">
        <f t="shared" si="0"/>
        <v>0</v>
      </c>
      <c r="G7" s="52">
        <f t="shared" si="0"/>
        <v>0</v>
      </c>
      <c r="H7" s="52">
        <f t="shared" si="0"/>
        <v>0</v>
      </c>
      <c r="I7" s="52">
        <f t="shared" si="0"/>
        <v>32</v>
      </c>
      <c r="J7" s="52">
        <f t="shared" si="0"/>
        <v>32</v>
      </c>
      <c r="K7" s="52">
        <f t="shared" ref="K7:O7" si="1">K2-$R$2</f>
        <v>12128</v>
      </c>
      <c r="L7" s="52">
        <f t="shared" si="1"/>
        <v>16</v>
      </c>
      <c r="M7" s="52">
        <f t="shared" si="1"/>
        <v>1024</v>
      </c>
      <c r="N7" s="52">
        <f t="shared" si="1"/>
        <v>0</v>
      </c>
      <c r="O7" s="52">
        <f t="shared" si="1"/>
        <v>32</v>
      </c>
    </row>
    <row r="8" spans="1:18" x14ac:dyDescent="0.25">
      <c r="A8" t="s">
        <v>14</v>
      </c>
      <c r="B8" s="52">
        <f t="shared" ref="B8:J8" si="2">B3-$R$3</f>
        <v>4184</v>
      </c>
      <c r="C8" s="52">
        <f t="shared" si="2"/>
        <v>5464</v>
      </c>
      <c r="D8" s="52">
        <f t="shared" si="2"/>
        <v>3624</v>
      </c>
      <c r="E8" s="52">
        <f t="shared" si="2"/>
        <v>4000</v>
      </c>
      <c r="F8" s="52">
        <f t="shared" si="2"/>
        <v>4000</v>
      </c>
      <c r="G8" s="52">
        <f t="shared" si="2"/>
        <v>6592</v>
      </c>
      <c r="H8" s="52">
        <f t="shared" si="2"/>
        <v>6672</v>
      </c>
      <c r="I8" s="52">
        <f t="shared" si="2"/>
        <v>2184</v>
      </c>
      <c r="J8" s="52">
        <f t="shared" si="2"/>
        <v>4392</v>
      </c>
      <c r="K8" s="52">
        <f t="shared" ref="K8:O8" si="3">K3-$R$3</f>
        <v>15440</v>
      </c>
      <c r="L8" s="52">
        <f t="shared" si="3"/>
        <v>5680</v>
      </c>
      <c r="M8" s="52">
        <f t="shared" si="3"/>
        <v>4840</v>
      </c>
      <c r="N8" s="52">
        <f t="shared" si="3"/>
        <v>6032</v>
      </c>
      <c r="O8" s="52">
        <f t="shared" si="3"/>
        <v>4208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231C-06BA-4A72-8C12-484CB1747FBA}">
  <dimension ref="A1:P8"/>
  <sheetViews>
    <sheetView workbookViewId="0">
      <selection activeCell="C7" sqref="C7:P7"/>
    </sheetView>
  </sheetViews>
  <sheetFormatPr defaultRowHeight="15" x14ac:dyDescent="0.25"/>
  <cols>
    <col min="2" max="2" width="11.28515625" customWidth="1"/>
    <col min="4" max="4" width="11" customWidth="1"/>
    <col min="5" max="5" width="13.28515625" customWidth="1"/>
    <col min="6" max="6" width="11.7109375" customWidth="1"/>
    <col min="8" max="8" width="11.85546875" customWidth="1"/>
    <col min="9" max="10" width="12.140625" customWidth="1"/>
    <col min="14" max="14" width="14.7109375" customWidth="1"/>
    <col min="15" max="15" width="16.42578125" customWidth="1"/>
    <col min="16" max="16" width="13.85546875" customWidth="1"/>
  </cols>
  <sheetData>
    <row r="1" spans="1:16" ht="30" x14ac:dyDescent="0.25">
      <c r="C1" s="51" t="s">
        <v>177</v>
      </c>
      <c r="D1" s="51" t="s">
        <v>176</v>
      </c>
      <c r="E1" s="51" t="s">
        <v>182</v>
      </c>
      <c r="F1" s="51" t="s">
        <v>181</v>
      </c>
      <c r="G1" s="51" t="s">
        <v>180</v>
      </c>
      <c r="H1" s="51" t="s">
        <v>178</v>
      </c>
      <c r="I1" s="51" t="s">
        <v>179</v>
      </c>
      <c r="J1" s="51" t="s">
        <v>17</v>
      </c>
      <c r="K1" s="51" t="s">
        <v>18</v>
      </c>
      <c r="L1" s="51" t="s">
        <v>173</v>
      </c>
      <c r="M1" s="51" t="s">
        <v>168</v>
      </c>
      <c r="N1" s="51" t="s">
        <v>162</v>
      </c>
      <c r="O1" s="51" t="s">
        <v>164</v>
      </c>
      <c r="P1" s="51" t="s">
        <v>175</v>
      </c>
    </row>
    <row r="2" spans="1:16" x14ac:dyDescent="0.25">
      <c r="B2" t="s">
        <v>273</v>
      </c>
      <c r="C2">
        <v>20</v>
      </c>
      <c r="D2">
        <v>20</v>
      </c>
      <c r="E2">
        <v>5</v>
      </c>
      <c r="F2">
        <v>5</v>
      </c>
      <c r="G2">
        <v>5</v>
      </c>
      <c r="H2">
        <v>20</v>
      </c>
      <c r="I2">
        <v>20</v>
      </c>
      <c r="J2">
        <v>5</v>
      </c>
      <c r="K2">
        <v>5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 s="74" t="s">
        <v>274</v>
      </c>
      <c r="B3" t="s">
        <v>275</v>
      </c>
      <c r="C3">
        <v>42.8</v>
      </c>
      <c r="D3">
        <v>29.7</v>
      </c>
      <c r="E3">
        <v>97.6</v>
      </c>
      <c r="F3">
        <v>29.5</v>
      </c>
      <c r="G3">
        <v>35.799999999999997</v>
      </c>
      <c r="H3">
        <v>35</v>
      </c>
      <c r="I3">
        <v>50</v>
      </c>
      <c r="J3">
        <v>14.4</v>
      </c>
      <c r="K3">
        <v>24.9</v>
      </c>
      <c r="L3">
        <v>28.9</v>
      </c>
      <c r="M3">
        <v>63.2</v>
      </c>
      <c r="N3">
        <v>317</v>
      </c>
      <c r="O3">
        <v>276</v>
      </c>
      <c r="P3">
        <v>287</v>
      </c>
    </row>
    <row r="4" spans="1:16" x14ac:dyDescent="0.25">
      <c r="A4" s="74"/>
      <c r="B4" t="s">
        <v>276</v>
      </c>
      <c r="C4">
        <f>C3/C2</f>
        <v>2.1399999999999997</v>
      </c>
      <c r="D4">
        <f t="shared" ref="D4:P4" si="0">D3/D2</f>
        <v>1.4849999999999999</v>
      </c>
      <c r="E4">
        <f t="shared" si="0"/>
        <v>19.52</v>
      </c>
      <c r="F4">
        <f t="shared" si="0"/>
        <v>5.9</v>
      </c>
      <c r="G4">
        <f t="shared" si="0"/>
        <v>7.1599999999999993</v>
      </c>
      <c r="H4">
        <f t="shared" si="0"/>
        <v>1.75</v>
      </c>
      <c r="I4">
        <f t="shared" si="0"/>
        <v>2.5</v>
      </c>
      <c r="J4">
        <f t="shared" si="0"/>
        <v>2.88</v>
      </c>
      <c r="K4">
        <f t="shared" si="0"/>
        <v>4.9799999999999995</v>
      </c>
      <c r="L4">
        <f t="shared" si="0"/>
        <v>28.9</v>
      </c>
      <c r="M4">
        <f t="shared" si="0"/>
        <v>63.2</v>
      </c>
      <c r="N4">
        <f t="shared" si="0"/>
        <v>317</v>
      </c>
      <c r="O4">
        <f t="shared" si="0"/>
        <v>276</v>
      </c>
      <c r="P4">
        <f t="shared" si="0"/>
        <v>287</v>
      </c>
    </row>
    <row r="5" spans="1:16" x14ac:dyDescent="0.25">
      <c r="A5" s="74" t="s">
        <v>268</v>
      </c>
      <c r="B5" t="s">
        <v>275</v>
      </c>
      <c r="C5">
        <v>1.77</v>
      </c>
      <c r="D5">
        <v>1.23</v>
      </c>
      <c r="E5">
        <v>5</v>
      </c>
      <c r="F5">
        <v>1.22</v>
      </c>
      <c r="G5">
        <v>1.49</v>
      </c>
      <c r="H5">
        <v>1.77</v>
      </c>
      <c r="I5">
        <v>2.5</v>
      </c>
      <c r="J5">
        <v>0.77</v>
      </c>
      <c r="K5">
        <v>1.1299999999999999</v>
      </c>
      <c r="L5">
        <v>1.23</v>
      </c>
      <c r="M5">
        <v>3</v>
      </c>
      <c r="N5">
        <v>13.35</v>
      </c>
      <c r="O5">
        <v>12.1</v>
      </c>
      <c r="P5">
        <v>12.6</v>
      </c>
    </row>
    <row r="6" spans="1:16" x14ac:dyDescent="0.25">
      <c r="A6" s="74"/>
      <c r="B6" t="s">
        <v>276</v>
      </c>
      <c r="C6">
        <f>C5/C2</f>
        <v>8.8499999999999995E-2</v>
      </c>
      <c r="D6">
        <f t="shared" ref="D6:P6" si="1">D5/D2</f>
        <v>6.1499999999999999E-2</v>
      </c>
      <c r="E6">
        <f t="shared" si="1"/>
        <v>1</v>
      </c>
      <c r="F6">
        <f t="shared" si="1"/>
        <v>0.24399999999999999</v>
      </c>
      <c r="G6">
        <f t="shared" si="1"/>
        <v>0.29799999999999999</v>
      </c>
      <c r="H6">
        <f t="shared" si="1"/>
        <v>8.8499999999999995E-2</v>
      </c>
      <c r="I6">
        <f t="shared" si="1"/>
        <v>0.125</v>
      </c>
      <c r="J6">
        <f t="shared" si="1"/>
        <v>0.154</v>
      </c>
      <c r="K6">
        <f t="shared" si="1"/>
        <v>0.22599999999999998</v>
      </c>
      <c r="L6">
        <f t="shared" si="1"/>
        <v>1.23</v>
      </c>
      <c r="M6">
        <f t="shared" si="1"/>
        <v>3</v>
      </c>
      <c r="N6">
        <f t="shared" si="1"/>
        <v>13.35</v>
      </c>
      <c r="O6">
        <f t="shared" si="1"/>
        <v>12.1</v>
      </c>
      <c r="P6">
        <f t="shared" si="1"/>
        <v>12.6</v>
      </c>
    </row>
    <row r="7" spans="1:16" x14ac:dyDescent="0.25">
      <c r="A7" s="74"/>
      <c r="B7" t="s">
        <v>277</v>
      </c>
      <c r="C7">
        <v>8.7999999999999995E-2</v>
      </c>
      <c r="D7">
        <v>6.0999999999999999E-2</v>
      </c>
      <c r="E7">
        <v>0.99</v>
      </c>
      <c r="F7">
        <v>0.24</v>
      </c>
      <c r="G7">
        <v>0.28999999999999998</v>
      </c>
      <c r="H7">
        <v>8.6999999999999994E-2</v>
      </c>
      <c r="I7">
        <v>0.125</v>
      </c>
      <c r="J7">
        <v>0.152</v>
      </c>
      <c r="K7">
        <v>0.22800000000000001</v>
      </c>
      <c r="L7">
        <v>1.29</v>
      </c>
      <c r="M7">
        <v>3.02</v>
      </c>
      <c r="N7">
        <v>13.3</v>
      </c>
      <c r="O7">
        <v>11.92</v>
      </c>
      <c r="P7">
        <v>12.54</v>
      </c>
    </row>
    <row r="8" spans="1:16" x14ac:dyDescent="0.25">
      <c r="A8" s="74"/>
      <c r="B8" t="s">
        <v>278</v>
      </c>
      <c r="C8">
        <f>C7-C6</f>
        <v>-5.0000000000000044E-4</v>
      </c>
      <c r="D8">
        <f t="shared" ref="D8:P8" si="2">D7-D6</f>
        <v>-5.0000000000000044E-4</v>
      </c>
      <c r="E8">
        <f t="shared" si="2"/>
        <v>-1.0000000000000009E-2</v>
      </c>
      <c r="F8">
        <f t="shared" si="2"/>
        <v>-4.0000000000000036E-3</v>
      </c>
      <c r="G8">
        <f t="shared" si="2"/>
        <v>-8.0000000000000071E-3</v>
      </c>
      <c r="H8">
        <f t="shared" si="2"/>
        <v>-1.5000000000000013E-3</v>
      </c>
      <c r="I8">
        <f t="shared" si="2"/>
        <v>0</v>
      </c>
      <c r="J8">
        <f t="shared" si="2"/>
        <v>-2.0000000000000018E-3</v>
      </c>
      <c r="K8">
        <f t="shared" si="2"/>
        <v>2.0000000000000295E-3</v>
      </c>
      <c r="L8">
        <f t="shared" si="2"/>
        <v>6.0000000000000053E-2</v>
      </c>
      <c r="M8">
        <f t="shared" si="2"/>
        <v>2.0000000000000018E-2</v>
      </c>
      <c r="N8">
        <f t="shared" si="2"/>
        <v>-4.9999999999998934E-2</v>
      </c>
      <c r="O8">
        <f t="shared" si="2"/>
        <v>-0.17999999999999972</v>
      </c>
      <c r="P8">
        <f t="shared" si="2"/>
        <v>-6.0000000000000497E-2</v>
      </c>
    </row>
  </sheetData>
  <mergeCells count="2">
    <mergeCell ref="A3:A4"/>
    <mergeCell ref="A5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3070-FEC8-4C93-9555-336BEAD13F73}">
  <dimension ref="A1:R40"/>
  <sheetViews>
    <sheetView topLeftCell="A10" workbookViewId="0">
      <selection activeCell="D24" sqref="D24"/>
    </sheetView>
  </sheetViews>
  <sheetFormatPr defaultRowHeight="15" x14ac:dyDescent="0.25"/>
  <cols>
    <col min="1" max="1" width="14.42578125" bestFit="1" customWidth="1"/>
    <col min="2" max="3" width="12.42578125" bestFit="1" customWidth="1"/>
    <col min="4" max="4" width="11.140625" bestFit="1" customWidth="1"/>
    <col min="5" max="8" width="11.140625" customWidth="1"/>
    <col min="9" max="9" width="9.5703125" bestFit="1" customWidth="1"/>
    <col min="10" max="10" width="8.5703125" bestFit="1" customWidth="1"/>
    <col min="11" max="12" width="10.7109375" bestFit="1" customWidth="1"/>
    <col min="13" max="13" width="10.85546875" bestFit="1" customWidth="1"/>
    <col min="14" max="14" width="8.5703125" bestFit="1" customWidth="1"/>
    <col min="15" max="15" width="9.42578125" bestFit="1" customWidth="1"/>
    <col min="16" max="16" width="14.140625" bestFit="1" customWidth="1"/>
    <col min="17" max="17" width="14.85546875" bestFit="1" customWidth="1"/>
    <col min="18" max="18" width="13.42578125" bestFit="1" customWidth="1"/>
  </cols>
  <sheetData>
    <row r="1" spans="1:18" x14ac:dyDescent="0.25">
      <c r="B1" t="s">
        <v>177</v>
      </c>
      <c r="C1" t="s">
        <v>176</v>
      </c>
      <c r="D1" t="s">
        <v>182</v>
      </c>
      <c r="I1" t="s">
        <v>181</v>
      </c>
      <c r="J1" t="s">
        <v>180</v>
      </c>
      <c r="K1" t="s">
        <v>178</v>
      </c>
      <c r="L1" t="s">
        <v>179</v>
      </c>
      <c r="M1" t="s">
        <v>17</v>
      </c>
      <c r="N1" t="s">
        <v>18</v>
      </c>
      <c r="O1" t="s">
        <v>168</v>
      </c>
      <c r="P1" t="s">
        <v>162</v>
      </c>
      <c r="Q1" t="s">
        <v>164</v>
      </c>
      <c r="R1" t="s">
        <v>175</v>
      </c>
    </row>
    <row r="2" spans="1:18" x14ac:dyDescent="0.25">
      <c r="A2" t="s">
        <v>174</v>
      </c>
      <c r="B2">
        <v>0.11</v>
      </c>
      <c r="C2">
        <v>0.08</v>
      </c>
      <c r="D2">
        <v>1.07</v>
      </c>
      <c r="I2">
        <v>0.31</v>
      </c>
      <c r="J2">
        <v>0.37</v>
      </c>
      <c r="K2">
        <v>0.12</v>
      </c>
      <c r="L2">
        <v>0.17</v>
      </c>
      <c r="M2">
        <v>0.2</v>
      </c>
      <c r="N2">
        <v>0.28999999999999998</v>
      </c>
      <c r="O2">
        <v>3.69</v>
      </c>
      <c r="P2">
        <v>16.13</v>
      </c>
      <c r="Q2">
        <v>13.64</v>
      </c>
      <c r="R2">
        <v>15.67</v>
      </c>
    </row>
    <row r="3" spans="1:18" x14ac:dyDescent="0.25">
      <c r="B3">
        <f>$O$2/B2</f>
        <v>33.545454545454547</v>
      </c>
      <c r="C3">
        <f>$O$2/C2</f>
        <v>46.125</v>
      </c>
      <c r="D3">
        <f>$O$2/D2</f>
        <v>3.4485981308411211</v>
      </c>
      <c r="I3">
        <f t="shared" ref="I3:R3" si="0">$O$2/I2</f>
        <v>11.903225806451612</v>
      </c>
      <c r="J3">
        <f t="shared" si="0"/>
        <v>9.9729729729729737</v>
      </c>
      <c r="K3">
        <f t="shared" si="0"/>
        <v>30.75</v>
      </c>
      <c r="L3">
        <f t="shared" si="0"/>
        <v>21.705882352941174</v>
      </c>
      <c r="M3">
        <f t="shared" si="0"/>
        <v>18.45</v>
      </c>
      <c r="N3">
        <f t="shared" si="0"/>
        <v>12.724137931034484</v>
      </c>
      <c r="O3">
        <f t="shared" si="0"/>
        <v>1</v>
      </c>
      <c r="P3">
        <f t="shared" si="0"/>
        <v>0.22876627402355859</v>
      </c>
      <c r="Q3">
        <f t="shared" si="0"/>
        <v>0.27052785923753664</v>
      </c>
      <c r="R3">
        <f t="shared" si="0"/>
        <v>0.2354818123803446</v>
      </c>
    </row>
    <row r="5" spans="1:18" x14ac:dyDescent="0.25">
      <c r="A5" t="str">
        <f>B1</f>
        <v>Ascon128</v>
      </c>
    </row>
    <row r="6" spans="1:18" x14ac:dyDescent="0.25">
      <c r="A6" t="str">
        <f>C1</f>
        <v>Ascon128a</v>
      </c>
    </row>
    <row r="7" spans="1:18" x14ac:dyDescent="0.25">
      <c r="A7" t="str">
        <f>D1</f>
        <v>Giftcofb128</v>
      </c>
    </row>
    <row r="8" spans="1:18" x14ac:dyDescent="0.25">
      <c r="A8" t="s">
        <v>181</v>
      </c>
      <c r="B8">
        <v>0.11</v>
      </c>
      <c r="C8">
        <v>0.08</v>
      </c>
      <c r="D8">
        <v>1.07</v>
      </c>
      <c r="I8">
        <v>0.31</v>
      </c>
      <c r="J8">
        <v>0.37</v>
      </c>
      <c r="K8">
        <v>0.12</v>
      </c>
      <c r="L8">
        <v>0.17</v>
      </c>
      <c r="M8">
        <v>0.2</v>
      </c>
      <c r="N8">
        <v>0.28999999999999998</v>
      </c>
      <c r="O8">
        <v>3.69</v>
      </c>
      <c r="P8">
        <v>16.13</v>
      </c>
      <c r="Q8">
        <v>13.64</v>
      </c>
      <c r="R8">
        <v>15.67</v>
      </c>
    </row>
    <row r="9" spans="1:18" x14ac:dyDescent="0.25">
      <c r="A9" t="s">
        <v>180</v>
      </c>
    </row>
    <row r="10" spans="1:18" x14ac:dyDescent="0.25">
      <c r="A10" t="s">
        <v>178</v>
      </c>
    </row>
    <row r="12" spans="1:18" x14ac:dyDescent="0.25">
      <c r="A12" t="s">
        <v>183</v>
      </c>
      <c r="B12" t="s">
        <v>268</v>
      </c>
      <c r="C12" t="s">
        <v>267</v>
      </c>
      <c r="D12" t="s">
        <v>267</v>
      </c>
      <c r="F12" t="s">
        <v>270</v>
      </c>
      <c r="G12" t="s">
        <v>271</v>
      </c>
      <c r="I12" t="s">
        <v>269</v>
      </c>
    </row>
    <row r="13" spans="1:18" x14ac:dyDescent="0.25">
      <c r="A13" t="s">
        <v>176</v>
      </c>
      <c r="B13">
        <v>5.5699999999999999E-4</v>
      </c>
      <c r="C13">
        <f t="shared" ref="C13:C25" si="1">$B$22/B13</f>
        <v>41.048473967684018</v>
      </c>
      <c r="D13">
        <f t="shared" ref="D13:D25" si="2">$B$24/B13</f>
        <v>162.47217235188509</v>
      </c>
      <c r="E13">
        <v>13</v>
      </c>
      <c r="G13">
        <v>1.78</v>
      </c>
      <c r="H13">
        <f>_xlfn.XLOOKUP(A13,$A$28:$A$40,$C$28:$C$40)</f>
        <v>12</v>
      </c>
    </row>
    <row r="14" spans="1:18" x14ac:dyDescent="0.25">
      <c r="A14" t="s">
        <v>177</v>
      </c>
      <c r="B14">
        <v>6.9999999999999999E-4</v>
      </c>
      <c r="C14">
        <f t="shared" si="1"/>
        <v>32.662857142857142</v>
      </c>
      <c r="D14">
        <f t="shared" si="2"/>
        <v>129.28142857142856</v>
      </c>
      <c r="E14">
        <v>12</v>
      </c>
      <c r="G14">
        <v>1.61</v>
      </c>
      <c r="H14">
        <f t="shared" ref="H14:H25" si="3">_xlfn.XLOOKUP(A14,$A$28:$A$40,$C$28:$C$40)</f>
        <v>10</v>
      </c>
    </row>
    <row r="15" spans="1:18" x14ac:dyDescent="0.25">
      <c r="A15" t="s">
        <v>178</v>
      </c>
      <c r="B15">
        <v>9.3599999999999998E-4</v>
      </c>
      <c r="C15">
        <f t="shared" si="1"/>
        <v>24.427350427350426</v>
      </c>
      <c r="D15">
        <f t="shared" si="2"/>
        <v>96.684829059829056</v>
      </c>
      <c r="E15">
        <v>11</v>
      </c>
      <c r="G15">
        <v>2.0099999999999998</v>
      </c>
      <c r="H15">
        <f t="shared" si="3"/>
        <v>13</v>
      </c>
    </row>
    <row r="16" spans="1:18" x14ac:dyDescent="0.25">
      <c r="A16" t="s">
        <v>17</v>
      </c>
      <c r="B16">
        <v>1.044E-3</v>
      </c>
      <c r="C16">
        <f t="shared" si="1"/>
        <v>21.90038314176245</v>
      </c>
      <c r="D16">
        <f t="shared" si="2"/>
        <v>86.682950191570882</v>
      </c>
      <c r="E16">
        <v>10</v>
      </c>
      <c r="G16">
        <v>1.21</v>
      </c>
      <c r="H16">
        <f t="shared" si="3"/>
        <v>9</v>
      </c>
    </row>
    <row r="17" spans="1:8" x14ac:dyDescent="0.25">
      <c r="A17" t="s">
        <v>179</v>
      </c>
      <c r="B17">
        <v>1.3159999999999999E-3</v>
      </c>
      <c r="C17">
        <f t="shared" si="1"/>
        <v>17.373860182370823</v>
      </c>
      <c r="D17">
        <f t="shared" si="2"/>
        <v>68.766717325227958</v>
      </c>
      <c r="E17">
        <v>9</v>
      </c>
      <c r="G17">
        <v>1.1399999999999999</v>
      </c>
      <c r="H17">
        <f t="shared" si="3"/>
        <v>8</v>
      </c>
    </row>
    <row r="18" spans="1:8" x14ac:dyDescent="0.25">
      <c r="A18" t="s">
        <v>18</v>
      </c>
      <c r="B18">
        <v>2.2499999999999998E-3</v>
      </c>
      <c r="C18">
        <f t="shared" si="1"/>
        <v>10.161777777777779</v>
      </c>
      <c r="D18">
        <f t="shared" si="2"/>
        <v>40.220888888888886</v>
      </c>
      <c r="E18">
        <v>8</v>
      </c>
      <c r="G18">
        <v>1.62</v>
      </c>
      <c r="H18">
        <f t="shared" si="3"/>
        <v>11</v>
      </c>
    </row>
    <row r="19" spans="1:8" x14ac:dyDescent="0.25">
      <c r="A19" t="s">
        <v>182</v>
      </c>
      <c r="B19">
        <v>7.8969999999999995E-3</v>
      </c>
      <c r="C19">
        <f t="shared" si="1"/>
        <v>2.8952766873496265</v>
      </c>
      <c r="D19">
        <f t="shared" si="2"/>
        <v>11.459668228441179</v>
      </c>
      <c r="E19">
        <v>7</v>
      </c>
      <c r="G19">
        <v>1.08</v>
      </c>
      <c r="H19">
        <f t="shared" si="3"/>
        <v>7</v>
      </c>
    </row>
    <row r="20" spans="1:8" x14ac:dyDescent="0.25">
      <c r="A20" t="s">
        <v>180</v>
      </c>
      <c r="B20">
        <v>1.0437E-2</v>
      </c>
      <c r="C20">
        <f t="shared" si="1"/>
        <v>2.1906678164223434</v>
      </c>
      <c r="D20">
        <f t="shared" si="2"/>
        <v>8.670786624508958</v>
      </c>
      <c r="E20">
        <v>6</v>
      </c>
      <c r="G20">
        <v>0.05</v>
      </c>
      <c r="H20">
        <f t="shared" si="3"/>
        <v>2</v>
      </c>
    </row>
    <row r="21" spans="1:8" x14ac:dyDescent="0.25">
      <c r="A21" t="s">
        <v>168</v>
      </c>
      <c r="B21">
        <v>1.9668999999999999E-2</v>
      </c>
      <c r="C21">
        <f t="shared" si="1"/>
        <v>1.1624383547714678</v>
      </c>
      <c r="D21">
        <f t="shared" si="2"/>
        <v>4.6009964919416344</v>
      </c>
      <c r="E21">
        <v>5</v>
      </c>
      <c r="G21">
        <v>0.19</v>
      </c>
      <c r="H21">
        <f t="shared" si="3"/>
        <v>5</v>
      </c>
    </row>
    <row r="22" spans="1:8" x14ac:dyDescent="0.25">
      <c r="A22" t="s">
        <v>181</v>
      </c>
      <c r="B22">
        <v>2.2863999999999999E-2</v>
      </c>
      <c r="C22">
        <f t="shared" si="1"/>
        <v>1</v>
      </c>
      <c r="D22">
        <f t="shared" si="2"/>
        <v>3.9580563331000698</v>
      </c>
      <c r="E22">
        <v>4</v>
      </c>
      <c r="G22">
        <v>0.18</v>
      </c>
      <c r="H22">
        <f t="shared" si="3"/>
        <v>4</v>
      </c>
    </row>
    <row r="23" spans="1:8" x14ac:dyDescent="0.25">
      <c r="A23" t="s">
        <v>175</v>
      </c>
      <c r="B23">
        <v>8.3548999999999998E-2</v>
      </c>
      <c r="C23">
        <f t="shared" si="1"/>
        <v>0.27365976851907264</v>
      </c>
      <c r="D23">
        <f t="shared" si="2"/>
        <v>1.0831607799016145</v>
      </c>
      <c r="E23">
        <v>3</v>
      </c>
      <c r="G23">
        <v>0.08</v>
      </c>
      <c r="H23">
        <f t="shared" si="3"/>
        <v>3</v>
      </c>
    </row>
    <row r="24" spans="1:8" x14ac:dyDescent="0.25">
      <c r="A24" t="s">
        <v>164</v>
      </c>
      <c r="B24">
        <v>9.0496999999999994E-2</v>
      </c>
      <c r="C24">
        <f t="shared" si="1"/>
        <v>0.25264925909146158</v>
      </c>
      <c r="D24">
        <f t="shared" si="2"/>
        <v>1</v>
      </c>
      <c r="E24">
        <v>2</v>
      </c>
      <c r="G24">
        <v>0.37</v>
      </c>
      <c r="H24">
        <f t="shared" si="3"/>
        <v>6</v>
      </c>
    </row>
    <row r="25" spans="1:8" x14ac:dyDescent="0.25">
      <c r="A25" t="s">
        <v>162</v>
      </c>
      <c r="B25">
        <v>0.110528</v>
      </c>
      <c r="C25">
        <f t="shared" si="1"/>
        <v>0.20686160972785175</v>
      </c>
      <c r="D25">
        <f t="shared" si="2"/>
        <v>0.81876990445859865</v>
      </c>
      <c r="E25">
        <v>1</v>
      </c>
      <c r="G25">
        <v>0.02</v>
      </c>
      <c r="H25">
        <f t="shared" si="3"/>
        <v>1</v>
      </c>
    </row>
    <row r="27" spans="1:8" x14ac:dyDescent="0.25">
      <c r="D27" s="54"/>
      <c r="E27" s="54"/>
      <c r="F27" s="54"/>
      <c r="G27" s="54"/>
      <c r="H27" s="54"/>
    </row>
    <row r="28" spans="1:8" x14ac:dyDescent="0.25">
      <c r="A28" t="s">
        <v>178</v>
      </c>
      <c r="B28">
        <v>2.0099999999999998</v>
      </c>
      <c r="C28">
        <v>13</v>
      </c>
      <c r="D28" s="53"/>
      <c r="E28" s="53"/>
      <c r="F28" s="53"/>
      <c r="G28" s="53"/>
      <c r="H28" s="53"/>
    </row>
    <row r="29" spans="1:8" x14ac:dyDescent="0.25">
      <c r="A29" t="s">
        <v>176</v>
      </c>
      <c r="B29">
        <v>1.78</v>
      </c>
      <c r="C29">
        <v>12</v>
      </c>
      <c r="D29" s="53"/>
      <c r="E29" s="53"/>
      <c r="F29" s="53"/>
      <c r="G29" s="53"/>
      <c r="H29" s="53"/>
    </row>
    <row r="30" spans="1:8" x14ac:dyDescent="0.25">
      <c r="A30" t="s">
        <v>18</v>
      </c>
      <c r="B30">
        <v>1.62</v>
      </c>
      <c r="C30">
        <v>11</v>
      </c>
      <c r="D30" s="54"/>
      <c r="E30" s="54"/>
      <c r="F30" s="54"/>
      <c r="G30" s="54"/>
      <c r="H30" s="54"/>
    </row>
    <row r="31" spans="1:8" x14ac:dyDescent="0.25">
      <c r="A31" t="s">
        <v>177</v>
      </c>
      <c r="B31">
        <v>1.61</v>
      </c>
      <c r="C31">
        <v>10</v>
      </c>
      <c r="D31" s="54"/>
      <c r="E31" s="54"/>
      <c r="F31" s="54"/>
      <c r="G31" s="54"/>
      <c r="H31" s="54"/>
    </row>
    <row r="32" spans="1:8" x14ac:dyDescent="0.25">
      <c r="A32" t="s">
        <v>17</v>
      </c>
      <c r="B32">
        <v>1.21</v>
      </c>
      <c r="C32">
        <v>9</v>
      </c>
      <c r="D32" s="53"/>
      <c r="E32" s="53"/>
      <c r="F32" s="53"/>
      <c r="G32" s="53"/>
      <c r="H32" s="53"/>
    </row>
    <row r="33" spans="1:8" x14ac:dyDescent="0.25">
      <c r="A33" t="s">
        <v>179</v>
      </c>
      <c r="B33">
        <v>1.1399999999999999</v>
      </c>
      <c r="C33">
        <v>8</v>
      </c>
      <c r="D33" s="53"/>
      <c r="E33" s="53"/>
      <c r="F33" s="53"/>
      <c r="G33" s="53"/>
      <c r="H33" s="53"/>
    </row>
    <row r="34" spans="1:8" x14ac:dyDescent="0.25">
      <c r="A34" t="s">
        <v>182</v>
      </c>
      <c r="B34">
        <v>1.08</v>
      </c>
      <c r="C34">
        <v>7</v>
      </c>
      <c r="D34" s="54"/>
      <c r="E34" s="54"/>
      <c r="F34" s="54"/>
      <c r="G34" s="54"/>
      <c r="H34" s="54"/>
    </row>
    <row r="35" spans="1:8" x14ac:dyDescent="0.25">
      <c r="A35" t="s">
        <v>164</v>
      </c>
      <c r="B35">
        <v>0.37</v>
      </c>
      <c r="C35">
        <v>6</v>
      </c>
      <c r="D35" s="54"/>
      <c r="E35" s="54"/>
      <c r="F35" s="54"/>
      <c r="G35" s="54"/>
      <c r="H35" s="54"/>
    </row>
    <row r="36" spans="1:8" x14ac:dyDescent="0.25">
      <c r="A36" t="s">
        <v>168</v>
      </c>
      <c r="B36">
        <v>0.19</v>
      </c>
      <c r="C36">
        <v>5</v>
      </c>
      <c r="D36" s="53"/>
      <c r="E36" s="53"/>
      <c r="F36" s="53"/>
      <c r="G36" s="53"/>
      <c r="H36" s="53"/>
    </row>
    <row r="37" spans="1:8" x14ac:dyDescent="0.25">
      <c r="A37" t="s">
        <v>181</v>
      </c>
      <c r="B37">
        <v>0.18</v>
      </c>
      <c r="C37">
        <v>4</v>
      </c>
      <c r="D37" s="53"/>
      <c r="E37" s="53"/>
      <c r="F37" s="53"/>
      <c r="G37" s="53"/>
      <c r="H37" s="53"/>
    </row>
    <row r="38" spans="1:8" x14ac:dyDescent="0.25">
      <c r="A38" t="s">
        <v>175</v>
      </c>
      <c r="B38">
        <v>0.08</v>
      </c>
      <c r="C38">
        <v>3</v>
      </c>
      <c r="D38" s="54"/>
      <c r="E38" s="54"/>
      <c r="F38" s="54"/>
      <c r="G38" s="54"/>
      <c r="H38" s="54"/>
    </row>
    <row r="39" spans="1:8" x14ac:dyDescent="0.25">
      <c r="A39" t="s">
        <v>180</v>
      </c>
      <c r="B39">
        <v>0.05</v>
      </c>
      <c r="C39">
        <v>2</v>
      </c>
      <c r="D39" s="54"/>
      <c r="E39" s="54"/>
      <c r="F39" s="54"/>
      <c r="G39" s="54"/>
      <c r="H39" s="54"/>
    </row>
    <row r="40" spans="1:8" x14ac:dyDescent="0.25">
      <c r="A40" t="s">
        <v>162</v>
      </c>
      <c r="B40">
        <v>0.02</v>
      </c>
      <c r="C40">
        <v>1</v>
      </c>
    </row>
  </sheetData>
  <autoFilter ref="A27:B27" xr:uid="{EFDE3070-FEC8-4C93-9555-336BEAD13F73}">
    <sortState xmlns:xlrd2="http://schemas.microsoft.com/office/spreadsheetml/2017/richdata2" ref="A28:B40">
      <sortCondition descending="1" ref="B27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E14F-2895-4D2E-B856-5592D89F63F1}">
  <sheetPr filterMode="1"/>
  <dimension ref="A1:I76"/>
  <sheetViews>
    <sheetView workbookViewId="0">
      <selection activeCell="J81" sqref="J81"/>
    </sheetView>
  </sheetViews>
  <sheetFormatPr defaultRowHeight="15" x14ac:dyDescent="0.25"/>
  <cols>
    <col min="1" max="1" width="36.42578125" bestFit="1" customWidth="1"/>
    <col min="2" max="2" width="8.7109375" bestFit="1" customWidth="1"/>
    <col min="3" max="3" width="11.140625" bestFit="1" customWidth="1"/>
    <col min="4" max="4" width="8.7109375" bestFit="1" customWidth="1"/>
    <col min="5" max="5" width="18" bestFit="1" customWidth="1"/>
    <col min="6" max="6" width="18.140625" bestFit="1" customWidth="1"/>
    <col min="7" max="7" width="16.7109375" bestFit="1" customWidth="1"/>
    <col min="8" max="8" width="16.85546875" bestFit="1" customWidth="1"/>
    <col min="9" max="9" width="8.5703125" bestFit="1" customWidth="1"/>
  </cols>
  <sheetData>
    <row r="1" spans="1:9" x14ac:dyDescent="0.25">
      <c r="A1" s="53" t="s">
        <v>183</v>
      </c>
      <c r="B1" s="53" t="s">
        <v>184</v>
      </c>
      <c r="C1" s="53" t="s">
        <v>185</v>
      </c>
      <c r="D1" s="53" t="s">
        <v>186</v>
      </c>
      <c r="E1" s="53" t="s">
        <v>187</v>
      </c>
      <c r="F1" s="53" t="s">
        <v>188</v>
      </c>
      <c r="G1" s="53" t="s">
        <v>189</v>
      </c>
      <c r="H1" s="53" t="s">
        <v>190</v>
      </c>
      <c r="I1" s="53" t="s">
        <v>191</v>
      </c>
    </row>
    <row r="2" spans="1:9" ht="16.5" hidden="1" x14ac:dyDescent="0.25">
      <c r="A2" s="54" t="s">
        <v>192</v>
      </c>
      <c r="B2" s="53">
        <v>128</v>
      </c>
      <c r="C2" s="53">
        <v>128</v>
      </c>
      <c r="D2" s="53">
        <v>128</v>
      </c>
      <c r="E2" s="53">
        <v>1.57</v>
      </c>
      <c r="F2" s="53">
        <v>1.56</v>
      </c>
      <c r="G2" s="53">
        <v>2.91</v>
      </c>
      <c r="H2" s="53">
        <v>2.69</v>
      </c>
      <c r="I2" s="53">
        <v>2.0499999999999998</v>
      </c>
    </row>
    <row r="3" spans="1:9" x14ac:dyDescent="0.25">
      <c r="A3" s="53" t="s">
        <v>193</v>
      </c>
      <c r="B3" s="53">
        <v>128</v>
      </c>
      <c r="C3" s="53">
        <v>128</v>
      </c>
      <c r="D3" s="53">
        <v>128</v>
      </c>
      <c r="E3" s="53">
        <v>1.6</v>
      </c>
      <c r="F3" s="53">
        <v>1.58</v>
      </c>
      <c r="G3" s="53">
        <v>2.84</v>
      </c>
      <c r="H3" s="53">
        <v>2.39</v>
      </c>
      <c r="I3" s="53">
        <v>2.0099999999999998</v>
      </c>
    </row>
    <row r="4" spans="1:9" hidden="1" x14ac:dyDescent="0.25">
      <c r="A4" s="53" t="s">
        <v>194</v>
      </c>
      <c r="B4" s="53">
        <v>128</v>
      </c>
      <c r="C4" s="53">
        <v>120</v>
      </c>
      <c r="D4" s="53">
        <v>128</v>
      </c>
      <c r="E4" s="53">
        <v>1.42</v>
      </c>
      <c r="F4" s="53">
        <v>1.43</v>
      </c>
      <c r="G4" s="53">
        <v>2.86</v>
      </c>
      <c r="H4" s="53">
        <v>2.75</v>
      </c>
      <c r="I4" s="53">
        <v>1.94</v>
      </c>
    </row>
    <row r="5" spans="1:9" hidden="1" x14ac:dyDescent="0.25">
      <c r="A5" s="54" t="s">
        <v>195</v>
      </c>
      <c r="B5" s="53">
        <v>128</v>
      </c>
      <c r="C5" s="53">
        <v>256</v>
      </c>
      <c r="D5" s="53">
        <v>128</v>
      </c>
      <c r="E5" s="53">
        <v>1.74</v>
      </c>
      <c r="F5" s="53">
        <v>1.63</v>
      </c>
      <c r="G5" s="53">
        <v>1.9</v>
      </c>
      <c r="H5" s="53">
        <v>1.93</v>
      </c>
      <c r="I5" s="53">
        <v>1.8</v>
      </c>
    </row>
    <row r="6" spans="1:9" x14ac:dyDescent="0.25">
      <c r="A6" s="53" t="s">
        <v>196</v>
      </c>
      <c r="B6" s="53">
        <v>128</v>
      </c>
      <c r="C6" s="53">
        <v>128</v>
      </c>
      <c r="D6" s="53">
        <v>128</v>
      </c>
      <c r="E6" s="53">
        <v>1.86</v>
      </c>
      <c r="F6" s="53">
        <v>1.7</v>
      </c>
      <c r="G6" s="53">
        <v>1.8</v>
      </c>
      <c r="H6" s="53">
        <v>1.78</v>
      </c>
      <c r="I6" s="53">
        <v>1.78</v>
      </c>
    </row>
    <row r="7" spans="1:9" ht="16.5" hidden="1" x14ac:dyDescent="0.25">
      <c r="A7" s="53" t="s">
        <v>197</v>
      </c>
      <c r="B7" s="53">
        <v>256</v>
      </c>
      <c r="C7" s="53">
        <v>128</v>
      </c>
      <c r="D7" s="53">
        <v>256</v>
      </c>
      <c r="E7" s="53"/>
      <c r="F7" s="53"/>
      <c r="G7" s="53">
        <v>1.82</v>
      </c>
      <c r="H7" s="53">
        <v>1.66</v>
      </c>
      <c r="I7" s="53">
        <v>1.73</v>
      </c>
    </row>
    <row r="8" spans="1:9" hidden="1" x14ac:dyDescent="0.25">
      <c r="A8" s="53" t="s">
        <v>198</v>
      </c>
      <c r="B8" s="53">
        <v>192</v>
      </c>
      <c r="C8" s="53">
        <v>192</v>
      </c>
      <c r="D8" s="53">
        <v>192</v>
      </c>
      <c r="E8" s="53">
        <v>1.47</v>
      </c>
      <c r="F8" s="53">
        <v>1.5</v>
      </c>
      <c r="G8" s="53">
        <v>1.98</v>
      </c>
      <c r="H8" s="53">
        <v>1.81</v>
      </c>
      <c r="I8" s="53">
        <v>1.68</v>
      </c>
    </row>
    <row r="9" spans="1:9" x14ac:dyDescent="0.25">
      <c r="A9" s="54" t="s">
        <v>199</v>
      </c>
      <c r="B9" s="53">
        <v>128</v>
      </c>
      <c r="C9" s="53">
        <v>128</v>
      </c>
      <c r="D9" s="53">
        <v>128</v>
      </c>
      <c r="E9" s="53">
        <v>1.66</v>
      </c>
      <c r="F9" s="53">
        <v>1.51</v>
      </c>
      <c r="G9" s="53">
        <v>1.73</v>
      </c>
      <c r="H9" s="53">
        <v>1.6</v>
      </c>
      <c r="I9" s="53">
        <v>1.62</v>
      </c>
    </row>
    <row r="10" spans="1:9" x14ac:dyDescent="0.25">
      <c r="A10" s="54" t="s">
        <v>200</v>
      </c>
      <c r="B10" s="53">
        <v>128</v>
      </c>
      <c r="C10" s="53">
        <v>128</v>
      </c>
      <c r="D10" s="53">
        <v>128</v>
      </c>
      <c r="E10" s="53">
        <v>1.54</v>
      </c>
      <c r="F10" s="53">
        <v>1.44</v>
      </c>
      <c r="G10" s="53">
        <v>1.78</v>
      </c>
      <c r="H10" s="53">
        <v>1.68</v>
      </c>
      <c r="I10" s="53">
        <v>1.61</v>
      </c>
    </row>
    <row r="11" spans="1:9" hidden="1" x14ac:dyDescent="0.25">
      <c r="A11" s="53" t="s">
        <v>201</v>
      </c>
      <c r="B11" s="53">
        <v>160</v>
      </c>
      <c r="C11" s="53">
        <v>128</v>
      </c>
      <c r="D11" s="53">
        <v>128</v>
      </c>
      <c r="E11" s="53">
        <v>1.52</v>
      </c>
      <c r="F11" s="53">
        <v>1.43</v>
      </c>
      <c r="G11" s="53">
        <v>1.71</v>
      </c>
      <c r="H11" s="53">
        <v>1.65</v>
      </c>
      <c r="I11" s="53">
        <v>1.57</v>
      </c>
    </row>
    <row r="12" spans="1:9" x14ac:dyDescent="0.25">
      <c r="A12" s="54" t="s">
        <v>202</v>
      </c>
      <c r="B12" s="53">
        <v>128</v>
      </c>
      <c r="C12" s="53">
        <v>96</v>
      </c>
      <c r="D12" s="53">
        <v>64</v>
      </c>
      <c r="E12" s="53">
        <v>0.93</v>
      </c>
      <c r="F12" s="53">
        <v>0.95</v>
      </c>
      <c r="G12" s="53">
        <v>1.63</v>
      </c>
      <c r="H12" s="53">
        <v>1.61</v>
      </c>
      <c r="I12" s="53">
        <v>1.21</v>
      </c>
    </row>
    <row r="13" spans="1:9" hidden="1" x14ac:dyDescent="0.25">
      <c r="A13" s="54" t="s">
        <v>203</v>
      </c>
      <c r="B13" s="53">
        <v>256</v>
      </c>
      <c r="C13" s="53">
        <v>128</v>
      </c>
      <c r="D13" s="53">
        <v>128</v>
      </c>
      <c r="E13" s="53">
        <v>1.08</v>
      </c>
      <c r="F13" s="53">
        <v>1.0900000000000001</v>
      </c>
      <c r="G13" s="53">
        <v>1.29</v>
      </c>
      <c r="H13" s="53">
        <v>1.28</v>
      </c>
      <c r="I13" s="53">
        <v>1.18</v>
      </c>
    </row>
    <row r="14" spans="1:9" x14ac:dyDescent="0.25">
      <c r="A14" s="53" t="s">
        <v>204</v>
      </c>
      <c r="B14" s="53">
        <v>256</v>
      </c>
      <c r="C14" s="53">
        <v>256</v>
      </c>
      <c r="D14" s="53">
        <v>256</v>
      </c>
      <c r="E14" s="53">
        <v>1.18</v>
      </c>
      <c r="F14" s="53">
        <v>1.1599999999999999</v>
      </c>
      <c r="G14" s="53">
        <v>1.1499999999999999</v>
      </c>
      <c r="H14" s="53">
        <v>1.0900000000000001</v>
      </c>
      <c r="I14" s="53">
        <v>1.1399999999999999</v>
      </c>
    </row>
    <row r="15" spans="1:9" x14ac:dyDescent="0.25">
      <c r="A15" s="54" t="s">
        <v>205</v>
      </c>
      <c r="B15" s="53">
        <v>128</v>
      </c>
      <c r="C15" s="53">
        <v>128</v>
      </c>
      <c r="D15" s="53">
        <v>128</v>
      </c>
      <c r="E15" s="53">
        <v>1.01</v>
      </c>
      <c r="F15" s="53">
        <v>1.01</v>
      </c>
      <c r="G15" s="53">
        <v>1.1599999999999999</v>
      </c>
      <c r="H15" s="53">
        <v>1.1499999999999999</v>
      </c>
      <c r="I15" s="53">
        <v>1.08</v>
      </c>
    </row>
    <row r="16" spans="1:9" hidden="1" x14ac:dyDescent="0.25">
      <c r="A16" s="53" t="s">
        <v>206</v>
      </c>
      <c r="B16" s="53">
        <v>192</v>
      </c>
      <c r="C16" s="53">
        <v>96</v>
      </c>
      <c r="D16" s="53">
        <v>64</v>
      </c>
      <c r="E16" s="53">
        <v>0.81</v>
      </c>
      <c r="F16" s="53">
        <v>0.84</v>
      </c>
      <c r="G16" s="53">
        <v>1.45</v>
      </c>
      <c r="H16" s="53">
        <v>1.44</v>
      </c>
      <c r="I16" s="53">
        <v>1.08</v>
      </c>
    </row>
    <row r="17" spans="1:9" hidden="1" x14ac:dyDescent="0.25">
      <c r="A17" s="53" t="s">
        <v>207</v>
      </c>
      <c r="B17" s="53">
        <v>128</v>
      </c>
      <c r="C17" s="53">
        <v>120</v>
      </c>
      <c r="D17" s="53">
        <v>128</v>
      </c>
      <c r="E17" s="53">
        <v>0.7</v>
      </c>
      <c r="F17" s="53">
        <v>0.75</v>
      </c>
      <c r="G17" s="53">
        <v>1.35</v>
      </c>
      <c r="H17" s="53">
        <v>1.37</v>
      </c>
      <c r="I17" s="53">
        <v>0.97</v>
      </c>
    </row>
    <row r="18" spans="1:9" hidden="1" x14ac:dyDescent="0.25">
      <c r="A18" s="53" t="s">
        <v>208</v>
      </c>
      <c r="B18" s="53">
        <v>256</v>
      </c>
      <c r="C18" s="53">
        <v>96</v>
      </c>
      <c r="D18" s="53">
        <v>64</v>
      </c>
      <c r="E18" s="53">
        <v>0.7</v>
      </c>
      <c r="F18" s="53">
        <v>0.73</v>
      </c>
      <c r="G18" s="53">
        <v>1.28</v>
      </c>
      <c r="H18" s="53">
        <v>1.29</v>
      </c>
      <c r="I18" s="53">
        <v>0.94</v>
      </c>
    </row>
    <row r="19" spans="1:9" hidden="1" x14ac:dyDescent="0.25">
      <c r="A19" s="53" t="s">
        <v>209</v>
      </c>
      <c r="B19" s="53">
        <v>128</v>
      </c>
      <c r="C19" s="53">
        <v>128</v>
      </c>
      <c r="D19" s="53">
        <v>128</v>
      </c>
      <c r="E19" s="53">
        <v>0.78</v>
      </c>
      <c r="F19" s="53">
        <v>0.79</v>
      </c>
      <c r="G19" s="53">
        <v>1.1100000000000001</v>
      </c>
      <c r="H19" s="53">
        <v>1.0900000000000001</v>
      </c>
      <c r="I19" s="53">
        <v>0.93</v>
      </c>
    </row>
    <row r="20" spans="1:9" hidden="1" x14ac:dyDescent="0.25">
      <c r="A20" s="53" t="s">
        <v>210</v>
      </c>
      <c r="B20" s="53">
        <v>128</v>
      </c>
      <c r="C20" s="53">
        <v>128</v>
      </c>
      <c r="D20" s="53">
        <v>128</v>
      </c>
      <c r="E20" s="53">
        <v>0.78</v>
      </c>
      <c r="F20" s="53">
        <v>0.79</v>
      </c>
      <c r="G20" s="53">
        <v>1.1000000000000001</v>
      </c>
      <c r="H20" s="53">
        <v>1.0900000000000001</v>
      </c>
      <c r="I20" s="53">
        <v>0.93</v>
      </c>
    </row>
    <row r="21" spans="1:9" hidden="1" x14ac:dyDescent="0.25">
      <c r="A21" s="54" t="s">
        <v>211</v>
      </c>
      <c r="B21" s="53">
        <v>256</v>
      </c>
      <c r="C21" s="53">
        <v>128</v>
      </c>
      <c r="D21" s="53">
        <v>128</v>
      </c>
      <c r="E21" s="53">
        <v>0.92</v>
      </c>
      <c r="F21" s="53">
        <v>0.93</v>
      </c>
      <c r="G21" s="53">
        <v>0.88</v>
      </c>
      <c r="H21" s="53">
        <v>0.89</v>
      </c>
      <c r="I21" s="53">
        <v>0.9</v>
      </c>
    </row>
    <row r="22" spans="1:9" hidden="1" x14ac:dyDescent="0.25">
      <c r="A22" s="53" t="s">
        <v>212</v>
      </c>
      <c r="B22" s="53">
        <v>256</v>
      </c>
      <c r="C22" s="53">
        <v>128</v>
      </c>
      <c r="D22" s="53">
        <v>128</v>
      </c>
      <c r="E22" s="53">
        <v>0.92</v>
      </c>
      <c r="F22" s="53">
        <v>0.93</v>
      </c>
      <c r="G22" s="53">
        <v>0.88</v>
      </c>
      <c r="H22" s="53">
        <v>0.88</v>
      </c>
      <c r="I22" s="53">
        <v>0.9</v>
      </c>
    </row>
    <row r="23" spans="1:9" hidden="1" x14ac:dyDescent="0.25">
      <c r="A23" s="53" t="s">
        <v>213</v>
      </c>
      <c r="B23" s="53">
        <v>128</v>
      </c>
      <c r="C23" s="53">
        <v>128</v>
      </c>
      <c r="D23" s="53">
        <v>128</v>
      </c>
      <c r="E23" s="53">
        <v>0.59</v>
      </c>
      <c r="F23" s="53">
        <v>0.62</v>
      </c>
      <c r="G23" s="53">
        <v>1.1399999999999999</v>
      </c>
      <c r="H23" s="53">
        <v>1.1399999999999999</v>
      </c>
      <c r="I23" s="53">
        <v>0.82</v>
      </c>
    </row>
    <row r="24" spans="1:9" hidden="1" x14ac:dyDescent="0.25">
      <c r="A24" s="54" t="s">
        <v>214</v>
      </c>
      <c r="B24" s="53">
        <v>128</v>
      </c>
      <c r="C24" s="53">
        <v>96</v>
      </c>
      <c r="D24" s="53">
        <v>128</v>
      </c>
      <c r="E24" s="53">
        <v>0.68</v>
      </c>
      <c r="F24" s="53">
        <v>0.74</v>
      </c>
      <c r="G24" s="53">
        <v>0.87</v>
      </c>
      <c r="H24" s="53">
        <v>0.88</v>
      </c>
      <c r="I24" s="53">
        <v>0.8</v>
      </c>
    </row>
    <row r="25" spans="1:9" hidden="1" x14ac:dyDescent="0.25">
      <c r="A25" s="54" t="s">
        <v>215</v>
      </c>
      <c r="B25" s="53">
        <v>128</v>
      </c>
      <c r="C25" s="53">
        <v>128</v>
      </c>
      <c r="D25" s="53">
        <v>128</v>
      </c>
      <c r="E25" s="53">
        <v>0.59</v>
      </c>
      <c r="F25" s="53">
        <v>0.62</v>
      </c>
      <c r="G25" s="53">
        <v>1.03</v>
      </c>
      <c r="H25" s="53">
        <v>1.02</v>
      </c>
      <c r="I25" s="53">
        <v>0.78</v>
      </c>
    </row>
    <row r="26" spans="1:9" hidden="1" x14ac:dyDescent="0.25">
      <c r="A26" s="53" t="s">
        <v>216</v>
      </c>
      <c r="B26" s="53">
        <v>128</v>
      </c>
      <c r="C26" s="53">
        <v>0</v>
      </c>
      <c r="D26" s="53">
        <v>128</v>
      </c>
      <c r="E26" s="53">
        <v>0.56999999999999995</v>
      </c>
      <c r="F26" s="53">
        <v>0.61</v>
      </c>
      <c r="G26" s="53">
        <v>1.04</v>
      </c>
      <c r="H26" s="53">
        <v>1.05</v>
      </c>
      <c r="I26" s="53">
        <v>0.78</v>
      </c>
    </row>
    <row r="27" spans="1:9" hidden="1" x14ac:dyDescent="0.25">
      <c r="A27" s="53" t="s">
        <v>217</v>
      </c>
      <c r="B27" s="53">
        <v>128</v>
      </c>
      <c r="C27" s="53">
        <v>64</v>
      </c>
      <c r="D27" s="53">
        <v>96</v>
      </c>
      <c r="E27" s="53">
        <v>0.66</v>
      </c>
      <c r="F27" s="53">
        <v>0.67</v>
      </c>
      <c r="G27" s="53">
        <v>0.81</v>
      </c>
      <c r="H27" s="53">
        <v>0.83</v>
      </c>
      <c r="I27" s="53">
        <v>0.74</v>
      </c>
    </row>
    <row r="28" spans="1:9" ht="16.5" hidden="1" x14ac:dyDescent="0.25">
      <c r="A28" s="54" t="s">
        <v>218</v>
      </c>
      <c r="B28" s="53">
        <v>128</v>
      </c>
      <c r="C28" s="53">
        <v>128</v>
      </c>
      <c r="D28" s="53">
        <v>128</v>
      </c>
      <c r="E28" s="53">
        <v>0.53</v>
      </c>
      <c r="F28" s="53">
        <v>0.56999999999999995</v>
      </c>
      <c r="G28" s="53">
        <v>1.04</v>
      </c>
      <c r="H28" s="53">
        <v>1.04</v>
      </c>
      <c r="I28" s="53">
        <v>0.74</v>
      </c>
    </row>
    <row r="29" spans="1:9" hidden="1" x14ac:dyDescent="0.25">
      <c r="A29" s="54" t="s">
        <v>219</v>
      </c>
      <c r="B29" s="53">
        <v>128</v>
      </c>
      <c r="C29" s="53">
        <v>96</v>
      </c>
      <c r="D29" s="53">
        <v>128</v>
      </c>
      <c r="E29" s="53">
        <v>0.67</v>
      </c>
      <c r="F29" s="53">
        <v>0.63</v>
      </c>
      <c r="G29" s="53">
        <v>0.8</v>
      </c>
      <c r="H29" s="53">
        <v>0.79</v>
      </c>
      <c r="I29" s="53">
        <v>0.72</v>
      </c>
    </row>
    <row r="30" spans="1:9" hidden="1" x14ac:dyDescent="0.25">
      <c r="A30" s="53" t="s">
        <v>220</v>
      </c>
      <c r="B30" s="53">
        <v>128</v>
      </c>
      <c r="C30" s="53">
        <v>64</v>
      </c>
      <c r="D30" s="53">
        <v>128</v>
      </c>
      <c r="E30" s="53">
        <v>0.54</v>
      </c>
      <c r="F30" s="53">
        <v>0.57999999999999996</v>
      </c>
      <c r="G30" s="53">
        <v>0.84</v>
      </c>
      <c r="H30" s="53">
        <v>0.86</v>
      </c>
      <c r="I30" s="53">
        <v>0.69</v>
      </c>
    </row>
    <row r="31" spans="1:9" hidden="1" x14ac:dyDescent="0.25">
      <c r="A31" s="54" t="s">
        <v>221</v>
      </c>
      <c r="B31" s="53">
        <v>128</v>
      </c>
      <c r="C31" s="53">
        <v>96</v>
      </c>
      <c r="D31" s="53">
        <v>128</v>
      </c>
      <c r="E31" s="53">
        <v>0.54</v>
      </c>
      <c r="F31" s="53">
        <v>0.57999999999999996</v>
      </c>
      <c r="G31" s="53">
        <v>0.83</v>
      </c>
      <c r="H31" s="53">
        <v>0.85</v>
      </c>
      <c r="I31" s="53">
        <v>0.69</v>
      </c>
    </row>
    <row r="32" spans="1:9" hidden="1" x14ac:dyDescent="0.25">
      <c r="A32" s="53" t="s">
        <v>222</v>
      </c>
      <c r="B32" s="53">
        <v>128</v>
      </c>
      <c r="C32" s="53">
        <v>128</v>
      </c>
      <c r="D32" s="53">
        <v>128</v>
      </c>
      <c r="E32" s="53">
        <v>0.54</v>
      </c>
      <c r="F32" s="53">
        <v>0.57999999999999996</v>
      </c>
      <c r="G32" s="53">
        <v>0.81</v>
      </c>
      <c r="H32" s="53">
        <v>0.83</v>
      </c>
      <c r="I32" s="53">
        <v>0.68</v>
      </c>
    </row>
    <row r="33" spans="1:9" hidden="1" x14ac:dyDescent="0.25">
      <c r="A33" s="54" t="s">
        <v>223</v>
      </c>
      <c r="B33" s="53">
        <v>256</v>
      </c>
      <c r="C33" s="53">
        <v>128</v>
      </c>
      <c r="D33" s="53">
        <v>256</v>
      </c>
      <c r="E33" s="53">
        <v>0.39</v>
      </c>
      <c r="F33" s="53">
        <v>0.42</v>
      </c>
      <c r="G33" s="53">
        <v>0.42</v>
      </c>
      <c r="H33" s="53">
        <v>0.44</v>
      </c>
      <c r="I33" s="53">
        <v>0.42</v>
      </c>
    </row>
    <row r="34" spans="1:9" hidden="1" x14ac:dyDescent="0.25">
      <c r="A34" s="54" t="s">
        <v>224</v>
      </c>
      <c r="B34" s="53">
        <v>128</v>
      </c>
      <c r="C34" s="53">
        <v>128</v>
      </c>
      <c r="D34" s="53">
        <v>128</v>
      </c>
      <c r="E34" s="53">
        <v>0.41</v>
      </c>
      <c r="F34" s="53">
        <v>0.44</v>
      </c>
      <c r="G34" s="53">
        <v>0.38</v>
      </c>
      <c r="H34" s="53">
        <v>0.39</v>
      </c>
      <c r="I34" s="53">
        <v>0.4</v>
      </c>
    </row>
    <row r="35" spans="1:9" hidden="1" x14ac:dyDescent="0.25">
      <c r="A35" s="54" t="s">
        <v>225</v>
      </c>
      <c r="B35" s="53">
        <v>128</v>
      </c>
      <c r="C35" s="53">
        <v>128</v>
      </c>
      <c r="D35" s="53">
        <v>64</v>
      </c>
      <c r="E35" s="53">
        <v>0.28999999999999998</v>
      </c>
      <c r="F35" s="53">
        <v>0.31</v>
      </c>
      <c r="G35" s="53">
        <v>0.56000000000000005</v>
      </c>
      <c r="H35" s="53">
        <v>0.57999999999999996</v>
      </c>
      <c r="I35" s="53">
        <v>0.4</v>
      </c>
    </row>
    <row r="36" spans="1:9" hidden="1" x14ac:dyDescent="0.25">
      <c r="A36" s="53" t="s">
        <v>226</v>
      </c>
      <c r="B36" s="53">
        <v>128</v>
      </c>
      <c r="C36" s="53">
        <v>128</v>
      </c>
      <c r="D36" s="53">
        <v>64</v>
      </c>
      <c r="E36" s="53">
        <v>0.28000000000000003</v>
      </c>
      <c r="F36" s="53">
        <v>0.28999999999999998</v>
      </c>
      <c r="G36" s="53">
        <v>0.56000000000000005</v>
      </c>
      <c r="H36" s="53">
        <v>0.56999999999999995</v>
      </c>
      <c r="I36" s="53">
        <v>0.39</v>
      </c>
    </row>
    <row r="37" spans="1:9" hidden="1" x14ac:dyDescent="0.25">
      <c r="A37" s="54" t="s">
        <v>227</v>
      </c>
      <c r="B37" s="53">
        <v>128</v>
      </c>
      <c r="C37" s="53">
        <v>128</v>
      </c>
      <c r="D37" s="53">
        <v>128</v>
      </c>
      <c r="E37" s="53">
        <v>0.28999999999999998</v>
      </c>
      <c r="F37" s="53">
        <v>0.31</v>
      </c>
      <c r="G37" s="53">
        <v>0.47</v>
      </c>
      <c r="H37" s="53">
        <v>0.49</v>
      </c>
      <c r="I37" s="53">
        <v>0.38</v>
      </c>
    </row>
    <row r="38" spans="1:9" x14ac:dyDescent="0.25">
      <c r="A38" s="54" t="s">
        <v>228</v>
      </c>
      <c r="B38" s="53">
        <v>128</v>
      </c>
      <c r="C38" s="53">
        <v>96</v>
      </c>
      <c r="D38" s="53">
        <v>64</v>
      </c>
      <c r="E38" s="53">
        <v>0.26</v>
      </c>
      <c r="F38" s="53">
        <v>0.26</v>
      </c>
      <c r="G38" s="53">
        <v>0.56000000000000005</v>
      </c>
      <c r="H38" s="53">
        <v>0.56000000000000005</v>
      </c>
      <c r="I38" s="53">
        <v>0.37</v>
      </c>
    </row>
    <row r="39" spans="1:9" hidden="1" x14ac:dyDescent="0.25">
      <c r="A39" s="53" t="s">
        <v>229</v>
      </c>
      <c r="B39" s="53">
        <v>128</v>
      </c>
      <c r="C39" s="53">
        <v>128</v>
      </c>
      <c r="D39" s="53">
        <v>128</v>
      </c>
      <c r="E39" s="53">
        <v>0.31</v>
      </c>
      <c r="F39" s="53">
        <v>0.33</v>
      </c>
      <c r="G39" s="53">
        <v>0.3</v>
      </c>
      <c r="H39" s="53">
        <v>0.32</v>
      </c>
      <c r="I39" s="53">
        <v>0.31</v>
      </c>
    </row>
    <row r="40" spans="1:9" hidden="1" x14ac:dyDescent="0.25">
      <c r="A40" s="54" t="s">
        <v>230</v>
      </c>
      <c r="B40" s="53">
        <v>128</v>
      </c>
      <c r="C40" s="53">
        <v>128</v>
      </c>
      <c r="D40" s="53">
        <v>64</v>
      </c>
      <c r="E40" s="53">
        <v>0.22</v>
      </c>
      <c r="F40" s="53">
        <v>0.24</v>
      </c>
      <c r="G40" s="53">
        <v>0.42</v>
      </c>
      <c r="H40" s="53">
        <v>0.44</v>
      </c>
      <c r="I40" s="53">
        <v>0.31</v>
      </c>
    </row>
    <row r="41" spans="1:9" hidden="1" x14ac:dyDescent="0.25">
      <c r="A41" s="53" t="s">
        <v>231</v>
      </c>
      <c r="B41" s="53">
        <v>128</v>
      </c>
      <c r="C41" s="53">
        <v>96</v>
      </c>
      <c r="D41" s="53">
        <v>64</v>
      </c>
      <c r="E41" s="53">
        <v>0.19</v>
      </c>
      <c r="F41" s="53">
        <v>0.2</v>
      </c>
      <c r="G41" s="53">
        <v>0.33</v>
      </c>
      <c r="H41" s="53">
        <v>0.34</v>
      </c>
      <c r="I41" s="53">
        <v>0.25</v>
      </c>
    </row>
    <row r="42" spans="1:9" hidden="1" x14ac:dyDescent="0.25">
      <c r="A42" s="53" t="s">
        <v>232</v>
      </c>
      <c r="B42" s="53">
        <v>128</v>
      </c>
      <c r="C42" s="53">
        <v>96</v>
      </c>
      <c r="D42" s="53">
        <v>128</v>
      </c>
      <c r="E42" s="53">
        <v>0.19</v>
      </c>
      <c r="F42" s="53">
        <v>0.2</v>
      </c>
      <c r="G42" s="53">
        <v>0.33</v>
      </c>
      <c r="H42" s="53">
        <v>0.34</v>
      </c>
      <c r="I42" s="53">
        <v>0.25</v>
      </c>
    </row>
    <row r="43" spans="1:9" hidden="1" x14ac:dyDescent="0.25">
      <c r="A43" s="53" t="s">
        <v>233</v>
      </c>
      <c r="B43" s="53">
        <v>128</v>
      </c>
      <c r="C43" s="53">
        <v>96</v>
      </c>
      <c r="D43" s="53">
        <v>128</v>
      </c>
      <c r="E43" s="53">
        <v>0.19</v>
      </c>
      <c r="F43" s="53">
        <v>0.2</v>
      </c>
      <c r="G43" s="53">
        <v>0.3</v>
      </c>
      <c r="H43" s="53">
        <v>0.31</v>
      </c>
      <c r="I43" s="53">
        <v>0.24</v>
      </c>
    </row>
    <row r="44" spans="1:9" hidden="1" x14ac:dyDescent="0.25">
      <c r="A44" s="54" t="s">
        <v>234</v>
      </c>
      <c r="B44" s="53">
        <v>128</v>
      </c>
      <c r="C44" s="53">
        <v>128</v>
      </c>
      <c r="D44" s="53">
        <v>128</v>
      </c>
      <c r="E44" s="53">
        <v>0.2</v>
      </c>
      <c r="F44" s="53">
        <v>0.22</v>
      </c>
      <c r="G44" s="53">
        <v>0.23</v>
      </c>
      <c r="H44" s="53">
        <v>0.24</v>
      </c>
      <c r="I44" s="53">
        <v>0.22</v>
      </c>
    </row>
    <row r="45" spans="1:9" hidden="1" x14ac:dyDescent="0.25">
      <c r="A45" s="53" t="s">
        <v>235</v>
      </c>
      <c r="B45" s="53">
        <v>128</v>
      </c>
      <c r="C45" s="53">
        <v>96</v>
      </c>
      <c r="D45" s="53">
        <v>64</v>
      </c>
      <c r="E45" s="53">
        <v>0.16</v>
      </c>
      <c r="F45" s="53">
        <v>0.17</v>
      </c>
      <c r="G45" s="53">
        <v>0.26</v>
      </c>
      <c r="H45" s="53">
        <v>0.27</v>
      </c>
      <c r="I45" s="53">
        <v>0.21</v>
      </c>
    </row>
    <row r="46" spans="1:9" hidden="1" x14ac:dyDescent="0.25">
      <c r="A46" s="53" t="s">
        <v>236</v>
      </c>
      <c r="B46" s="53">
        <v>128</v>
      </c>
      <c r="C46" s="53">
        <v>128</v>
      </c>
      <c r="D46" s="53">
        <v>64</v>
      </c>
      <c r="E46" s="53">
        <v>0.16</v>
      </c>
      <c r="F46" s="53">
        <v>0.17</v>
      </c>
      <c r="G46" s="53">
        <v>0.26</v>
      </c>
      <c r="H46" s="53">
        <v>0.27</v>
      </c>
      <c r="I46" s="53">
        <v>0.21</v>
      </c>
    </row>
    <row r="47" spans="1:9" hidden="1" x14ac:dyDescent="0.25">
      <c r="A47" s="53" t="s">
        <v>237</v>
      </c>
      <c r="B47" s="53">
        <v>128</v>
      </c>
      <c r="C47" s="53">
        <v>96</v>
      </c>
      <c r="D47" s="53">
        <v>128</v>
      </c>
      <c r="E47" s="53">
        <v>0.16</v>
      </c>
      <c r="F47" s="53">
        <v>0.17</v>
      </c>
      <c r="G47" s="53">
        <v>0.26</v>
      </c>
      <c r="H47" s="53">
        <v>0.27</v>
      </c>
      <c r="I47" s="53">
        <v>0.21</v>
      </c>
    </row>
    <row r="48" spans="1:9" hidden="1" x14ac:dyDescent="0.25">
      <c r="A48" s="54" t="s">
        <v>238</v>
      </c>
      <c r="B48" s="53">
        <v>128</v>
      </c>
      <c r="C48" s="53">
        <v>128</v>
      </c>
      <c r="D48" s="53">
        <v>128</v>
      </c>
      <c r="E48" s="53">
        <v>0.16</v>
      </c>
      <c r="F48" s="53">
        <v>0.17</v>
      </c>
      <c r="G48" s="53">
        <v>0.26</v>
      </c>
      <c r="H48" s="53">
        <v>0.27</v>
      </c>
      <c r="I48" s="53">
        <v>0.21</v>
      </c>
    </row>
    <row r="49" spans="1:9" hidden="1" x14ac:dyDescent="0.25">
      <c r="A49" s="53" t="s">
        <v>239</v>
      </c>
      <c r="B49" s="53">
        <v>128</v>
      </c>
      <c r="C49" s="53">
        <v>96</v>
      </c>
      <c r="D49" s="53">
        <v>128</v>
      </c>
      <c r="E49" s="53">
        <v>0.15</v>
      </c>
      <c r="F49" s="53">
        <v>0.17</v>
      </c>
      <c r="G49" s="53">
        <v>0.23</v>
      </c>
      <c r="H49" s="53">
        <v>0.24</v>
      </c>
      <c r="I49" s="53">
        <v>0.19</v>
      </c>
    </row>
    <row r="50" spans="1:9" x14ac:dyDescent="0.25">
      <c r="A50" s="54" t="s">
        <v>240</v>
      </c>
      <c r="B50" s="53">
        <v>128</v>
      </c>
      <c r="C50" s="53">
        <v>128</v>
      </c>
      <c r="D50" s="53">
        <v>128</v>
      </c>
      <c r="E50" s="53">
        <v>0.15</v>
      </c>
      <c r="F50" s="53">
        <v>0.17</v>
      </c>
      <c r="G50" s="53">
        <v>0.21</v>
      </c>
      <c r="H50" s="53">
        <v>0.22</v>
      </c>
      <c r="I50" s="53">
        <v>0.19</v>
      </c>
    </row>
    <row r="51" spans="1:9" x14ac:dyDescent="0.25">
      <c r="A51" s="53" t="s">
        <v>241</v>
      </c>
      <c r="B51" s="53">
        <v>128</v>
      </c>
      <c r="C51" s="53">
        <v>128</v>
      </c>
      <c r="D51" s="53">
        <v>128</v>
      </c>
      <c r="E51" s="53">
        <v>0.24</v>
      </c>
      <c r="F51" s="53">
        <v>0.26</v>
      </c>
      <c r="G51" s="53">
        <v>0.13</v>
      </c>
      <c r="H51" s="53">
        <v>0.14000000000000001</v>
      </c>
      <c r="I51" s="53">
        <v>0.18</v>
      </c>
    </row>
    <row r="52" spans="1:9" hidden="1" x14ac:dyDescent="0.25">
      <c r="A52" s="53" t="s">
        <v>242</v>
      </c>
      <c r="B52" s="53">
        <v>192</v>
      </c>
      <c r="C52" s="53">
        <v>192</v>
      </c>
      <c r="D52" s="53">
        <v>192</v>
      </c>
      <c r="E52" s="53">
        <v>0.15</v>
      </c>
      <c r="F52" s="53">
        <v>0.17</v>
      </c>
      <c r="G52" s="53">
        <v>0.21</v>
      </c>
      <c r="H52" s="53">
        <v>0.22</v>
      </c>
      <c r="I52" s="53">
        <v>0.18</v>
      </c>
    </row>
    <row r="53" spans="1:9" hidden="1" x14ac:dyDescent="0.25">
      <c r="A53" s="53" t="s">
        <v>243</v>
      </c>
      <c r="B53" s="53">
        <v>256</v>
      </c>
      <c r="C53" s="53">
        <v>128</v>
      </c>
      <c r="D53" s="53">
        <v>256</v>
      </c>
      <c r="E53" s="53">
        <v>0.13</v>
      </c>
      <c r="F53" s="53">
        <v>0.14000000000000001</v>
      </c>
      <c r="G53" s="53">
        <v>0.19</v>
      </c>
      <c r="H53" s="53">
        <v>0.2</v>
      </c>
      <c r="I53" s="53">
        <v>0.16</v>
      </c>
    </row>
    <row r="54" spans="1:9" hidden="1" x14ac:dyDescent="0.25">
      <c r="A54" s="54" t="s">
        <v>244</v>
      </c>
      <c r="B54" s="53">
        <v>128</v>
      </c>
      <c r="C54" s="53">
        <v>128</v>
      </c>
      <c r="D54" s="53">
        <v>128</v>
      </c>
      <c r="E54" s="53">
        <v>0.12</v>
      </c>
      <c r="F54" s="53">
        <v>0.13</v>
      </c>
      <c r="G54" s="53">
        <v>0.22</v>
      </c>
      <c r="H54" s="53">
        <v>0.23</v>
      </c>
      <c r="I54" s="53">
        <v>0.16</v>
      </c>
    </row>
    <row r="55" spans="1:9" hidden="1" x14ac:dyDescent="0.25">
      <c r="A55" s="53" t="s">
        <v>245</v>
      </c>
      <c r="B55" s="53">
        <v>128</v>
      </c>
      <c r="C55" s="53">
        <v>96</v>
      </c>
      <c r="D55" s="53">
        <v>128</v>
      </c>
      <c r="E55" s="53">
        <v>0.12</v>
      </c>
      <c r="F55" s="53">
        <v>0.13</v>
      </c>
      <c r="G55" s="53">
        <v>0.2</v>
      </c>
      <c r="H55" s="53">
        <v>0.22</v>
      </c>
      <c r="I55" s="53">
        <v>0.16</v>
      </c>
    </row>
    <row r="56" spans="1:9" hidden="1" x14ac:dyDescent="0.25">
      <c r="A56" s="54" t="s">
        <v>246</v>
      </c>
      <c r="B56" s="53">
        <v>128</v>
      </c>
      <c r="C56" s="53">
        <v>128</v>
      </c>
      <c r="D56" s="53">
        <v>128</v>
      </c>
      <c r="E56" s="53">
        <v>0.16</v>
      </c>
      <c r="F56" s="53">
        <v>0.18</v>
      </c>
      <c r="G56" s="53">
        <v>0.13</v>
      </c>
      <c r="H56" s="53">
        <v>0.14000000000000001</v>
      </c>
      <c r="I56" s="53">
        <v>0.15</v>
      </c>
    </row>
    <row r="57" spans="1:9" hidden="1" x14ac:dyDescent="0.25">
      <c r="A57" s="53" t="s">
        <v>247</v>
      </c>
      <c r="B57" s="53">
        <v>128</v>
      </c>
      <c r="C57" s="53">
        <v>112</v>
      </c>
      <c r="D57" s="53">
        <v>128</v>
      </c>
      <c r="E57" s="53">
        <v>0.1</v>
      </c>
      <c r="F57" s="53">
        <v>0.09</v>
      </c>
      <c r="G57" s="53">
        <v>0.32</v>
      </c>
      <c r="H57" s="53">
        <v>0.28000000000000003</v>
      </c>
      <c r="I57" s="53">
        <v>0.15</v>
      </c>
    </row>
    <row r="58" spans="1:9" hidden="1" x14ac:dyDescent="0.25">
      <c r="A58" s="53" t="s">
        <v>248</v>
      </c>
      <c r="B58" s="53">
        <v>128</v>
      </c>
      <c r="C58" s="53">
        <v>48</v>
      </c>
      <c r="D58" s="53">
        <v>128</v>
      </c>
      <c r="E58" s="53">
        <v>0.1</v>
      </c>
      <c r="F58" s="53">
        <v>0.09</v>
      </c>
      <c r="G58" s="53">
        <v>0.32</v>
      </c>
      <c r="H58" s="53">
        <v>0.28000000000000003</v>
      </c>
      <c r="I58" s="53">
        <v>0.15</v>
      </c>
    </row>
    <row r="59" spans="1:9" hidden="1" x14ac:dyDescent="0.25">
      <c r="A59" s="53" t="s">
        <v>249</v>
      </c>
      <c r="B59" s="53">
        <v>128</v>
      </c>
      <c r="C59" s="53">
        <v>120</v>
      </c>
      <c r="D59" s="53">
        <v>128</v>
      </c>
      <c r="E59" s="53">
        <v>0.1</v>
      </c>
      <c r="F59" s="53">
        <v>0.09</v>
      </c>
      <c r="G59" s="53">
        <v>0.32</v>
      </c>
      <c r="H59" s="53">
        <v>0.28000000000000003</v>
      </c>
      <c r="I59" s="53">
        <v>0.15</v>
      </c>
    </row>
    <row r="60" spans="1:9" hidden="1" x14ac:dyDescent="0.25">
      <c r="A60" s="53" t="s">
        <v>250</v>
      </c>
      <c r="B60" s="53">
        <v>128</v>
      </c>
      <c r="C60" s="53">
        <v>56</v>
      </c>
      <c r="D60" s="53">
        <v>128</v>
      </c>
      <c r="E60" s="53">
        <v>0.1</v>
      </c>
      <c r="F60" s="53">
        <v>0.09</v>
      </c>
      <c r="G60" s="53">
        <v>0.32</v>
      </c>
      <c r="H60" s="53">
        <v>0.28000000000000003</v>
      </c>
      <c r="I60" s="53">
        <v>0.15</v>
      </c>
    </row>
    <row r="61" spans="1:9" hidden="1" x14ac:dyDescent="0.25">
      <c r="A61" s="53" t="s">
        <v>251</v>
      </c>
      <c r="B61" s="53">
        <v>128</v>
      </c>
      <c r="C61" s="53">
        <v>96</v>
      </c>
      <c r="D61" s="53">
        <v>128</v>
      </c>
      <c r="E61" s="53">
        <v>0.1</v>
      </c>
      <c r="F61" s="53">
        <v>0.11</v>
      </c>
      <c r="G61" s="53">
        <v>0.17</v>
      </c>
      <c r="H61" s="53">
        <v>0.18</v>
      </c>
      <c r="I61" s="53">
        <v>0.14000000000000001</v>
      </c>
    </row>
    <row r="62" spans="1:9" hidden="1" x14ac:dyDescent="0.25">
      <c r="A62" s="53" t="s">
        <v>252</v>
      </c>
      <c r="B62" s="53">
        <v>128</v>
      </c>
      <c r="C62" s="53">
        <v>128</v>
      </c>
      <c r="D62" s="53">
        <v>128</v>
      </c>
      <c r="E62" s="53">
        <v>0.1</v>
      </c>
      <c r="F62" s="53">
        <v>0.11</v>
      </c>
      <c r="G62" s="53">
        <v>0.15</v>
      </c>
      <c r="H62" s="53">
        <v>0.16</v>
      </c>
      <c r="I62" s="53">
        <v>0.13</v>
      </c>
    </row>
    <row r="63" spans="1:9" hidden="1" x14ac:dyDescent="0.25">
      <c r="A63" s="53" t="s">
        <v>253</v>
      </c>
      <c r="B63" s="53">
        <v>256</v>
      </c>
      <c r="C63" s="53">
        <v>256</v>
      </c>
      <c r="D63" s="53">
        <v>256</v>
      </c>
      <c r="E63" s="53">
        <v>0.1</v>
      </c>
      <c r="F63" s="53">
        <v>0.12</v>
      </c>
      <c r="G63" s="53">
        <v>0.12</v>
      </c>
      <c r="H63" s="53">
        <v>0.13</v>
      </c>
      <c r="I63" s="53">
        <v>0.12</v>
      </c>
    </row>
    <row r="64" spans="1:9" hidden="1" x14ac:dyDescent="0.25">
      <c r="A64" s="54" t="s">
        <v>254</v>
      </c>
      <c r="B64" s="53">
        <v>128</v>
      </c>
      <c r="C64" s="53">
        <v>128</v>
      </c>
      <c r="D64" s="53">
        <v>128</v>
      </c>
      <c r="E64" s="53">
        <v>0.11</v>
      </c>
      <c r="F64" s="53">
        <v>0.12</v>
      </c>
      <c r="G64" s="53">
        <v>0.11</v>
      </c>
      <c r="H64" s="53">
        <v>0.12</v>
      </c>
      <c r="I64" s="53">
        <v>0.11</v>
      </c>
    </row>
    <row r="65" spans="1:9" hidden="1" x14ac:dyDescent="0.25">
      <c r="A65" s="54" t="s">
        <v>255</v>
      </c>
      <c r="B65" s="53">
        <v>128</v>
      </c>
      <c r="C65" s="53">
        <v>104</v>
      </c>
      <c r="D65" s="53">
        <v>128</v>
      </c>
      <c r="E65" s="53">
        <v>7.0000000000000007E-2</v>
      </c>
      <c r="F65" s="53">
        <v>0.06</v>
      </c>
      <c r="G65" s="53">
        <v>0.24</v>
      </c>
      <c r="H65" s="53">
        <v>0.2</v>
      </c>
      <c r="I65" s="53">
        <v>0.11</v>
      </c>
    </row>
    <row r="66" spans="1:9" hidden="1" x14ac:dyDescent="0.25">
      <c r="A66" s="53" t="s">
        <v>256</v>
      </c>
      <c r="B66" s="53">
        <v>128</v>
      </c>
      <c r="C66" s="53">
        <v>64</v>
      </c>
      <c r="D66" s="53">
        <v>96</v>
      </c>
      <c r="E66" s="53">
        <v>7.0000000000000007E-2</v>
      </c>
      <c r="F66" s="53">
        <v>0.08</v>
      </c>
      <c r="G66" s="53">
        <v>0.12</v>
      </c>
      <c r="H66" s="53">
        <v>0.13</v>
      </c>
      <c r="I66" s="53">
        <v>0.1</v>
      </c>
    </row>
    <row r="67" spans="1:9" x14ac:dyDescent="0.25">
      <c r="A67" s="54" t="s">
        <v>257</v>
      </c>
      <c r="B67" s="53">
        <v>128</v>
      </c>
      <c r="C67" s="53">
        <v>128</v>
      </c>
      <c r="D67" s="53">
        <v>128</v>
      </c>
      <c r="E67" s="53">
        <v>0.06</v>
      </c>
      <c r="F67" s="53">
        <v>7.0000000000000007E-2</v>
      </c>
      <c r="G67" s="53">
        <v>0.11</v>
      </c>
      <c r="H67" s="53">
        <v>0.12</v>
      </c>
      <c r="I67" s="53">
        <v>0.08</v>
      </c>
    </row>
    <row r="68" spans="1:9" hidden="1" x14ac:dyDescent="0.25">
      <c r="A68" s="53" t="s">
        <v>258</v>
      </c>
      <c r="B68" s="53">
        <v>128</v>
      </c>
      <c r="C68" s="53">
        <v>48</v>
      </c>
      <c r="D68" s="53">
        <v>64</v>
      </c>
      <c r="E68" s="53">
        <v>0.05</v>
      </c>
      <c r="F68" s="53">
        <v>0.05</v>
      </c>
      <c r="G68" s="53">
        <v>0.18</v>
      </c>
      <c r="H68" s="53">
        <v>0.14000000000000001</v>
      </c>
      <c r="I68" s="53">
        <v>0.08</v>
      </c>
    </row>
    <row r="69" spans="1:9" x14ac:dyDescent="0.25">
      <c r="A69" s="53" t="s">
        <v>259</v>
      </c>
      <c r="B69" s="53">
        <v>128</v>
      </c>
      <c r="C69" s="53">
        <v>128</v>
      </c>
      <c r="D69" s="53">
        <v>128</v>
      </c>
      <c r="E69" s="53">
        <v>0.08</v>
      </c>
      <c r="F69" s="53">
        <v>0.08</v>
      </c>
      <c r="G69" s="53">
        <v>0.03</v>
      </c>
      <c r="H69" s="53">
        <v>0.04</v>
      </c>
      <c r="I69" s="53">
        <v>0.05</v>
      </c>
    </row>
    <row r="70" spans="1:9" hidden="1" x14ac:dyDescent="0.25">
      <c r="A70" s="53" t="s">
        <v>260</v>
      </c>
      <c r="B70" s="53">
        <v>128</v>
      </c>
      <c r="C70" s="53">
        <v>96</v>
      </c>
      <c r="D70" s="53">
        <v>128</v>
      </c>
      <c r="E70" s="53">
        <v>0.04</v>
      </c>
      <c r="F70" s="53">
        <v>0.05</v>
      </c>
      <c r="G70" s="53">
        <v>0.06</v>
      </c>
      <c r="H70" s="53">
        <v>7.0000000000000007E-2</v>
      </c>
      <c r="I70" s="53">
        <v>0.05</v>
      </c>
    </row>
    <row r="71" spans="1:9" hidden="1" x14ac:dyDescent="0.25">
      <c r="A71" s="54" t="s">
        <v>261</v>
      </c>
      <c r="B71" s="53">
        <v>128</v>
      </c>
      <c r="C71" s="53">
        <v>128</v>
      </c>
      <c r="D71" s="53">
        <v>128</v>
      </c>
      <c r="E71" s="53">
        <v>0.03</v>
      </c>
      <c r="F71" s="53">
        <v>0.03</v>
      </c>
      <c r="G71" s="53">
        <v>0.03</v>
      </c>
      <c r="H71" s="53">
        <v>0.03</v>
      </c>
      <c r="I71" s="53">
        <v>0.03</v>
      </c>
    </row>
    <row r="72" spans="1:9" hidden="1" x14ac:dyDescent="0.25">
      <c r="A72" s="53" t="s">
        <v>262</v>
      </c>
      <c r="B72" s="53">
        <v>128</v>
      </c>
      <c r="C72" s="53">
        <v>128</v>
      </c>
      <c r="D72" s="53">
        <v>128</v>
      </c>
      <c r="E72" s="53">
        <v>0.02</v>
      </c>
      <c r="F72" s="53">
        <v>0.02</v>
      </c>
      <c r="G72" s="53">
        <v>0.05</v>
      </c>
      <c r="H72" s="53">
        <v>0.05</v>
      </c>
      <c r="I72" s="53">
        <v>0.03</v>
      </c>
    </row>
    <row r="73" spans="1:9" hidden="1" x14ac:dyDescent="0.25">
      <c r="A73" s="54" t="s">
        <v>263</v>
      </c>
      <c r="B73" s="53">
        <v>128</v>
      </c>
      <c r="C73" s="53">
        <v>128</v>
      </c>
      <c r="D73" s="53">
        <v>128</v>
      </c>
      <c r="E73" s="53">
        <v>0.02</v>
      </c>
      <c r="F73" s="53">
        <v>0.02</v>
      </c>
      <c r="G73" s="53">
        <v>0.01</v>
      </c>
      <c r="H73" s="53">
        <v>0.01</v>
      </c>
      <c r="I73" s="53">
        <v>0.02</v>
      </c>
    </row>
    <row r="74" spans="1:9" x14ac:dyDescent="0.25">
      <c r="A74" s="54" t="s">
        <v>264</v>
      </c>
      <c r="B74" s="53">
        <v>128</v>
      </c>
      <c r="C74" s="53">
        <v>96</v>
      </c>
      <c r="D74" s="53">
        <v>64</v>
      </c>
      <c r="E74" s="53">
        <v>0.01</v>
      </c>
      <c r="F74" s="53">
        <v>0.02</v>
      </c>
      <c r="G74" s="53">
        <v>0.03</v>
      </c>
      <c r="H74" s="53">
        <v>0.03</v>
      </c>
      <c r="I74" s="53">
        <v>0.02</v>
      </c>
    </row>
    <row r="75" spans="1:9" hidden="1" x14ac:dyDescent="0.25">
      <c r="A75" s="53" t="s">
        <v>265</v>
      </c>
      <c r="B75" s="53">
        <v>128</v>
      </c>
      <c r="C75" s="53">
        <v>96</v>
      </c>
      <c r="D75" s="53">
        <v>64</v>
      </c>
      <c r="E75" s="53">
        <v>0.01</v>
      </c>
      <c r="F75" s="53">
        <v>0.02</v>
      </c>
      <c r="G75" s="53">
        <v>0.02</v>
      </c>
      <c r="H75" s="53">
        <v>0.02</v>
      </c>
      <c r="I75" s="53">
        <v>0.02</v>
      </c>
    </row>
    <row r="76" spans="1:9" hidden="1" x14ac:dyDescent="0.25">
      <c r="A76" s="53" t="s">
        <v>266</v>
      </c>
      <c r="B76" s="53">
        <v>128</v>
      </c>
      <c r="C76" s="53">
        <v>128</v>
      </c>
      <c r="D76" s="53">
        <v>128</v>
      </c>
      <c r="E76" s="53">
        <v>3.3999999999999998E-3</v>
      </c>
      <c r="F76" s="53">
        <v>3.8E-3</v>
      </c>
      <c r="G76" s="53">
        <v>1.5E-3</v>
      </c>
      <c r="H76" s="53">
        <v>1.6000000000000001E-3</v>
      </c>
      <c r="I76" s="53">
        <v>2.0999999999999999E-3</v>
      </c>
    </row>
  </sheetData>
  <autoFilter ref="A1:I76" xr:uid="{ACFEE14F-2895-4D2E-B856-5592D89F63F1}">
    <filterColumn colId="0">
      <filters>
        <filter val="ASCON-128 (*)"/>
        <filter val="ASCON-128a (*)"/>
        <filter val="Dumbo (Elephant)"/>
        <filter val="GIFT-COFB (*)"/>
        <filter val="Grain-128AEAD"/>
        <filter val="ISAP-A-128 (*)"/>
        <filter val="ISAP-A-128A (*)"/>
        <filter val="PHOTON-Beetle-AEAD-ENC-128"/>
        <filter val="Romulus-N1"/>
        <filter val="Schwaemm128-128 (SPARKLE) (*)"/>
        <filter val="Schwaemm256-256 (SPARKLE) (*)"/>
        <filter val="TinyJAMBU-128 (*)"/>
        <filter val="Xoodyak (*)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5 1 B u V 9 t W D d + l A A A A 9 g A A A B I A H A B D b 2 5 m a W c v U G F j a 2 F n Z S 5 4 b W w g o h g A K K A U A A A A A A A A A A A A A A A A A A A A A A A A A A A A h Y + x D o I w F E V / h X S n L d X B k E d J d H C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F V X + a 4 1 0 m C 4 X g K b I r D 3 B / k A U E s D B B Q A A g A I A O d Q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G 5 X l G 3 p O z 0 B A A A e A g A A E w A c A E Z v c m 1 1 b G F z L 1 N l Y 3 R p b 2 4 x L m 0 g o h g A K K A U A A A A A A A A A A A A A A A A A A A A A A A A A A A A d Z B f a 8 I w F M X f h X 6 H S 3 x p o S t V N 2 G T P m w t A 2 G w M h U f j I y 0 i W 1 m m 0 i S y o b 4 3 Z f 6 D w Z r X i 7 5 n U N y z t U s N 1 w K m J 3 n Y O L 0 n J 4 u i W I U + m h O s o q F w x D c l B Q M H j 0 E E V T M O D 2 w Z y Y b l T N L U r o J T l b t v v K K B b E U h g m j X R Q / 4 Y V m S u O a K p L h d 8 E S x f c M 7 u B N N k W Z S d U O W A g L l e b m B 6 d E G U j w c p a E o 9 D 6 n u m e i N y m m Q r K 9 5 w 2 p I J U y S + b F 4 f j z w 9 W E W P V p V R b / M J E X t Z E b T U W X J v s e u W i C H Z 0 g z w f V t N 6 V 7 H a p i N t 3 w g N g h F a e / 6 5 0 a 1 v d C l 3 W E 1 p d F s D W h 9 X C T F k f b H 3 U V w S U d j v 5 z 8 7 1 u 7 m 5 A z m i g i 9 k a q O Z d X U o h W 1 e 3 3 E P x z Q m Q + Q D 8 Z q Y N i 3 O f p w 5 c M O P u r g 9 x 3 8 o Y O P / / C j 5 / S 4 + L f Q 5 B d Q S w E C L Q A U A A I A C A D n U G 5 X 2 1 Y N 3 6 U A A A D 2 A A A A E g A A A A A A A A A A A A A A A A A A A A A A Q 2 9 u Z m l n L 1 B h Y 2 t h Z 2 U u e G 1 s U E s B A i 0 A F A A C A A g A 5 1 B u V w / K 6 a u k A A A A 6 Q A A A B M A A A A A A A A A A A A A A A A A 8 Q A A A F t D b 2 5 0 Z W 5 0 X 1 R 5 c G V z X S 5 4 b W x Q S w E C L Q A U A A I A C A D n U G 5 X l G 3 p O z 0 B A A A e A g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C w A A A A A A A N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M F 9 f U G F n Z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E w O j A 3 O j E 1 L j Y z M T c 4 N j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5 K S 9 B d X R v U m V t b 3 Z l Z E N v b H V t b n M x L n t D b 2 x 1 b W 4 x L D B 9 J n F 1 b 3 Q 7 L C Z x d W 9 0 O 1 N l Y 3 R p b 2 4 x L 1 R h Y m x l M D I w I C h Q Y W d l I D k p L 0 F 1 d G 9 S Z W 1 v d m V k Q 2 9 s d W 1 u c z E u e 0 N v b H V t b j I s M X 0 m c X V v d D s s J n F 1 b 3 Q 7 U 2 V j d G l v b j E v V G F i b G U w M j A g K F B h Z 2 U g O S k v Q X V 0 b 1 J l b W 9 2 Z W R D b 2 x 1 b W 5 z M S 5 7 Q 2 9 s d W 1 u M y w y f S Z x d W 9 0 O y w m c X V v d D t T Z W N 0 a W 9 u M S 9 U Y W J s Z T A y M C A o U G F n Z S A 5 K S 9 B d X R v U m V t b 3 Z l Z E N v b H V t b n M x L n t D b 2 x 1 b W 4 0 L D N 9 J n F 1 b 3 Q 7 L C Z x d W 9 0 O 1 N l Y 3 R p b 2 4 x L 1 R h Y m x l M D I w I C h Q Y W d l I D k p L 0 F 1 d G 9 S Z W 1 v d m V k Q 2 9 s d W 1 u c z E u e 0 N v b H V t b j U s N H 0 m c X V v d D s s J n F 1 b 3 Q 7 U 2 V j d G l v b j E v V G F i b G U w M j A g K F B h Z 2 U g O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y M C A o U G F n Z S A 5 K S 9 B d X R v U m V t b 3 Z l Z E N v b H V t b n M x L n t D b 2 x 1 b W 4 x L D B 9 J n F 1 b 3 Q 7 L C Z x d W 9 0 O 1 N l Y 3 R p b 2 4 x L 1 R h Y m x l M D I w I C h Q Y W d l I D k p L 0 F 1 d G 9 S Z W 1 v d m V k Q 2 9 s d W 1 u c z E u e 0 N v b H V t b j I s M X 0 m c X V v d D s s J n F 1 b 3 Q 7 U 2 V j d G l v b j E v V G F i b G U w M j A g K F B h Z 2 U g O S k v Q X V 0 b 1 J l b W 9 2 Z W R D b 2 x 1 b W 5 z M S 5 7 Q 2 9 s d W 1 u M y w y f S Z x d W 9 0 O y w m c X V v d D t T Z W N 0 a W 9 u M S 9 U Y W J s Z T A y M C A o U G F n Z S A 5 K S 9 B d X R v U m V t b 3 Z l Z E N v b H V t b n M x L n t D b 2 x 1 b W 4 0 L D N 9 J n F 1 b 3 Q 7 L C Z x d W 9 0 O 1 N l Y 3 R p b 2 4 x L 1 R h Y m x l M D I w I C h Q Y W d l I D k p L 0 F 1 d G 9 S Z W 1 v d m V k Q 2 9 s d W 1 u c z E u e 0 N v b H V t b j U s N H 0 m c X V v d D s s J n F 1 b 3 Q 7 U 2 V j d G l v b j E v V G F i b G U w M j A g K F B h Z 2 U g O S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5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/ a m W 4 c w 5 Q r D H s a P d q M t J A A A A A A I A A A A A A B B m A A A A A Q A A I A A A A J R o W f 4 e R D v d k T P / q R k + 0 U F R X 5 C c N A K b U J y K O H 1 y g V j J A A A A A A 6 A A A A A A g A A I A A A A E I e J z Y Q x k C j 3 0 n I N C m 2 5 q 8 c 7 W h o o k + l n W F w w o 2 5 T X f V U A A A A O y 8 r 7 f p i k o Z 9 Y 8 H R O y t R k 5 z g P I v J m O / i a k 3 d m + u w 6 s N N 0 5 7 D n z H t S t A 2 9 1 O k g R u N K v 3 a y U 8 Q N X q 0 d 2 l J 0 2 X u M K F R W A E u f K L T 9 y 9 X r u 7 F q z Y Q A A A A F 1 m K 1 t o 8 D i W q Z a v 1 4 F 0 B e L R 2 F a h 8 G k y Y q 5 h v i 5 y e d g T 2 o u N 9 e G G 9 h q 7 g q F X w A y M j W L F M 9 6 N g f u Q W r 6 G 5 s F G i f E = < / D a t a M a s h u p > 
</file>

<file path=customXml/itemProps1.xml><?xml version="1.0" encoding="utf-8"?>
<ds:datastoreItem xmlns:ds="http://schemas.openxmlformats.org/officeDocument/2006/customXml" ds:itemID="{B8657CB9-132F-4401-AD6B-472FC5F84A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Table020 (Page 9)</vt:lpstr>
      <vt:lpstr>Sheet2</vt:lpstr>
      <vt:lpstr>Comparison charts</vt:lpstr>
      <vt:lpstr>Python Output</vt:lpstr>
      <vt:lpstr>Adjusted mem</vt:lpstr>
      <vt:lpstr>Power cons</vt:lpstr>
      <vt:lpstr>Relative performance</vt:lpstr>
      <vt:lpstr>Benchmark</vt:lpstr>
      <vt:lpstr>Relevant 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2024-03-12T09:47:48Z</dcterms:modified>
</cp:coreProperties>
</file>