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lwc_cortex_m4\Data\"/>
    </mc:Choice>
  </mc:AlternateContent>
  <xr:revisionPtr revIDLastSave="0" documentId="13_ncr:1_{D56AC57B-8F28-4215-A544-D708A122853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ecution Times" sheetId="1" r:id="rId1"/>
    <sheet name="DWT - M4" sheetId="2" r:id="rId2"/>
    <sheet name="Power - M4" sheetId="3" r:id="rId3"/>
    <sheet name="Runtime Comparison" sheetId="4" r:id="rId4"/>
    <sheet name="Sheet1" sheetId="5" r:id="rId5"/>
    <sheet name="Graphs - DWT" sheetId="6" r:id="rId6"/>
    <sheet name="Power - Vis" sheetId="7" r:id="rId7"/>
    <sheet name="Power - Vis unus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1" i="3" l="1"/>
  <c r="O91" i="3"/>
  <c r="K91" i="3"/>
  <c r="F91" i="3"/>
  <c r="T90" i="3"/>
  <c r="S90" i="3"/>
  <c r="R90" i="3"/>
  <c r="Q90" i="3"/>
  <c r="P90" i="3"/>
  <c r="O90" i="3"/>
  <c r="N90" i="3"/>
  <c r="M90" i="3"/>
  <c r="L90" i="3"/>
  <c r="K90" i="3"/>
  <c r="I90" i="3"/>
  <c r="F90" i="3"/>
  <c r="E90" i="3"/>
  <c r="D90" i="3"/>
  <c r="C90" i="3"/>
  <c r="W89" i="3"/>
  <c r="V89" i="3"/>
  <c r="U89" i="3"/>
  <c r="T89" i="3"/>
  <c r="S89" i="3"/>
  <c r="R89" i="3"/>
  <c r="R91" i="3" s="1"/>
  <c r="Q89" i="3"/>
  <c r="Q91" i="3" s="1"/>
  <c r="P89" i="3"/>
  <c r="P91" i="3" s="1"/>
  <c r="O89" i="3"/>
  <c r="N89" i="3"/>
  <c r="N91" i="3" s="1"/>
  <c r="M89" i="3"/>
  <c r="M91" i="3" s="1"/>
  <c r="L89" i="3"/>
  <c r="L91" i="3" s="1"/>
  <c r="K89" i="3"/>
  <c r="I89" i="3"/>
  <c r="I91" i="3" s="1"/>
  <c r="F89" i="3"/>
  <c r="E89" i="3"/>
  <c r="E91" i="3" s="1"/>
  <c r="D89" i="3"/>
  <c r="D91" i="3" s="1"/>
  <c r="C89" i="3"/>
  <c r="C91" i="3" s="1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T61" i="3"/>
  <c r="U61" i="3"/>
  <c r="U90" i="3" s="1"/>
  <c r="V61" i="3"/>
  <c r="V90" i="3" s="1"/>
  <c r="W61" i="3"/>
  <c r="W90" i="3" s="1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C61" i="3"/>
  <c r="T91" i="3" l="1"/>
  <c r="U91" i="3"/>
  <c r="W91" i="3"/>
  <c r="V91" i="3"/>
  <c r="Y91" i="3" s="1"/>
  <c r="Y90" i="3" l="1"/>
  <c r="Y92" i="3" s="1"/>
  <c r="X91" i="3"/>
  <c r="AF14" i="6"/>
  <c r="AC14" i="6"/>
  <c r="AA14" i="6"/>
  <c r="X14" i="6"/>
  <c r="V14" i="6"/>
  <c r="S14" i="6"/>
  <c r="Q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C13" i="6"/>
  <c r="AA13" i="6"/>
  <c r="X13" i="6"/>
  <c r="V13" i="6"/>
  <c r="S13" i="6"/>
  <c r="Q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C12" i="6"/>
  <c r="AA12" i="6"/>
  <c r="X12" i="6"/>
  <c r="V12" i="6"/>
  <c r="S12" i="6"/>
  <c r="Q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V36" i="4"/>
  <c r="V37" i="4" s="1"/>
  <c r="U36" i="4"/>
  <c r="U37" i="4" s="1"/>
  <c r="T36" i="4"/>
  <c r="T37" i="4" s="1"/>
  <c r="S36" i="4"/>
  <c r="S37" i="4" s="1"/>
  <c r="R36" i="4"/>
  <c r="R37" i="4" s="1"/>
  <c r="Q36" i="4"/>
  <c r="Q37" i="4" s="1"/>
  <c r="P36" i="4"/>
  <c r="P37" i="4" s="1"/>
  <c r="O36" i="4"/>
  <c r="O37" i="4" s="1"/>
  <c r="N36" i="4"/>
  <c r="N37" i="4" s="1"/>
  <c r="M36" i="4"/>
  <c r="M37" i="4" s="1"/>
  <c r="L36" i="4"/>
  <c r="L37" i="4" s="1"/>
  <c r="K36" i="4"/>
  <c r="K37" i="4" s="1"/>
  <c r="J36" i="4"/>
  <c r="J37" i="4" s="1"/>
  <c r="I36" i="4"/>
  <c r="I37" i="4" s="1"/>
  <c r="H36" i="4"/>
  <c r="H37" i="4" s="1"/>
  <c r="G36" i="4"/>
  <c r="G37" i="4" s="1"/>
  <c r="F36" i="4"/>
  <c r="F37" i="4" s="1"/>
  <c r="E36" i="4"/>
  <c r="E37" i="4" s="1"/>
  <c r="D36" i="4"/>
  <c r="D37" i="4" s="1"/>
  <c r="C36" i="4"/>
  <c r="C37" i="4" s="1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V24" i="4"/>
  <c r="V25" i="4" s="1"/>
  <c r="U24" i="4"/>
  <c r="U25" i="4" s="1"/>
  <c r="T24" i="4"/>
  <c r="T25" i="4" s="1"/>
  <c r="S24" i="4"/>
  <c r="S25" i="4" s="1"/>
  <c r="R24" i="4"/>
  <c r="R25" i="4" s="1"/>
  <c r="Q24" i="4"/>
  <c r="Q25" i="4" s="1"/>
  <c r="P24" i="4"/>
  <c r="P25" i="4" s="1"/>
  <c r="O24" i="4"/>
  <c r="N24" i="4"/>
  <c r="N25" i="4" s="1"/>
  <c r="M24" i="4"/>
  <c r="M25" i="4" s="1"/>
  <c r="L24" i="4"/>
  <c r="L25" i="4" s="1"/>
  <c r="K24" i="4"/>
  <c r="J24" i="4"/>
  <c r="J25" i="4" s="1"/>
  <c r="I24" i="4"/>
  <c r="I25" i="4" s="1"/>
  <c r="H24" i="4"/>
  <c r="H25" i="4" s="1"/>
  <c r="G24" i="4"/>
  <c r="F24" i="4"/>
  <c r="F25" i="4" s="1"/>
  <c r="E24" i="4"/>
  <c r="E25" i="4" s="1"/>
  <c r="D24" i="4"/>
  <c r="D25" i="4" s="1"/>
  <c r="C24" i="4"/>
  <c r="V23" i="4"/>
  <c r="U23" i="4"/>
  <c r="T23" i="4"/>
  <c r="S23" i="4"/>
  <c r="R23" i="4"/>
  <c r="Q23" i="4"/>
  <c r="P23" i="4"/>
  <c r="O23" i="4"/>
  <c r="O30" i="4" s="1"/>
  <c r="N23" i="4"/>
  <c r="N30" i="4" s="1"/>
  <c r="M23" i="4"/>
  <c r="M30" i="4" s="1"/>
  <c r="L23" i="4"/>
  <c r="L30" i="4" s="1"/>
  <c r="K23" i="4"/>
  <c r="K30" i="4" s="1"/>
  <c r="J23" i="4"/>
  <c r="J30" i="4" s="1"/>
  <c r="I23" i="4"/>
  <c r="I30" i="4" s="1"/>
  <c r="H23" i="4"/>
  <c r="H30" i="4" s="1"/>
  <c r="G23" i="4"/>
  <c r="G30" i="4" s="1"/>
  <c r="F23" i="4"/>
  <c r="F30" i="4" s="1"/>
  <c r="E23" i="4"/>
  <c r="E30" i="4" s="1"/>
  <c r="D23" i="4"/>
  <c r="D30" i="4" s="1"/>
  <c r="C23" i="4"/>
  <c r="C30" i="4" s="1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V15" i="4"/>
  <c r="U15" i="4"/>
  <c r="T15" i="4"/>
  <c r="S15" i="4"/>
  <c r="R15" i="4"/>
  <c r="Q15" i="4"/>
  <c r="P15" i="4"/>
  <c r="O15" i="4"/>
  <c r="O19" i="4" s="1"/>
  <c r="N15" i="4"/>
  <c r="M15" i="4"/>
  <c r="L15" i="4"/>
  <c r="K15" i="4"/>
  <c r="J15" i="4"/>
  <c r="I15" i="4"/>
  <c r="H15" i="4"/>
  <c r="G15" i="4"/>
  <c r="F15" i="4"/>
  <c r="E15" i="4"/>
  <c r="D15" i="4"/>
  <c r="C15" i="4"/>
  <c r="V13" i="4"/>
  <c r="V14" i="4" s="1"/>
  <c r="U13" i="4"/>
  <c r="U14" i="4" s="1"/>
  <c r="T13" i="4"/>
  <c r="T14" i="4" s="1"/>
  <c r="S13" i="4"/>
  <c r="S14" i="4" s="1"/>
  <c r="R13" i="4"/>
  <c r="R14" i="4" s="1"/>
  <c r="Q13" i="4"/>
  <c r="Q14" i="4" s="1"/>
  <c r="P13" i="4"/>
  <c r="P14" i="4" s="1"/>
  <c r="O13" i="4"/>
  <c r="O14" i="4" s="1"/>
  <c r="N13" i="4"/>
  <c r="N14" i="4" s="1"/>
  <c r="M13" i="4"/>
  <c r="M14" i="4" s="1"/>
  <c r="L13" i="4"/>
  <c r="L14" i="4" s="1"/>
  <c r="K13" i="4"/>
  <c r="K14" i="4" s="1"/>
  <c r="J13" i="4"/>
  <c r="J14" i="4" s="1"/>
  <c r="I13" i="4"/>
  <c r="I14" i="4" s="1"/>
  <c r="H13" i="4"/>
  <c r="H14" i="4" s="1"/>
  <c r="G13" i="4"/>
  <c r="G14" i="4" s="1"/>
  <c r="F13" i="4"/>
  <c r="F14" i="4" s="1"/>
  <c r="E13" i="4"/>
  <c r="E14" i="4" s="1"/>
  <c r="D13" i="4"/>
  <c r="D14" i="4" s="1"/>
  <c r="C13" i="4"/>
  <c r="C14" i="4" s="1"/>
  <c r="V12" i="4"/>
  <c r="U12" i="4"/>
  <c r="T12" i="4"/>
  <c r="S12" i="4"/>
  <c r="R12" i="4"/>
  <c r="Q12" i="4"/>
  <c r="P12" i="4"/>
  <c r="O12" i="4"/>
  <c r="O18" i="4" s="1"/>
  <c r="N12" i="4"/>
  <c r="N18" i="4" s="1"/>
  <c r="M12" i="4"/>
  <c r="M18" i="4" s="1"/>
  <c r="L12" i="4"/>
  <c r="L18" i="4" s="1"/>
  <c r="K12" i="4"/>
  <c r="K18" i="4" s="1"/>
  <c r="J12" i="4"/>
  <c r="J18" i="4" s="1"/>
  <c r="I12" i="4"/>
  <c r="I18" i="4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O7" i="4"/>
  <c r="N7" i="4"/>
  <c r="M7" i="4"/>
  <c r="L7" i="4"/>
  <c r="K7" i="4"/>
  <c r="J7" i="4"/>
  <c r="I7" i="4"/>
  <c r="H7" i="4"/>
  <c r="G7" i="4"/>
  <c r="F7" i="4"/>
  <c r="E7" i="4"/>
  <c r="D7" i="4"/>
  <c r="C7" i="4"/>
  <c r="O6" i="4"/>
  <c r="N6" i="4"/>
  <c r="M6" i="4"/>
  <c r="L6" i="4"/>
  <c r="K6" i="4"/>
  <c r="J6" i="4"/>
  <c r="I6" i="4"/>
  <c r="H6" i="4"/>
  <c r="G6" i="4"/>
  <c r="F6" i="4"/>
  <c r="E6" i="4"/>
  <c r="D6" i="4"/>
  <c r="C6" i="4"/>
  <c r="Q4" i="4"/>
  <c r="O4" i="4"/>
  <c r="N4" i="4"/>
  <c r="M4" i="4"/>
  <c r="M31" i="4" s="1"/>
  <c r="L4" i="4"/>
  <c r="L5" i="4" s="1"/>
  <c r="K4" i="4"/>
  <c r="J4" i="4"/>
  <c r="I4" i="4"/>
  <c r="I31" i="4" s="1"/>
  <c r="H4" i="4"/>
  <c r="H5" i="4" s="1"/>
  <c r="G4" i="4"/>
  <c r="F4" i="4"/>
  <c r="E4" i="4"/>
  <c r="E31" i="4" s="1"/>
  <c r="D4" i="4"/>
  <c r="D5" i="4" s="1"/>
  <c r="C4" i="4"/>
  <c r="O3" i="4"/>
  <c r="O5" i="4" s="1"/>
  <c r="N3" i="4"/>
  <c r="M3" i="4"/>
  <c r="L3" i="4"/>
  <c r="K3" i="4"/>
  <c r="K5" i="4" s="1"/>
  <c r="J3" i="4"/>
  <c r="I3" i="4"/>
  <c r="H3" i="4"/>
  <c r="G3" i="4"/>
  <c r="G5" i="4" s="1"/>
  <c r="F3" i="4"/>
  <c r="E3" i="4"/>
  <c r="D3" i="4"/>
  <c r="C3" i="4"/>
  <c r="C5" i="4" s="1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46" i="2"/>
  <c r="V46" i="2"/>
  <c r="U46" i="2"/>
  <c r="S46" i="2"/>
  <c r="R46" i="2"/>
  <c r="Q46" i="2"/>
  <c r="O46" i="2"/>
  <c r="M46" i="2"/>
  <c r="K46" i="2"/>
  <c r="I46" i="2"/>
  <c r="G46" i="2"/>
  <c r="E46" i="2"/>
  <c r="C46" i="2"/>
  <c r="W45" i="2"/>
  <c r="V45" i="2"/>
  <c r="U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W44" i="2"/>
  <c r="V44" i="2"/>
  <c r="U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P34" i="2"/>
  <c r="N34" i="2"/>
  <c r="L34" i="2"/>
  <c r="J34" i="2"/>
  <c r="H34" i="2"/>
  <c r="F34" i="2"/>
  <c r="D34" i="2"/>
  <c r="W33" i="2"/>
  <c r="V33" i="2"/>
  <c r="U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W32" i="2"/>
  <c r="V32" i="2"/>
  <c r="U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W22" i="2"/>
  <c r="V22" i="2"/>
  <c r="U22" i="2"/>
  <c r="S22" i="2"/>
  <c r="R22" i="2"/>
  <c r="Q22" i="2"/>
  <c r="O22" i="2"/>
  <c r="M22" i="2"/>
  <c r="K22" i="2"/>
  <c r="I22" i="2"/>
  <c r="G22" i="2"/>
  <c r="E22" i="2"/>
  <c r="C22" i="2"/>
  <c r="W21" i="2"/>
  <c r="V21" i="2"/>
  <c r="U21" i="2"/>
  <c r="S21" i="2"/>
  <c r="R21" i="2"/>
  <c r="Q21" i="2"/>
  <c r="O21" i="2"/>
  <c r="M21" i="2"/>
  <c r="K21" i="2"/>
  <c r="I21" i="2"/>
  <c r="G21" i="2"/>
  <c r="E21" i="2"/>
  <c r="C21" i="2"/>
  <c r="O11" i="2"/>
  <c r="L11" i="2"/>
  <c r="K11" i="2"/>
  <c r="H11" i="2"/>
  <c r="G11" i="2"/>
  <c r="D11" i="2"/>
  <c r="C11" i="2"/>
  <c r="O10" i="2"/>
  <c r="M10" i="2"/>
  <c r="M11" i="2" s="1"/>
  <c r="L10" i="2"/>
  <c r="K10" i="2"/>
  <c r="I10" i="2"/>
  <c r="I11" i="2" s="1"/>
  <c r="H10" i="2"/>
  <c r="G10" i="2"/>
  <c r="E10" i="2"/>
  <c r="E11" i="2" s="1"/>
  <c r="D10" i="2"/>
  <c r="C10" i="2"/>
  <c r="O9" i="2"/>
  <c r="N9" i="2"/>
  <c r="N10" i="2" s="1"/>
  <c r="N11" i="2" s="1"/>
  <c r="M9" i="2"/>
  <c r="L9" i="2"/>
  <c r="K9" i="2"/>
  <c r="J9" i="2"/>
  <c r="J10" i="2" s="1"/>
  <c r="J11" i="2" s="1"/>
  <c r="I9" i="2"/>
  <c r="H9" i="2"/>
  <c r="G9" i="2"/>
  <c r="F9" i="2"/>
  <c r="F10" i="2" s="1"/>
  <c r="F11" i="2" s="1"/>
  <c r="E9" i="2"/>
  <c r="D9" i="2"/>
  <c r="C9" i="2"/>
  <c r="P13" i="1"/>
  <c r="O13" i="1"/>
  <c r="N13" i="1"/>
  <c r="K13" i="1"/>
  <c r="J13" i="1"/>
  <c r="I13" i="1"/>
  <c r="G13" i="1"/>
  <c r="F13" i="1"/>
  <c r="E13" i="1"/>
  <c r="C13" i="1"/>
  <c r="P12" i="1"/>
  <c r="O12" i="1"/>
  <c r="N12" i="1"/>
  <c r="M12" i="1"/>
  <c r="M13" i="1" s="1"/>
  <c r="K12" i="1"/>
  <c r="J12" i="1"/>
  <c r="I12" i="1"/>
  <c r="H12" i="1"/>
  <c r="H13" i="1" s="1"/>
  <c r="G12" i="1"/>
  <c r="F12" i="1"/>
  <c r="E12" i="1"/>
  <c r="D12" i="1"/>
  <c r="D13" i="1" s="1"/>
  <c r="C12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U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U4" i="1"/>
  <c r="U3" i="1"/>
  <c r="Z92" i="3" l="1"/>
  <c r="Z90" i="3"/>
  <c r="Q92" i="3" s="1"/>
  <c r="Q93" i="3" s="1"/>
  <c r="O92" i="3"/>
  <c r="O93" i="3" s="1"/>
  <c r="G92" i="3"/>
  <c r="G93" i="3" s="1"/>
  <c r="L92" i="3"/>
  <c r="L93" i="3" s="1"/>
  <c r="U92" i="3"/>
  <c r="U93" i="3" s="1"/>
  <c r="N92" i="3"/>
  <c r="N93" i="3" s="1"/>
  <c r="F92" i="3"/>
  <c r="F93" i="3" s="1"/>
  <c r="R92" i="3"/>
  <c r="R93" i="3" s="1"/>
  <c r="D92" i="3"/>
  <c r="D93" i="3" s="1"/>
  <c r="J92" i="3"/>
  <c r="J93" i="3" s="1"/>
  <c r="E92" i="3"/>
  <c r="E93" i="3" s="1"/>
  <c r="C92" i="3"/>
  <c r="C93" i="3" s="1"/>
  <c r="V92" i="3"/>
  <c r="V93" i="3" s="1"/>
  <c r="H92" i="3"/>
  <c r="H93" i="3" s="1"/>
  <c r="K92" i="3"/>
  <c r="K93" i="3" s="1"/>
  <c r="I92" i="3"/>
  <c r="I93" i="3" s="1"/>
  <c r="T92" i="3"/>
  <c r="T93" i="3" s="1"/>
  <c r="M92" i="3"/>
  <c r="M93" i="3" s="1"/>
  <c r="W92" i="3"/>
  <c r="W93" i="3" s="1"/>
  <c r="S92" i="3"/>
  <c r="S93" i="3" s="1"/>
  <c r="P92" i="3"/>
  <c r="P93" i="3" s="1"/>
  <c r="G19" i="4"/>
  <c r="K8" i="4"/>
  <c r="E19" i="4"/>
  <c r="I19" i="4"/>
  <c r="M19" i="4"/>
  <c r="C31" i="4"/>
  <c r="G31" i="4"/>
  <c r="K31" i="4"/>
  <c r="O31" i="4"/>
  <c r="L19" i="4"/>
  <c r="C8" i="4"/>
  <c r="G8" i="4"/>
  <c r="O8" i="4"/>
  <c r="F19" i="4"/>
  <c r="J19" i="4"/>
  <c r="N19" i="4"/>
  <c r="D19" i="4"/>
  <c r="C19" i="4"/>
  <c r="K19" i="4"/>
  <c r="I17" i="4"/>
  <c r="U17" i="4"/>
  <c r="N28" i="4"/>
  <c r="F40" i="4"/>
  <c r="V40" i="4"/>
  <c r="F17" i="4"/>
  <c r="V17" i="4"/>
  <c r="O28" i="4"/>
  <c r="S40" i="4"/>
  <c r="Q17" i="4"/>
  <c r="F28" i="4"/>
  <c r="R28" i="4"/>
  <c r="N40" i="4"/>
  <c r="N17" i="4"/>
  <c r="H19" i="4"/>
  <c r="G28" i="4"/>
  <c r="S28" i="4"/>
  <c r="G40" i="4"/>
  <c r="O40" i="4"/>
  <c r="F31" i="4"/>
  <c r="J31" i="4"/>
  <c r="N31" i="4"/>
  <c r="D8" i="4"/>
  <c r="H8" i="4"/>
  <c r="L8" i="4"/>
  <c r="C17" i="4"/>
  <c r="G17" i="4"/>
  <c r="K17" i="4"/>
  <c r="O17" i="4"/>
  <c r="S17" i="4"/>
  <c r="D28" i="4"/>
  <c r="H28" i="4"/>
  <c r="L28" i="4"/>
  <c r="P28" i="4"/>
  <c r="T28" i="4"/>
  <c r="D40" i="4"/>
  <c r="H40" i="4"/>
  <c r="L40" i="4"/>
  <c r="P40" i="4"/>
  <c r="T40" i="4"/>
  <c r="E17" i="4"/>
  <c r="M17" i="4"/>
  <c r="J28" i="4"/>
  <c r="V28" i="4"/>
  <c r="J40" i="4"/>
  <c r="R40" i="4"/>
  <c r="J17" i="4"/>
  <c r="R17" i="4"/>
  <c r="C28" i="4"/>
  <c r="K28" i="4"/>
  <c r="C40" i="4"/>
  <c r="K40" i="4"/>
  <c r="F8" i="4"/>
  <c r="J8" i="4"/>
  <c r="N8" i="4"/>
  <c r="E8" i="4"/>
  <c r="I8" i="4"/>
  <c r="M8" i="4"/>
  <c r="D17" i="4"/>
  <c r="H17" i="4"/>
  <c r="L17" i="4"/>
  <c r="P17" i="4"/>
  <c r="T17" i="4"/>
  <c r="E28" i="4"/>
  <c r="I28" i="4"/>
  <c r="M28" i="4"/>
  <c r="Q28" i="4"/>
  <c r="U28" i="4"/>
  <c r="E40" i="4"/>
  <c r="I40" i="4"/>
  <c r="M40" i="4"/>
  <c r="Q40" i="4"/>
  <c r="U40" i="4"/>
  <c r="E5" i="4"/>
  <c r="I5" i="4"/>
  <c r="M5" i="4"/>
  <c r="D31" i="4"/>
  <c r="H31" i="4"/>
  <c r="L31" i="4"/>
  <c r="F5" i="4"/>
  <c r="J5" i="4"/>
  <c r="N5" i="4"/>
  <c r="C25" i="4"/>
  <c r="G25" i="4"/>
  <c r="K25" i="4"/>
  <c r="O25" i="4"/>
  <c r="X93" i="3" l="1"/>
  <c r="P8" i="4"/>
  <c r="P5" i="4"/>
</calcChain>
</file>

<file path=xl/sharedStrings.xml><?xml version="1.0" encoding="utf-8"?>
<sst xmlns="http://schemas.openxmlformats.org/spreadsheetml/2006/main" count="900" uniqueCount="107">
  <si>
    <t>UP TO DATE</t>
  </si>
  <si>
    <t>Ascon128</t>
  </si>
  <si>
    <t>Ascon128a</t>
  </si>
  <si>
    <t>Giftcofb128</t>
  </si>
  <si>
    <t>Isapa128a</t>
  </si>
  <si>
    <t>Isapa128</t>
  </si>
  <si>
    <t>Schwae128</t>
  </si>
  <si>
    <t>Schwae256</t>
  </si>
  <si>
    <t>TinyJAMBU</t>
  </si>
  <si>
    <t>Xoodyak</t>
  </si>
  <si>
    <t>AES</t>
  </si>
  <si>
    <t>romulusn</t>
  </si>
  <si>
    <t>elephant160v2</t>
  </si>
  <si>
    <t>grain128aeadv2</t>
  </si>
  <si>
    <t>photonbeetle</t>
  </si>
  <si>
    <t>Base</t>
  </si>
  <si>
    <t>Base + data</t>
  </si>
  <si>
    <t>Data</t>
  </si>
  <si>
    <t>Raw</t>
  </si>
  <si>
    <t>RAM</t>
  </si>
  <si>
    <t>Flash</t>
  </si>
  <si>
    <t>Adjusted for data &amp; drivers</t>
  </si>
  <si>
    <t>Overflow calc</t>
  </si>
  <si>
    <t>bits</t>
  </si>
  <si>
    <t>frequency</t>
  </si>
  <si>
    <t>Overflow t (s)</t>
  </si>
  <si>
    <t>Exec</t>
  </si>
  <si>
    <t>Execution time</t>
  </si>
  <si>
    <t>Campaign time</t>
  </si>
  <si>
    <t>Difference</t>
  </si>
  <si>
    <t>Power</t>
  </si>
  <si>
    <t>Energy (mJ)</t>
  </si>
  <si>
    <t>Difference (s)</t>
  </si>
  <si>
    <t>Difference (%)</t>
  </si>
  <si>
    <t>Sparkle128</t>
  </si>
  <si>
    <t>Sparkle256</t>
  </si>
  <si>
    <t>TinyJambu</t>
  </si>
  <si>
    <t>Giftcofb</t>
  </si>
  <si>
    <t>Elephant160</t>
  </si>
  <si>
    <t>Grain</t>
  </si>
  <si>
    <t>Photonbeetle</t>
  </si>
  <si>
    <t>Romulusn</t>
  </si>
  <si>
    <t>Encryption runtime</t>
  </si>
  <si>
    <t>Decryption runtime</t>
  </si>
  <si>
    <t>Encryption output</t>
  </si>
  <si>
    <t>Decryption output</t>
  </si>
  <si>
    <t>Error count</t>
  </si>
  <si>
    <t>Py runtime</t>
  </si>
  <si>
    <t>Enc + Dec</t>
  </si>
  <si>
    <t>Enc + Dec - Py</t>
  </si>
  <si>
    <t>Enc + Dec - Py (%)</t>
  </si>
  <si>
    <t>O2</t>
  </si>
  <si>
    <t>ascon128Armv7</t>
  </si>
  <si>
    <t>ascon128aArmv7</t>
  </si>
  <si>
    <t>isapa128v20Armv7</t>
  </si>
  <si>
    <t>isapa128av20Armv7</t>
  </si>
  <si>
    <t>Sparkle128Armv7</t>
  </si>
  <si>
    <t>Sparkle256v2Armv7</t>
  </si>
  <si>
    <t>tinyjambuOpt</t>
  </si>
  <si>
    <t>RomulunOpt</t>
  </si>
  <si>
    <t>O3</t>
  </si>
  <si>
    <t>Os</t>
  </si>
  <si>
    <t>Where did these come from?</t>
  </si>
  <si>
    <t>O0</t>
  </si>
  <si>
    <t>Algorithm</t>
  </si>
  <si>
    <t>N_Loop</t>
  </si>
  <si>
    <t>Average encryption time (s)</t>
  </si>
  <si>
    <t>Average decryption time (s)</t>
  </si>
  <si>
    <t>Average encryption energy (J)</t>
  </si>
  <si>
    <t>Average decryption energy (J)</t>
  </si>
  <si>
    <t>Encryption</t>
  </si>
  <si>
    <t>Peak encryption current (A)</t>
  </si>
  <si>
    <t>Average encryption current (A)</t>
  </si>
  <si>
    <t>Minimum encryption current (A)</t>
  </si>
  <si>
    <t>Decryption</t>
  </si>
  <si>
    <t>Peak decryption current (A)</t>
  </si>
  <si>
    <t>Average decryption current (A)</t>
  </si>
  <si>
    <t>Minimum decryption current (A)</t>
  </si>
  <si>
    <t>Calibrations</t>
  </si>
  <si>
    <t>Calibration timestamp(s)</t>
  </si>
  <si>
    <t>202.64607</t>
  </si>
  <si>
    <t>204.59367</t>
  </si>
  <si>
    <t>55.57885</t>
  </si>
  <si>
    <t>RomulusnOpt</t>
  </si>
  <si>
    <t>Total average energy (J)</t>
  </si>
  <si>
    <t>56.06774</t>
  </si>
  <si>
    <t>27.07543</t>
  </si>
  <si>
    <t>Absolute precision (power)</t>
  </si>
  <si>
    <t>Ascon128aArmv7</t>
  </si>
  <si>
    <t>0.004609 s</t>
  </si>
  <si>
    <t>Group by opt then by time</t>
  </si>
  <si>
    <t>Interesting for runtime comparison</t>
  </si>
  <si>
    <t>Encryption time</t>
  </si>
  <si>
    <t>NA</t>
  </si>
  <si>
    <t>Decryption time</t>
  </si>
  <si>
    <t>Encryption energy</t>
  </si>
  <si>
    <t>Decryption energy</t>
  </si>
  <si>
    <t>Peak energy instead?</t>
  </si>
  <si>
    <t>Encryption peak current</t>
  </si>
  <si>
    <t>Decryption peak current</t>
  </si>
  <si>
    <t>Avg E</t>
  </si>
  <si>
    <t>peak I</t>
  </si>
  <si>
    <t>Avg energy</t>
  </si>
  <si>
    <t>Peak current</t>
  </si>
  <si>
    <t>Difference latency (%)</t>
  </si>
  <si>
    <t>Difference power (%)</t>
  </si>
  <si>
    <t>Difference power only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</si>
</sst>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%"/>
    <numFmt numFmtId="167" formatCode="0.0000000"/>
    <numFmt numFmtId="168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/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3" xfId="1" applyNumberFormat="1" applyFont="1" applyBorder="1"/>
    <xf numFmtId="0" fontId="0" fillId="0" borderId="4" xfId="1" applyNumberFormat="1" applyFont="1" applyBorder="1"/>
    <xf numFmtId="0" fontId="0" fillId="0" borderId="0" xfId="1" applyNumberFormat="1" applyFont="1"/>
    <xf numFmtId="0" fontId="0" fillId="0" borderId="5" xfId="1" applyNumberFormat="1" applyFont="1" applyBorder="1"/>
    <xf numFmtId="0" fontId="0" fillId="0" borderId="1" xfId="0" applyBorder="1"/>
    <xf numFmtId="0" fontId="2" fillId="0" borderId="1" xfId="0" applyFont="1" applyBorder="1"/>
    <xf numFmtId="2" fontId="0" fillId="0" borderId="7" xfId="0" applyNumberFormat="1" applyBorder="1"/>
    <xf numFmtId="2" fontId="0" fillId="0" borderId="8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2" borderId="4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5" xfId="0" applyFill="1" applyBorder="1"/>
    <xf numFmtId="0" fontId="0" fillId="4" borderId="0" xfId="1" applyNumberFormat="1" applyFont="1" applyFill="1"/>
    <xf numFmtId="0" fontId="0" fillId="4" borderId="5" xfId="1" applyNumberFormat="1" applyFont="1" applyFill="1" applyBorder="1"/>
    <xf numFmtId="0" fontId="0" fillId="4" borderId="8" xfId="0" applyFill="1" applyBorder="1"/>
    <xf numFmtId="0" fontId="0" fillId="4" borderId="7" xfId="1" applyNumberFormat="1" applyFont="1" applyFill="1" applyBorder="1"/>
    <xf numFmtId="0" fontId="0" fillId="4" borderId="8" xfId="1" applyNumberFormat="1" applyFont="1" applyFill="1" applyBorder="1"/>
    <xf numFmtId="0" fontId="0" fillId="0" borderId="14" xfId="0" applyBorder="1"/>
    <xf numFmtId="0" fontId="0" fillId="0" borderId="15" xfId="0" applyBorder="1"/>
    <xf numFmtId="0" fontId="2" fillId="0" borderId="14" xfId="0" applyFont="1" applyBorder="1"/>
    <xf numFmtId="10" fontId="2" fillId="0" borderId="6" xfId="1" applyNumberFormat="1" applyFont="1" applyBorder="1"/>
    <xf numFmtId="10" fontId="2" fillId="0" borderId="7" xfId="1" applyNumberFormat="1" applyFont="1" applyBorder="1"/>
    <xf numFmtId="10" fontId="2" fillId="0" borderId="8" xfId="1" applyNumberFormat="1" applyFont="1" applyBorder="1"/>
    <xf numFmtId="0" fontId="2" fillId="0" borderId="10" xfId="0" applyFon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/>
    <xf numFmtId="165" fontId="0" fillId="0" borderId="0" xfId="0" applyNumberFormat="1"/>
    <xf numFmtId="165" fontId="0" fillId="0" borderId="5" xfId="0" applyNumberFormat="1" applyBorder="1"/>
    <xf numFmtId="10" fontId="0" fillId="0" borderId="0" xfId="0" applyNumberFormat="1"/>
    <xf numFmtId="165" fontId="0" fillId="0" borderId="15" xfId="0" applyNumberForma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/>
    <xf numFmtId="164" fontId="1" fillId="0" borderId="0" xfId="1" applyNumberFormat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/>
    <xf numFmtId="166" fontId="1" fillId="0" borderId="0" xfId="1" applyNumberFormat="1"/>
    <xf numFmtId="10" fontId="1" fillId="0" borderId="0" xfId="1" applyNumberForma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0" fontId="4" fillId="0" borderId="7" xfId="1" applyNumberFormat="1" applyFont="1" applyBorder="1"/>
    <xf numFmtId="0" fontId="2" fillId="5" borderId="1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0" fillId="0" borderId="15" xfId="0" applyNumberFormat="1" applyBorder="1"/>
    <xf numFmtId="0" fontId="2" fillId="0" borderId="0" xfId="0" applyFont="1" applyAlignment="1">
      <alignment horizontal="center" vertical="center"/>
    </xf>
    <xf numFmtId="168" fontId="0" fillId="0" borderId="0" xfId="0" applyNumberFormat="1"/>
    <xf numFmtId="0" fontId="0" fillId="0" borderId="9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0" applyFont="1"/>
    <xf numFmtId="10" fontId="2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'Execution Times'!$C$2:$K$2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Giftcofb128</c:v>
                </c:pt>
                <c:pt idx="3">
                  <c:v>Isapa128a</c:v>
                </c:pt>
                <c:pt idx="4">
                  <c:v>Isapa128</c:v>
                </c:pt>
                <c:pt idx="5">
                  <c:v>Schwae128</c:v>
                </c:pt>
                <c:pt idx="6">
                  <c:v>Schwae256</c:v>
                </c:pt>
                <c:pt idx="7">
                  <c:v>TinyJAMBU</c:v>
                </c:pt>
                <c:pt idx="8">
                  <c:v>Xoodyak</c:v>
                </c:pt>
              </c:strCache>
            </c:strRef>
          </c:cat>
          <c:val>
            <c:numRef>
              <c:f>'Execution Times'!$C$10:$K$10</c:f>
              <c:numCache>
                <c:formatCode>General</c:formatCode>
                <c:ptCount val="9"/>
                <c:pt idx="0">
                  <c:v>0.72</c:v>
                </c:pt>
                <c:pt idx="1">
                  <c:v>0.5</c:v>
                </c:pt>
                <c:pt idx="2">
                  <c:v>4.2300000000000004</c:v>
                </c:pt>
                <c:pt idx="3">
                  <c:v>2.17</c:v>
                </c:pt>
                <c:pt idx="4">
                  <c:v>2.8</c:v>
                </c:pt>
                <c:pt idx="5">
                  <c:v>0.33</c:v>
                </c:pt>
                <c:pt idx="6">
                  <c:v>0.45</c:v>
                </c:pt>
                <c:pt idx="7">
                  <c:v>0.6</c:v>
                </c:pt>
                <c:pt idx="8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B02-A998-B3357614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2768"/>
        <c:axId val="2058144688"/>
      </c:barChart>
      <c:catAx>
        <c:axId val="20581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151888305628464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688"/>
        <c:crosses val="autoZero"/>
        <c:auto val="1"/>
        <c:lblAlgn val="ctr"/>
        <c:lblOffset val="100"/>
        <c:noMultiLvlLbl val="0"/>
      </c:catAx>
      <c:valAx>
        <c:axId val="20581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(mJ)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27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DWT'!$T$2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DWT'!$U$2:$X$2</c:f>
              <c:numCache>
                <c:formatCode>General</c:formatCode>
                <c:ptCount val="4"/>
                <c:pt idx="0">
                  <c:v>0.14181004464626309</c:v>
                </c:pt>
                <c:pt idx="1">
                  <c:v>8.9986450970172882E-2</c:v>
                </c:pt>
                <c:pt idx="2">
                  <c:v>0.12410804629325869</c:v>
                </c:pt>
                <c:pt idx="3">
                  <c:v>6.5041385591030121E-2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2-473A-ACA0-6FE547D726B0}"/>
            </c:ext>
          </c:extLst>
        </c:ser>
        <c:ser>
          <c:idx val="1"/>
          <c:order val="1"/>
          <c:tx>
            <c:strRef>
              <c:f>'Graphs - DWT'!$T$3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DWT'!$U$3:$X$3</c:f>
              <c:numCache>
                <c:formatCode>General</c:formatCode>
                <c:ptCount val="4"/>
                <c:pt idx="0">
                  <c:v>9.855247288942337E-2</c:v>
                </c:pt>
                <c:pt idx="1">
                  <c:v>8.9644327759742737E-2</c:v>
                </c:pt>
                <c:pt idx="2">
                  <c:v>8.1466309726238251E-2</c:v>
                </c:pt>
                <c:pt idx="3">
                  <c:v>6.4666174352169037E-2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2-473A-ACA0-6FE547D726B0}"/>
            </c:ext>
          </c:extLst>
        </c:ser>
        <c:ser>
          <c:idx val="2"/>
          <c:order val="2"/>
          <c:tx>
            <c:strRef>
              <c:f>'Graphs - DWT'!$T$4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DWT'!$U$4:$X$4</c:f>
              <c:numCache>
                <c:formatCode>General</c:formatCode>
                <c:ptCount val="4"/>
                <c:pt idx="0">
                  <c:v>0.17052912712097171</c:v>
                </c:pt>
                <c:pt idx="1">
                  <c:v>9.1027975082397461E-2</c:v>
                </c:pt>
                <c:pt idx="2">
                  <c:v>0.1469317823648453</c:v>
                </c:pt>
                <c:pt idx="3">
                  <c:v>6.6098734736442566E-2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2-473A-ACA0-6FE547D7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82976"/>
        <c:axId val="651586816"/>
      </c:barChart>
      <c:catAx>
        <c:axId val="6515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6816"/>
        <c:crosses val="autoZero"/>
        <c:auto val="1"/>
        <c:lblAlgn val="ctr"/>
        <c:lblOffset val="100"/>
        <c:noMultiLvlLbl val="0"/>
      </c:catAx>
      <c:valAx>
        <c:axId val="6515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2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DWT'!$O$2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DWT'!$P$2:$S$2</c:f>
              <c:numCache>
                <c:formatCode>0.000000</c:formatCode>
                <c:ptCount val="4"/>
                <c:pt idx="0" formatCode="General">
                  <c:v>3.5549838095903397E-2</c:v>
                </c:pt>
                <c:pt idx="1">
                  <c:v>2.644729986786842E-2</c:v>
                </c:pt>
                <c:pt idx="2" formatCode="General">
                  <c:v>2.6041038334369659E-2</c:v>
                </c:pt>
                <c:pt idx="3">
                  <c:v>2.644680067896843E-2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3-49F0-93FD-43D331EC8F01}"/>
            </c:ext>
          </c:extLst>
        </c:ser>
        <c:ser>
          <c:idx val="1"/>
          <c:order val="1"/>
          <c:tx>
            <c:strRef>
              <c:f>'Graphs - DWT'!$O$3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DWT'!$P$3:$S$3</c:f>
              <c:numCache>
                <c:formatCode>0.000000</c:formatCode>
                <c:ptCount val="4"/>
                <c:pt idx="0" formatCode="General">
                  <c:v>3.1151225790381432E-2</c:v>
                </c:pt>
                <c:pt idx="1">
                  <c:v>2.6409400627017021E-2</c:v>
                </c:pt>
                <c:pt idx="2" formatCode="General">
                  <c:v>2.153847552835941E-2</c:v>
                </c:pt>
                <c:pt idx="3">
                  <c:v>2.6409999999999999E-2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3-49F0-93FD-43D331EC8F01}"/>
            </c:ext>
          </c:extLst>
        </c:ser>
        <c:ser>
          <c:idx val="2"/>
          <c:order val="2"/>
          <c:tx>
            <c:strRef>
              <c:f>'Graphs - DWT'!$O$4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DWT'!$P$4:$S$4</c:f>
              <c:numCache>
                <c:formatCode>0.000000</c:formatCode>
                <c:ptCount val="4"/>
                <c:pt idx="0" formatCode="General">
                  <c:v>2.751822583377361E-2</c:v>
                </c:pt>
                <c:pt idx="1">
                  <c:v>2.6785662397742271E-2</c:v>
                </c:pt>
                <c:pt idx="2" formatCode="General">
                  <c:v>2.051376178860664E-2</c:v>
                </c:pt>
                <c:pt idx="3">
                  <c:v>2.6785425841808319E-2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3-49F0-93FD-43D331EC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20528"/>
        <c:axId val="728640208"/>
      </c:barChart>
      <c:catAx>
        <c:axId val="7286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0208"/>
        <c:crosses val="autoZero"/>
        <c:auto val="1"/>
        <c:lblAlgn val="ctr"/>
        <c:lblOffset val="100"/>
        <c:noMultiLvlLbl val="0"/>
      </c:catAx>
      <c:valAx>
        <c:axId val="7286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05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DWT'!$AD$2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DWT'!$AE$1:$AF$1</c:f>
              <c:strCache>
                <c:ptCount val="2"/>
                <c:pt idx="0">
                  <c:v>TinyJambu</c:v>
                </c:pt>
                <c:pt idx="1">
                  <c:v>tinyjambuOpt</c:v>
                </c:pt>
              </c:strCache>
            </c:strRef>
          </c:cat>
          <c:val>
            <c:numRef>
              <c:f>'Graphs - DWT'!$AE$2:$AF$2</c:f>
              <c:numCache>
                <c:formatCode>General</c:formatCode>
                <c:ptCount val="2"/>
                <c:pt idx="0">
                  <c:v>3.9302900433540337E-2</c:v>
                </c:pt>
                <c:pt idx="1">
                  <c:v>2.416321262717247E-2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3-48A4-86DD-3CE766F2AAD2}"/>
            </c:ext>
          </c:extLst>
        </c:ser>
        <c:ser>
          <c:idx val="1"/>
          <c:order val="1"/>
          <c:tx>
            <c:strRef>
              <c:f>'Graphs - DWT'!$AD$3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DWT'!$AE$1:$AF$1</c:f>
              <c:strCache>
                <c:ptCount val="2"/>
                <c:pt idx="0">
                  <c:v>TinyJambu</c:v>
                </c:pt>
                <c:pt idx="1">
                  <c:v>tinyjambuOpt</c:v>
                </c:pt>
              </c:strCache>
            </c:strRef>
          </c:cat>
          <c:val>
            <c:numRef>
              <c:f>'Graphs - DWT'!$AE$3:$AF$3</c:f>
              <c:numCache>
                <c:formatCode>General</c:formatCode>
                <c:ptCount val="2"/>
                <c:pt idx="0">
                  <c:v>3.1870998442172997E-2</c:v>
                </c:pt>
                <c:pt idx="1">
                  <c:v>2.4125125259160999E-2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3-48A4-86DD-3CE766F2AAD2}"/>
            </c:ext>
          </c:extLst>
        </c:ser>
        <c:ser>
          <c:idx val="2"/>
          <c:order val="2"/>
          <c:tx>
            <c:strRef>
              <c:f>'Graphs - DWT'!$AD$4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val>
            <c:numRef>
              <c:f>'Graphs - DWT'!$AE$4:$AF$4</c:f>
              <c:numCache>
                <c:formatCode>General</c:formatCode>
                <c:ptCount val="2"/>
                <c:pt idx="0">
                  <c:v>4.5125450938940048E-2</c:v>
                </c:pt>
                <c:pt idx="1">
                  <c:v>2.6228474453091621E-2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3-48A4-86DD-3CE766F2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888"/>
        <c:axId val="728629648"/>
      </c:barChart>
      <c:catAx>
        <c:axId val="7286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648"/>
        <c:crosses val="autoZero"/>
        <c:auto val="1"/>
        <c:lblAlgn val="ctr"/>
        <c:lblOffset val="100"/>
        <c:noMultiLvlLbl val="0"/>
      </c:catAx>
      <c:valAx>
        <c:axId val="7286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DWT'!$A$62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DWT'!$B$62:$D$62</c:f>
              <c:numCache>
                <c:formatCode>General</c:formatCode>
                <c:ptCount val="3"/>
                <c:pt idx="0">
                  <c:v>7.3919773101806641E-2</c:v>
                </c:pt>
                <c:pt idx="1">
                  <c:v>0.40878638625144958</c:v>
                </c:pt>
                <c:pt idx="2">
                  <c:v>0.56869947910308838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36D-9AAD-9102CB4318B5}"/>
            </c:ext>
          </c:extLst>
        </c:ser>
        <c:ser>
          <c:idx val="1"/>
          <c:order val="1"/>
          <c:tx>
            <c:strRef>
              <c:f>'Graphs - DWT'!$A$63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DWT'!$B$63:$D$63</c:f>
              <c:numCache>
                <c:formatCode>General</c:formatCode>
                <c:ptCount val="3"/>
                <c:pt idx="0">
                  <c:v>3.2073412090539932E-2</c:v>
                </c:pt>
                <c:pt idx="1">
                  <c:v>0.45757946372032171</c:v>
                </c:pt>
                <c:pt idx="2">
                  <c:v>0.38266411423683172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C-436D-9AAD-9102CB4318B5}"/>
            </c:ext>
          </c:extLst>
        </c:ser>
        <c:ser>
          <c:idx val="2"/>
          <c:order val="2"/>
          <c:tx>
            <c:strRef>
              <c:f>'Graphs - DWT'!$A$64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DWT'!$B$64:$D$64</c:f>
              <c:numCache>
                <c:formatCode>General</c:formatCode>
                <c:ptCount val="3"/>
                <c:pt idx="0">
                  <c:v>8.2473248243331909E-2</c:v>
                </c:pt>
                <c:pt idx="1">
                  <c:v>0.40276658535003662</c:v>
                </c:pt>
                <c:pt idx="2">
                  <c:v>0.69077968597412109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C-436D-9AAD-9102CB43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76656"/>
        <c:axId val="727161776"/>
      </c:barChart>
      <c:catAx>
        <c:axId val="7271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1776"/>
        <c:crosses val="autoZero"/>
        <c:auto val="1"/>
        <c:lblAlgn val="ctr"/>
        <c:lblOffset val="100"/>
        <c:noMultiLvlLbl val="0"/>
      </c:catAx>
      <c:valAx>
        <c:axId val="7271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766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DWT'!$E$62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DWT'!$F$62:$H$62</c:f>
              <c:numCache>
                <c:formatCode>General</c:formatCode>
                <c:ptCount val="3"/>
                <c:pt idx="0">
                  <c:v>5.2393202781677246</c:v>
                </c:pt>
                <c:pt idx="1">
                  <c:v>4.3822779655456543</c:v>
                </c:pt>
                <c:pt idx="2">
                  <c:v>4.5558657646179199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F-4298-AFE9-60E4A32C5049}"/>
            </c:ext>
          </c:extLst>
        </c:ser>
        <c:ser>
          <c:idx val="1"/>
          <c:order val="1"/>
          <c:tx>
            <c:strRef>
              <c:f>'Graphs - DWT'!$E$63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DWT'!$F$63:$H$63</c:f>
              <c:numCache>
                <c:formatCode>General</c:formatCode>
                <c:ptCount val="3"/>
                <c:pt idx="0">
                  <c:v>3.5427935123443599</c:v>
                </c:pt>
                <c:pt idx="1">
                  <c:v>4.162874698638916</c:v>
                </c:pt>
                <c:pt idx="2">
                  <c:v>2.565973281860352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F-4298-AFE9-60E4A32C5049}"/>
            </c:ext>
          </c:extLst>
        </c:ser>
        <c:ser>
          <c:idx val="2"/>
          <c:order val="2"/>
          <c:tx>
            <c:strRef>
              <c:f>'Graphs - DWT'!$E$64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DWT'!$F$64:$H$64</c:f>
              <c:numCache>
                <c:formatCode>General</c:formatCode>
                <c:ptCount val="3"/>
                <c:pt idx="0">
                  <c:v>7.231687068939209</c:v>
                </c:pt>
                <c:pt idx="1">
                  <c:v>4.8451285362243652</c:v>
                </c:pt>
                <c:pt idx="2">
                  <c:v>4.9746618270874023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F-4298-AFE9-60E4A32C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6576"/>
        <c:axId val="727160816"/>
      </c:barChart>
      <c:catAx>
        <c:axId val="727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0816"/>
        <c:crosses val="autoZero"/>
        <c:auto val="1"/>
        <c:lblAlgn val="ctr"/>
        <c:lblOffset val="100"/>
        <c:noMultiLvlLbl val="0"/>
      </c:catAx>
      <c:valAx>
        <c:axId val="7271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65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Vis'!$D$12:$G$12</c:f>
              <c:numCache>
                <c:formatCode>General</c:formatCode>
                <c:ptCount val="4"/>
                <c:pt idx="0">
                  <c:v>1.6100000000000001E-3</c:v>
                </c:pt>
                <c:pt idx="1">
                  <c:v>1.16E-3</c:v>
                </c:pt>
                <c:pt idx="2">
                  <c:v>1.1800000000000001E-3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9-4842-A6EC-77B8486C0E42}"/>
            </c:ext>
          </c:extLst>
        </c:ser>
        <c:ser>
          <c:idx val="1"/>
          <c:order val="1"/>
          <c:tx>
            <c:strRef>
              <c:f>'Power - Vis'!$C$13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Vis'!$D$13:$G$13</c:f>
              <c:numCache>
                <c:formatCode>General</c:formatCode>
                <c:ptCount val="4"/>
                <c:pt idx="0">
                  <c:v>1.41E-3</c:v>
                </c:pt>
                <c:pt idx="1">
                  <c:v>1.16E-3</c:v>
                </c:pt>
                <c:pt idx="2">
                  <c:v>9.7999999999999997E-4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9-4842-A6EC-77B8486C0E42}"/>
            </c:ext>
          </c:extLst>
        </c:ser>
        <c:ser>
          <c:idx val="2"/>
          <c:order val="2"/>
          <c:tx>
            <c:strRef>
              <c:f>'Power - Vis'!$C$14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Vis'!$D$14:$G$14</c:f>
              <c:numCache>
                <c:formatCode>General</c:formatCode>
                <c:ptCount val="4"/>
                <c:pt idx="0">
                  <c:v>1.2800000000000001E-3</c:v>
                </c:pt>
                <c:pt idx="1">
                  <c:v>1.1800000000000001E-3</c:v>
                </c:pt>
                <c:pt idx="2">
                  <c:v>9.5E-4</c:v>
                </c:pt>
                <c:pt idx="3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9-4842-A6EC-77B8486C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11104"/>
        <c:axId val="725115424"/>
      </c:barChart>
      <c:catAx>
        <c:axId val="725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5424"/>
        <c:crosses val="autoZero"/>
        <c:auto val="1"/>
        <c:lblAlgn val="ctr"/>
        <c:lblOffset val="100"/>
        <c:noMultiLvlLbl val="0"/>
      </c:catAx>
      <c:valAx>
        <c:axId val="7251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1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Vis'!$I$12:$L$12</c:f>
              <c:numCache>
                <c:formatCode>General</c:formatCode>
                <c:ptCount val="4"/>
                <c:pt idx="0">
                  <c:v>6.4200000000000004E-3</c:v>
                </c:pt>
                <c:pt idx="1">
                  <c:v>3.96E-3</c:v>
                </c:pt>
                <c:pt idx="2">
                  <c:v>5.6299999999999996E-3</c:v>
                </c:pt>
                <c:pt idx="3">
                  <c:v>2.8700000000000002E-3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1-42ED-BAE7-ED042470874E}"/>
            </c:ext>
          </c:extLst>
        </c:ser>
        <c:ser>
          <c:idx val="1"/>
          <c:order val="1"/>
          <c:tx>
            <c:strRef>
              <c:f>'Power - Vis'!$H$13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Vis'!$I$13:$L$13</c:f>
              <c:numCache>
                <c:formatCode>General</c:formatCode>
                <c:ptCount val="4"/>
                <c:pt idx="0">
                  <c:v>4.5300000000000002E-3</c:v>
                </c:pt>
                <c:pt idx="1">
                  <c:v>3.9300000000000003E-3</c:v>
                </c:pt>
                <c:pt idx="2">
                  <c:v>3.7499999999999999E-3</c:v>
                </c:pt>
                <c:pt idx="3">
                  <c:v>2.8500000000000001E-3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1-42ED-BAE7-ED042470874E}"/>
            </c:ext>
          </c:extLst>
        </c:ser>
        <c:ser>
          <c:idx val="2"/>
          <c:order val="2"/>
          <c:tx>
            <c:strRef>
              <c:f>'Power - Vis'!$H$14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Vis'!$I$14:$L$14</c:f>
              <c:numCache>
                <c:formatCode>General</c:formatCode>
                <c:ptCount val="4"/>
                <c:pt idx="0">
                  <c:v>7.8799999999999999E-3</c:v>
                </c:pt>
                <c:pt idx="1">
                  <c:v>3.9899999999999996E-3</c:v>
                </c:pt>
                <c:pt idx="2">
                  <c:v>6.7999999999999996E-3</c:v>
                </c:pt>
                <c:pt idx="3">
                  <c:v>2.9099999999999998E-3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1-42ED-BAE7-ED04247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408"/>
        <c:axId val="728629168"/>
      </c:barChart>
      <c:catAx>
        <c:axId val="728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168"/>
        <c:crosses val="autoZero"/>
        <c:auto val="1"/>
        <c:lblAlgn val="ctr"/>
        <c:lblOffset val="100"/>
        <c:noMultiLvlLbl val="0"/>
      </c:catAx>
      <c:valAx>
        <c:axId val="728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4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Vis'!$N$12:$Q$12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5.0000000000000001E-4</c:v>
                </c:pt>
                <c:pt idx="2">
                  <c:v>1.08E-3</c:v>
                </c:pt>
                <c:pt idx="3">
                  <c:v>7.7999999999999999E-4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C-4832-8B62-9E02F5F9E7F9}"/>
            </c:ext>
          </c:extLst>
        </c:ser>
        <c:ser>
          <c:idx val="1"/>
          <c:order val="1"/>
          <c:tx>
            <c:strRef>
              <c:f>'Power - Vis'!$M$13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Vis'!$N$13:$Q$13</c:f>
              <c:numCache>
                <c:formatCode>General</c:formatCode>
                <c:ptCount val="4"/>
                <c:pt idx="0">
                  <c:v>7.7999999999999999E-4</c:v>
                </c:pt>
                <c:pt idx="1">
                  <c:v>5.1000000000000004E-4</c:v>
                </c:pt>
                <c:pt idx="2">
                  <c:v>1.5399999999999999E-3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C-4832-8B62-9E02F5F9E7F9}"/>
            </c:ext>
          </c:extLst>
        </c:ser>
        <c:ser>
          <c:idx val="2"/>
          <c:order val="2"/>
          <c:tx>
            <c:strRef>
              <c:f>'Power - Vis'!$M$14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Vis'!$N$14:$Q$14</c:f>
              <c:numCache>
                <c:formatCode>General</c:formatCode>
                <c:ptCount val="4"/>
                <c:pt idx="0">
                  <c:v>8.5999999999999998E-4</c:v>
                </c:pt>
                <c:pt idx="1">
                  <c:v>5.1000000000000004E-4</c:v>
                </c:pt>
                <c:pt idx="2">
                  <c:v>1.17E-3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C-4832-8B62-9E02F5F9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71456"/>
        <c:axId val="651579616"/>
      </c:barChart>
      <c:catAx>
        <c:axId val="651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9616"/>
        <c:crosses val="autoZero"/>
        <c:auto val="1"/>
        <c:lblAlgn val="ctr"/>
        <c:lblOffset val="100"/>
        <c:noMultiLvlLbl val="0"/>
      </c:catAx>
      <c:valAx>
        <c:axId val="651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1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Vis'!$Y$12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Vis'!$Z$12:$AB$12</c:f>
              <c:numCache>
                <c:formatCode>General</c:formatCode>
                <c:ptCount val="3"/>
                <c:pt idx="0">
                  <c:v>0.23760000000000001</c:v>
                </c:pt>
                <c:pt idx="1">
                  <c:v>0.24010999999999999</c:v>
                </c:pt>
                <c:pt idx="2">
                  <c:v>0.19424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8-432D-8502-247513DC103B}"/>
            </c:ext>
          </c:extLst>
        </c:ser>
        <c:ser>
          <c:idx val="1"/>
          <c:order val="1"/>
          <c:tx>
            <c:strRef>
              <c:f>'Power - Vis'!$Y$13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Vis'!$Z$13:$AB$13</c:f>
              <c:numCache>
                <c:formatCode>General</c:formatCode>
                <c:ptCount val="3"/>
                <c:pt idx="0">
                  <c:v>0.16717000000000001</c:v>
                </c:pt>
                <c:pt idx="1">
                  <c:v>0.22889000000000001</c:v>
                </c:pt>
                <c:pt idx="2">
                  <c:v>0.10736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8-432D-8502-247513DC103B}"/>
            </c:ext>
          </c:extLst>
        </c:ser>
        <c:ser>
          <c:idx val="2"/>
          <c:order val="2"/>
          <c:tx>
            <c:strRef>
              <c:f>'Power - Vis'!$Y$14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Vis'!$Z$14:$AB$14</c:f>
              <c:numCache>
                <c:formatCode>General</c:formatCode>
                <c:ptCount val="3"/>
                <c:pt idx="0">
                  <c:v>0.31513000000000002</c:v>
                </c:pt>
                <c:pt idx="1">
                  <c:v>0.26441999999999999</c:v>
                </c:pt>
                <c:pt idx="2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8-432D-8502-247513DC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21584"/>
        <c:axId val="915222064"/>
      </c:barChart>
      <c:catAx>
        <c:axId val="9152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2064"/>
        <c:crosses val="autoZero"/>
        <c:auto val="1"/>
        <c:lblAlgn val="ctr"/>
        <c:lblOffset val="100"/>
        <c:noMultiLvlLbl val="0"/>
      </c:catAx>
      <c:valAx>
        <c:axId val="915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1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Vis'!$V$12:$X$12</c:f>
              <c:numCache>
                <c:formatCode>General</c:formatCode>
                <c:ptCount val="3"/>
                <c:pt idx="0">
                  <c:v>1.728E-2</c:v>
                </c:pt>
                <c:pt idx="1">
                  <c:v>3.6600000000000001E-3</c:v>
                </c:pt>
                <c:pt idx="2">
                  <c:v>2.724E-2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6-4478-AF01-011F884CC497}"/>
            </c:ext>
          </c:extLst>
        </c:ser>
        <c:ser>
          <c:idx val="1"/>
          <c:order val="1"/>
          <c:tx>
            <c:strRef>
              <c:f>'Power - Vis'!$U$13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Vis'!$V$13:$X$13</c:f>
              <c:numCache>
                <c:formatCode>General</c:formatCode>
                <c:ptCount val="3"/>
                <c:pt idx="0">
                  <c:v>1.9689999999999999E-2</c:v>
                </c:pt>
                <c:pt idx="1">
                  <c:v>1.65E-3</c:v>
                </c:pt>
                <c:pt idx="2">
                  <c:v>1.7840000000000002E-2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6-4478-AF01-011F884CC497}"/>
            </c:ext>
          </c:extLst>
        </c:ser>
        <c:ser>
          <c:idx val="2"/>
          <c:order val="2"/>
          <c:tx>
            <c:strRef>
              <c:f>'Power - Vis'!$U$14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Vis'!$V$14:$X$14</c:f>
              <c:numCache>
                <c:formatCode>General</c:formatCode>
                <c:ptCount val="3"/>
                <c:pt idx="0">
                  <c:v>1.678E-2</c:v>
                </c:pt>
                <c:pt idx="1">
                  <c:v>3.8600000000000001E-3</c:v>
                </c:pt>
                <c:pt idx="2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6-4478-AF01-011F884C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60624"/>
        <c:axId val="714959664"/>
      </c:barChart>
      <c:catAx>
        <c:axId val="71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664"/>
        <c:crosses val="autoZero"/>
        <c:auto val="1"/>
        <c:lblAlgn val="ctr"/>
        <c:lblOffset val="100"/>
        <c:noMultiLvlLbl val="0"/>
      </c:catAx>
      <c:valAx>
        <c:axId val="7149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'Execution Times'!$M$2:$P$2</c:f>
              <c:strCache>
                <c:ptCount val="4"/>
                <c:pt idx="0">
                  <c:v>romulusn</c:v>
                </c:pt>
                <c:pt idx="1">
                  <c:v>elephant160v2</c:v>
                </c:pt>
                <c:pt idx="2">
                  <c:v>grain128aeadv2</c:v>
                </c:pt>
                <c:pt idx="3">
                  <c:v>photonbeetle</c:v>
                </c:pt>
              </c:strCache>
            </c:strRef>
          </c:cat>
          <c:val>
            <c:numRef>
              <c:f>'Execution Times'!$M$10:$P$10</c:f>
              <c:numCache>
                <c:formatCode>General</c:formatCode>
                <c:ptCount val="4"/>
                <c:pt idx="0">
                  <c:v>12.8</c:v>
                </c:pt>
                <c:pt idx="1">
                  <c:v>78.900000000000006</c:v>
                </c:pt>
                <c:pt idx="2">
                  <c:v>67.599999999999994</c:v>
                </c:pt>
                <c:pt idx="3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914-BAC9-EABD5D63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9488"/>
        <c:axId val="2058147088"/>
      </c:barChart>
      <c:catAx>
        <c:axId val="205814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Algorithm</a:t>
                </a:r>
              </a:p>
            </c:rich>
          </c:tx>
          <c:layout>
            <c:manualLayout>
              <c:xMode val="edge"/>
              <c:yMode val="edge"/>
              <c:x val="1.388888888888889E-2"/>
              <c:y val="0.3151888305628464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7088"/>
        <c:crosses val="autoZero"/>
        <c:auto val="1"/>
        <c:lblAlgn val="ctr"/>
        <c:lblOffset val="100"/>
        <c:noMultiLvlLbl val="0"/>
      </c:catAx>
      <c:valAx>
        <c:axId val="20581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defRPr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94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DWT'!$Y$2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DWT'!$Z$2:$AC$2</c:f>
              <c:numCache>
                <c:formatCode>General</c:formatCode>
                <c:ptCount val="4"/>
                <c:pt idx="0">
                  <c:v>1.5676449984312061E-2</c:v>
                </c:pt>
                <c:pt idx="1">
                  <c:v>1.105502527207136E-2</c:v>
                </c:pt>
                <c:pt idx="2">
                  <c:v>2.0895799621939659E-2</c:v>
                </c:pt>
                <c:pt idx="3">
                  <c:v>1.700748689472675E-2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4E9-8353-13546AEF5524}"/>
            </c:ext>
          </c:extLst>
        </c:ser>
        <c:ser>
          <c:idx val="1"/>
          <c:order val="1"/>
          <c:tx>
            <c:strRef>
              <c:f>'Graphs - DWT'!$Y$3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DWT'!$Z$3:$AC$3</c:f>
              <c:numCache>
                <c:formatCode>General</c:formatCode>
                <c:ptCount val="4"/>
                <c:pt idx="0">
                  <c:v>1.606612466275692E-2</c:v>
                </c:pt>
                <c:pt idx="1">
                  <c:v>1.1172724887728689E-2</c:v>
                </c:pt>
                <c:pt idx="2">
                  <c:v>3.2001424580812447E-2</c:v>
                </c:pt>
                <c:pt idx="3">
                  <c:v>1.7213737592101101E-2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7-44E9-8353-13546AEF5524}"/>
            </c:ext>
          </c:extLst>
        </c:ser>
        <c:ser>
          <c:idx val="2"/>
          <c:order val="2"/>
          <c:tx>
            <c:strRef>
              <c:f>'Graphs - DWT'!$Y$4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DWT'!$Z$4:$AC$4</c:f>
              <c:numCache>
                <c:formatCode>General</c:formatCode>
                <c:ptCount val="4"/>
                <c:pt idx="0">
                  <c:v>1.6870250925421711E-2</c:v>
                </c:pt>
                <c:pt idx="1">
                  <c:v>1.1268362402915949E-2</c:v>
                </c:pt>
                <c:pt idx="2">
                  <c:v>2.30253990739584E-2</c:v>
                </c:pt>
                <c:pt idx="3">
                  <c:v>1.7150262370705601E-2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7-44E9-8353-13546AEF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06784"/>
        <c:axId val="725107264"/>
      </c:barChart>
      <c:catAx>
        <c:axId val="7251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7264"/>
        <c:crosses val="autoZero"/>
        <c:auto val="1"/>
        <c:lblAlgn val="ctr"/>
        <c:lblOffset val="100"/>
        <c:noMultiLvlLbl val="0"/>
      </c:catAx>
      <c:valAx>
        <c:axId val="7251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67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Vis'!$S$14:$T$14</c:f>
              <c:numCache>
                <c:formatCode>General</c:formatCode>
                <c:ptCount val="2"/>
                <c:pt idx="0">
                  <c:v>1.23E-3</c:v>
                </c:pt>
                <c:pt idx="1">
                  <c:v>2.14E-3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5-47F5-841D-51B143436611}"/>
            </c:ext>
          </c:extLst>
        </c:ser>
        <c:ser>
          <c:idx val="1"/>
          <c:order val="1"/>
          <c:tx>
            <c:strRef>
              <c:f>'Power - Vis'!$R$13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Vis'!$S$13:$T$13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1.4599999999999999E-3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5-47F5-841D-51B143436611}"/>
            </c:ext>
          </c:extLst>
        </c:ser>
        <c:ser>
          <c:idx val="2"/>
          <c:order val="2"/>
          <c:tx>
            <c:strRef>
              <c:f>'Power - Vis'!$R$12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Vis'!$S$12:$T$12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5-47F5-841D-51B14343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6848"/>
        <c:axId val="728615248"/>
      </c:barChart>
      <c:catAx>
        <c:axId val="728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248"/>
        <c:crosses val="autoZero"/>
        <c:auto val="1"/>
        <c:lblAlgn val="ctr"/>
        <c:lblOffset val="100"/>
        <c:noMultiLvlLbl val="0"/>
      </c:catAx>
      <c:valAx>
        <c:axId val="728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68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Vis'!$D$12:$G$12</c:f>
              <c:numCache>
                <c:formatCode>General</c:formatCode>
                <c:ptCount val="4"/>
                <c:pt idx="0">
                  <c:v>1.6100000000000001E-3</c:v>
                </c:pt>
                <c:pt idx="1">
                  <c:v>1.16E-3</c:v>
                </c:pt>
                <c:pt idx="2">
                  <c:v>1.1800000000000001E-3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E11-953E-3B8B41AF8958}"/>
            </c:ext>
          </c:extLst>
        </c:ser>
        <c:ser>
          <c:idx val="1"/>
          <c:order val="1"/>
          <c:tx>
            <c:strRef>
              <c:f>'Power - Vis'!$C$13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Vis'!$D$13:$G$13</c:f>
              <c:numCache>
                <c:formatCode>General</c:formatCode>
                <c:ptCount val="4"/>
                <c:pt idx="0">
                  <c:v>1.41E-3</c:v>
                </c:pt>
                <c:pt idx="1">
                  <c:v>1.16E-3</c:v>
                </c:pt>
                <c:pt idx="2">
                  <c:v>9.7999999999999997E-4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E11-953E-3B8B41AF8958}"/>
            </c:ext>
          </c:extLst>
        </c:ser>
        <c:ser>
          <c:idx val="2"/>
          <c:order val="2"/>
          <c:tx>
            <c:strRef>
              <c:f>'Power - Vis'!$C$14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Vis'!$D$14:$G$14</c:f>
              <c:numCache>
                <c:formatCode>General</c:formatCode>
                <c:ptCount val="4"/>
                <c:pt idx="0">
                  <c:v>1.2800000000000001E-3</c:v>
                </c:pt>
                <c:pt idx="1">
                  <c:v>1.1800000000000001E-3</c:v>
                </c:pt>
                <c:pt idx="2">
                  <c:v>9.5E-4</c:v>
                </c:pt>
                <c:pt idx="3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E-4E11-953E-3B8B41AF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11104"/>
        <c:axId val="725115424"/>
      </c:barChart>
      <c:catAx>
        <c:axId val="725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5424"/>
        <c:crosses val="autoZero"/>
        <c:auto val="1"/>
        <c:lblAlgn val="ctr"/>
        <c:lblOffset val="100"/>
        <c:noMultiLvlLbl val="0"/>
      </c:catAx>
      <c:valAx>
        <c:axId val="7251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1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Vis'!$I$12:$L$12</c:f>
              <c:numCache>
                <c:formatCode>General</c:formatCode>
                <c:ptCount val="4"/>
                <c:pt idx="0">
                  <c:v>6.4200000000000004E-3</c:v>
                </c:pt>
                <c:pt idx="1">
                  <c:v>3.96E-3</c:v>
                </c:pt>
                <c:pt idx="2">
                  <c:v>5.6299999999999996E-3</c:v>
                </c:pt>
                <c:pt idx="3">
                  <c:v>2.8700000000000002E-3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3-4F13-BBDE-F98A91E6170B}"/>
            </c:ext>
          </c:extLst>
        </c:ser>
        <c:ser>
          <c:idx val="1"/>
          <c:order val="1"/>
          <c:tx>
            <c:strRef>
              <c:f>'Power - Vis'!$H$13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Vis'!$I$13:$L$13</c:f>
              <c:numCache>
                <c:formatCode>General</c:formatCode>
                <c:ptCount val="4"/>
                <c:pt idx="0">
                  <c:v>4.5300000000000002E-3</c:v>
                </c:pt>
                <c:pt idx="1">
                  <c:v>3.9300000000000003E-3</c:v>
                </c:pt>
                <c:pt idx="2">
                  <c:v>3.7499999999999999E-3</c:v>
                </c:pt>
                <c:pt idx="3">
                  <c:v>2.8500000000000001E-3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3-4F13-BBDE-F98A91E6170B}"/>
            </c:ext>
          </c:extLst>
        </c:ser>
        <c:ser>
          <c:idx val="2"/>
          <c:order val="2"/>
          <c:tx>
            <c:strRef>
              <c:f>'Power - Vis'!$H$14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Vis'!$I$14:$L$14</c:f>
              <c:numCache>
                <c:formatCode>General</c:formatCode>
                <c:ptCount val="4"/>
                <c:pt idx="0">
                  <c:v>7.8799999999999999E-3</c:v>
                </c:pt>
                <c:pt idx="1">
                  <c:v>3.9899999999999996E-3</c:v>
                </c:pt>
                <c:pt idx="2">
                  <c:v>6.7999999999999996E-3</c:v>
                </c:pt>
                <c:pt idx="3">
                  <c:v>2.9099999999999998E-3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3-4F13-BBDE-F98A91E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408"/>
        <c:axId val="728629168"/>
      </c:barChart>
      <c:catAx>
        <c:axId val="728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168"/>
        <c:crosses val="autoZero"/>
        <c:auto val="1"/>
        <c:lblAlgn val="ctr"/>
        <c:lblOffset val="100"/>
        <c:noMultiLvlLbl val="0"/>
      </c:catAx>
      <c:valAx>
        <c:axId val="728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4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Vis'!$N$12:$Q$12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5.0000000000000001E-4</c:v>
                </c:pt>
                <c:pt idx="2">
                  <c:v>1.08E-3</c:v>
                </c:pt>
                <c:pt idx="3">
                  <c:v>7.7999999999999999E-4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8-4397-9EF2-79C64FA2B444}"/>
            </c:ext>
          </c:extLst>
        </c:ser>
        <c:ser>
          <c:idx val="1"/>
          <c:order val="1"/>
          <c:tx>
            <c:strRef>
              <c:f>'Power - Vis'!$M$13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Vis'!$N$13:$Q$13</c:f>
              <c:numCache>
                <c:formatCode>General</c:formatCode>
                <c:ptCount val="4"/>
                <c:pt idx="0">
                  <c:v>7.7999999999999999E-4</c:v>
                </c:pt>
                <c:pt idx="1">
                  <c:v>5.1000000000000004E-4</c:v>
                </c:pt>
                <c:pt idx="2">
                  <c:v>1.5399999999999999E-3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8-4397-9EF2-79C64FA2B444}"/>
            </c:ext>
          </c:extLst>
        </c:ser>
        <c:ser>
          <c:idx val="2"/>
          <c:order val="2"/>
          <c:tx>
            <c:strRef>
              <c:f>'Power - Vis'!$M$14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Vis'!$N$14:$Q$14</c:f>
              <c:numCache>
                <c:formatCode>General</c:formatCode>
                <c:ptCount val="4"/>
                <c:pt idx="0">
                  <c:v>8.5999999999999998E-4</c:v>
                </c:pt>
                <c:pt idx="1">
                  <c:v>5.1000000000000004E-4</c:v>
                </c:pt>
                <c:pt idx="2">
                  <c:v>1.17E-3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8-4397-9EF2-79C64FA2B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71456"/>
        <c:axId val="651579616"/>
      </c:barChart>
      <c:catAx>
        <c:axId val="651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9616"/>
        <c:crosses val="autoZero"/>
        <c:auto val="1"/>
        <c:lblAlgn val="ctr"/>
        <c:lblOffset val="100"/>
        <c:noMultiLvlLbl val="0"/>
      </c:catAx>
      <c:valAx>
        <c:axId val="651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1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Vis'!$S$14:$T$14</c:f>
              <c:numCache>
                <c:formatCode>General</c:formatCode>
                <c:ptCount val="2"/>
                <c:pt idx="0">
                  <c:v>1.23E-3</c:v>
                </c:pt>
                <c:pt idx="1">
                  <c:v>2.14E-3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B-4B6E-B79D-3C0ABAC0C41B}"/>
            </c:ext>
          </c:extLst>
        </c:ser>
        <c:ser>
          <c:idx val="1"/>
          <c:order val="1"/>
          <c:tx>
            <c:strRef>
              <c:f>'Power - Vis'!$R$13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Vis'!$S$13:$T$13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1.4599999999999999E-3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B-4B6E-B79D-3C0ABAC0C41B}"/>
            </c:ext>
          </c:extLst>
        </c:ser>
        <c:ser>
          <c:idx val="2"/>
          <c:order val="2"/>
          <c:tx>
            <c:strRef>
              <c:f>'Power - Vis'!$R$12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Vis'!$S$12:$T$12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B-4B6E-B79D-3C0ABAC0C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6848"/>
        <c:axId val="728615248"/>
      </c:barChart>
      <c:catAx>
        <c:axId val="728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248"/>
        <c:crosses val="autoZero"/>
        <c:auto val="1"/>
        <c:lblAlgn val="ctr"/>
        <c:lblOffset val="100"/>
        <c:noMultiLvlLbl val="0"/>
      </c:catAx>
      <c:valAx>
        <c:axId val="728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68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Vis'!$Y$12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Vis'!$Z$12:$AB$12</c:f>
              <c:numCache>
                <c:formatCode>General</c:formatCode>
                <c:ptCount val="3"/>
                <c:pt idx="0">
                  <c:v>0.23760000000000001</c:v>
                </c:pt>
                <c:pt idx="1">
                  <c:v>0.24010999999999999</c:v>
                </c:pt>
                <c:pt idx="2">
                  <c:v>0.19424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9-4A74-8EB2-DB78419D70B4}"/>
            </c:ext>
          </c:extLst>
        </c:ser>
        <c:ser>
          <c:idx val="1"/>
          <c:order val="1"/>
          <c:tx>
            <c:strRef>
              <c:f>'Power - Vis'!$Y$13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Vis'!$Z$13:$AB$13</c:f>
              <c:numCache>
                <c:formatCode>General</c:formatCode>
                <c:ptCount val="3"/>
                <c:pt idx="0">
                  <c:v>0.16717000000000001</c:v>
                </c:pt>
                <c:pt idx="1">
                  <c:v>0.22889000000000001</c:v>
                </c:pt>
                <c:pt idx="2">
                  <c:v>0.10736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9-4A74-8EB2-DB78419D70B4}"/>
            </c:ext>
          </c:extLst>
        </c:ser>
        <c:ser>
          <c:idx val="2"/>
          <c:order val="2"/>
          <c:tx>
            <c:strRef>
              <c:f>'Power - Vis'!$Y$14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Vis'!$Z$14:$AB$14</c:f>
              <c:numCache>
                <c:formatCode>General</c:formatCode>
                <c:ptCount val="3"/>
                <c:pt idx="0">
                  <c:v>0.31513000000000002</c:v>
                </c:pt>
                <c:pt idx="1">
                  <c:v>0.26441999999999999</c:v>
                </c:pt>
                <c:pt idx="2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9-4A74-8EB2-DB78419D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21584"/>
        <c:axId val="915222064"/>
      </c:barChart>
      <c:catAx>
        <c:axId val="9152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2064"/>
        <c:crosses val="autoZero"/>
        <c:auto val="1"/>
        <c:lblAlgn val="ctr"/>
        <c:lblOffset val="100"/>
        <c:noMultiLvlLbl val="0"/>
      </c:catAx>
      <c:valAx>
        <c:axId val="915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1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Vis'!$V$12:$X$12</c:f>
              <c:numCache>
                <c:formatCode>General</c:formatCode>
                <c:ptCount val="3"/>
                <c:pt idx="0">
                  <c:v>1.728E-2</c:v>
                </c:pt>
                <c:pt idx="1">
                  <c:v>3.6600000000000001E-3</c:v>
                </c:pt>
                <c:pt idx="2">
                  <c:v>2.724E-2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6-49CE-B551-D0CDCDC65625}"/>
            </c:ext>
          </c:extLst>
        </c:ser>
        <c:ser>
          <c:idx val="1"/>
          <c:order val="1"/>
          <c:tx>
            <c:strRef>
              <c:f>'Power - Vis'!$U$13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Vis'!$V$13:$X$13</c:f>
              <c:numCache>
                <c:formatCode>General</c:formatCode>
                <c:ptCount val="3"/>
                <c:pt idx="0">
                  <c:v>1.9689999999999999E-2</c:v>
                </c:pt>
                <c:pt idx="1">
                  <c:v>1.65E-3</c:v>
                </c:pt>
                <c:pt idx="2">
                  <c:v>1.7840000000000002E-2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6-49CE-B551-D0CDCDC65625}"/>
            </c:ext>
          </c:extLst>
        </c:ser>
        <c:ser>
          <c:idx val="2"/>
          <c:order val="2"/>
          <c:tx>
            <c:strRef>
              <c:f>'Power - Vis'!$U$14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Vis'!$V$14:$X$14</c:f>
              <c:numCache>
                <c:formatCode>General</c:formatCode>
                <c:ptCount val="3"/>
                <c:pt idx="0">
                  <c:v>1.678E-2</c:v>
                </c:pt>
                <c:pt idx="1">
                  <c:v>3.8600000000000001E-3</c:v>
                </c:pt>
                <c:pt idx="2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6-49CE-B551-D0CDCDC6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60624"/>
        <c:axId val="714959664"/>
      </c:barChart>
      <c:catAx>
        <c:axId val="71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664"/>
        <c:crosses val="autoZero"/>
        <c:auto val="1"/>
        <c:lblAlgn val="ctr"/>
        <c:lblOffset val="100"/>
        <c:noMultiLvlLbl val="0"/>
      </c:catAx>
      <c:valAx>
        <c:axId val="7149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Vis'!$D$19:$G$19</c:f>
              <c:numCache>
                <c:formatCode>General</c:formatCode>
                <c:ptCount val="4"/>
                <c:pt idx="0">
                  <c:v>1.4370000000000001E-2</c:v>
                </c:pt>
                <c:pt idx="1">
                  <c:v>1.413E-2</c:v>
                </c:pt>
                <c:pt idx="2">
                  <c:v>1.427E-2</c:v>
                </c:pt>
                <c:pt idx="3">
                  <c:v>1.41E-2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1-412D-A4B3-39B1BFE86CB9}"/>
            </c:ext>
          </c:extLst>
        </c:ser>
        <c:ser>
          <c:idx val="1"/>
          <c:order val="1"/>
          <c:tx>
            <c:strRef>
              <c:f>'Power - Vis'!$C$20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Vis'!$D$20:$G$20</c:f>
              <c:numCache>
                <c:formatCode>General</c:formatCode>
                <c:ptCount val="4"/>
                <c:pt idx="0">
                  <c:v>1.4540000000000001E-2</c:v>
                </c:pt>
                <c:pt idx="1">
                  <c:v>1.3950000000000001E-2</c:v>
                </c:pt>
                <c:pt idx="2">
                  <c:v>1.447E-2</c:v>
                </c:pt>
                <c:pt idx="3">
                  <c:v>1.396E-2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1-412D-A4B3-39B1BFE86CB9}"/>
            </c:ext>
          </c:extLst>
        </c:ser>
        <c:ser>
          <c:idx val="2"/>
          <c:order val="2"/>
          <c:tx>
            <c:strRef>
              <c:f>'Power - Vis'!$C$21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Vis'!$D$21:$G$21</c:f>
              <c:numCache>
                <c:formatCode>General</c:formatCode>
                <c:ptCount val="4"/>
                <c:pt idx="0">
                  <c:v>1.439E-2</c:v>
                </c:pt>
                <c:pt idx="1">
                  <c:v>1.3990000000000001E-2</c:v>
                </c:pt>
                <c:pt idx="2">
                  <c:v>1.434E-2</c:v>
                </c:pt>
                <c:pt idx="3">
                  <c:v>1.396E-2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1-412D-A4B3-39B1BFE8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19088"/>
        <c:axId val="728630128"/>
      </c:barChart>
      <c:catAx>
        <c:axId val="7286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0128"/>
        <c:crosses val="autoZero"/>
        <c:auto val="1"/>
        <c:lblAlgn val="ctr"/>
        <c:lblOffset val="100"/>
        <c:noMultiLvlLbl val="0"/>
      </c:catAx>
      <c:valAx>
        <c:axId val="728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90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Vis'!$I$19:$L$19</c:f>
              <c:numCache>
                <c:formatCode>General</c:formatCode>
                <c:ptCount val="4"/>
                <c:pt idx="0">
                  <c:v>1.4630000000000001E-2</c:v>
                </c:pt>
                <c:pt idx="1">
                  <c:v>1.4590000000000001E-2</c:v>
                </c:pt>
                <c:pt idx="2">
                  <c:v>1.456E-2</c:v>
                </c:pt>
                <c:pt idx="3">
                  <c:v>1.4619999999999999E-2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2-4663-BD7E-9F9265A03B17}"/>
            </c:ext>
          </c:extLst>
        </c:ser>
        <c:ser>
          <c:idx val="1"/>
          <c:order val="1"/>
          <c:tx>
            <c:strRef>
              <c:f>'Power - Vis'!$H$20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Vis'!$I$20:$L$20</c:f>
              <c:numCache>
                <c:formatCode>General</c:formatCode>
                <c:ptCount val="4"/>
                <c:pt idx="0">
                  <c:v>1.4619999999999999E-2</c:v>
                </c:pt>
                <c:pt idx="1">
                  <c:v>1.4370000000000001E-2</c:v>
                </c:pt>
                <c:pt idx="2">
                  <c:v>1.469E-2</c:v>
                </c:pt>
                <c:pt idx="3">
                  <c:v>1.4449999999999999E-2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2-4663-BD7E-9F9265A03B17}"/>
            </c:ext>
          </c:extLst>
        </c:ser>
        <c:ser>
          <c:idx val="2"/>
          <c:order val="2"/>
          <c:tx>
            <c:strRef>
              <c:f>'Power - Vis'!$H$21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Vis'!$I$21:$L$21</c:f>
              <c:numCache>
                <c:formatCode>General</c:formatCode>
                <c:ptCount val="4"/>
                <c:pt idx="0">
                  <c:v>1.465E-2</c:v>
                </c:pt>
                <c:pt idx="1">
                  <c:v>1.474E-2</c:v>
                </c:pt>
                <c:pt idx="2">
                  <c:v>1.4590000000000001E-2</c:v>
                </c:pt>
                <c:pt idx="3">
                  <c:v>1.469E-2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2-4663-BD7E-9F9265A0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15728"/>
        <c:axId val="728616688"/>
      </c:barChart>
      <c:catAx>
        <c:axId val="7286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6688"/>
        <c:crosses val="autoZero"/>
        <c:auto val="1"/>
        <c:lblAlgn val="ctr"/>
        <c:lblOffset val="100"/>
        <c:noMultiLvlLbl val="0"/>
      </c:catAx>
      <c:valAx>
        <c:axId val="7286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 vs Decryption</a:t>
            </a:r>
            <a:r>
              <a:rPr lang="en-GB" baseline="0"/>
              <a:t> current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M4'!$B$8</c:f>
              <c:strCache>
                <c:ptCount val="1"/>
                <c:pt idx="0">
                  <c:v>Peak encryption current (A)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M4'!$C$8:$O$8</c:f>
              <c:numCache>
                <c:formatCode>General</c:formatCode>
                <c:ptCount val="13"/>
                <c:pt idx="0">
                  <c:v>1.6709999999999999E-2</c:v>
                </c:pt>
                <c:pt idx="1">
                  <c:v>1.6660000000000001E-2</c:v>
                </c:pt>
                <c:pt idx="2">
                  <c:v>1.9290000000000002E-2</c:v>
                </c:pt>
                <c:pt idx="4">
                  <c:v>1.6160000000000001E-2</c:v>
                </c:pt>
                <c:pt idx="5">
                  <c:v>1.6080000000000001E-2</c:v>
                </c:pt>
                <c:pt idx="6">
                  <c:v>1.477E-2</c:v>
                </c:pt>
                <c:pt idx="7">
                  <c:v>1.558E-2</c:v>
                </c:pt>
                <c:pt idx="8">
                  <c:v>1.538E-2</c:v>
                </c:pt>
                <c:pt idx="9">
                  <c:v>1.456E-2</c:v>
                </c:pt>
                <c:pt idx="10">
                  <c:v>1.5610000000000001E-2</c:v>
                </c:pt>
                <c:pt idx="11">
                  <c:v>1.4250000000000001E-2</c:v>
                </c:pt>
                <c:pt idx="12">
                  <c:v>1.495E-2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3-4D6E-B863-CEE9F69D42AF}"/>
            </c:ext>
          </c:extLst>
        </c:ser>
        <c:ser>
          <c:idx val="1"/>
          <c:order val="1"/>
          <c:tx>
            <c:strRef>
              <c:f>'Power - M4'!$B$9</c:f>
              <c:strCache>
                <c:ptCount val="1"/>
                <c:pt idx="0">
                  <c:v>Average encryption current (A)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M4'!$C$9:$O$9</c:f>
              <c:numCache>
                <c:formatCode>General</c:formatCode>
                <c:ptCount val="13"/>
                <c:pt idx="0">
                  <c:v>1.508E-2</c:v>
                </c:pt>
                <c:pt idx="1">
                  <c:v>1.5089999999999999E-2</c:v>
                </c:pt>
                <c:pt idx="2">
                  <c:v>1.5879999999999998E-2</c:v>
                </c:pt>
                <c:pt idx="4">
                  <c:v>1.4829999999999999E-2</c:v>
                </c:pt>
                <c:pt idx="5">
                  <c:v>1.453E-2</c:v>
                </c:pt>
                <c:pt idx="6">
                  <c:v>1.427E-2</c:v>
                </c:pt>
                <c:pt idx="7">
                  <c:v>1.362E-2</c:v>
                </c:pt>
                <c:pt idx="8">
                  <c:v>1.393E-2</c:v>
                </c:pt>
                <c:pt idx="9">
                  <c:v>1.328E-2</c:v>
                </c:pt>
                <c:pt idx="10">
                  <c:v>1.4030000000000001E-2</c:v>
                </c:pt>
                <c:pt idx="11">
                  <c:v>1.3440000000000001E-2</c:v>
                </c:pt>
                <c:pt idx="12">
                  <c:v>1.3180000000000001E-2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3-4D6E-B863-CEE9F69D42AF}"/>
            </c:ext>
          </c:extLst>
        </c:ser>
        <c:ser>
          <c:idx val="2"/>
          <c:order val="2"/>
          <c:tx>
            <c:strRef>
              <c:f>'Power - M4'!$B$10</c:f>
              <c:strCache>
                <c:ptCount val="1"/>
                <c:pt idx="0">
                  <c:v>Minimum encryption current (A)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M4'!$C$10:$O$10</c:f>
              <c:numCache>
                <c:formatCode>General</c:formatCode>
                <c:ptCount val="13"/>
                <c:pt idx="0">
                  <c:v>1.2760000000000001E-2</c:v>
                </c:pt>
                <c:pt idx="1">
                  <c:v>1.282E-2</c:v>
                </c:pt>
                <c:pt idx="2">
                  <c:v>1.282E-2</c:v>
                </c:pt>
                <c:pt idx="4">
                  <c:v>1.332E-2</c:v>
                </c:pt>
                <c:pt idx="5">
                  <c:v>1.341E-2</c:v>
                </c:pt>
                <c:pt idx="6">
                  <c:v>1.363E-2</c:v>
                </c:pt>
                <c:pt idx="7">
                  <c:v>1.251E-2</c:v>
                </c:pt>
                <c:pt idx="8">
                  <c:v>1.256E-2</c:v>
                </c:pt>
                <c:pt idx="9">
                  <c:v>1.2789999999999999E-2</c:v>
                </c:pt>
                <c:pt idx="10">
                  <c:v>1.2999999999999999E-2</c:v>
                </c:pt>
                <c:pt idx="11">
                  <c:v>1.213E-2</c:v>
                </c:pt>
                <c:pt idx="12">
                  <c:v>1.218E-2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3-4D6E-B863-CEE9F69D42AF}"/>
            </c:ext>
          </c:extLst>
        </c:ser>
        <c:ser>
          <c:idx val="3"/>
          <c:order val="3"/>
          <c:tx>
            <c:strRef>
              <c:f>'Power - M4'!$B$11</c:f>
              <c:strCache>
                <c:ptCount val="1"/>
                <c:pt idx="0">
                  <c:v>Peak decryption current (A)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M4'!$C$11:$O$11</c:f>
              <c:numCache>
                <c:formatCode>General</c:formatCode>
                <c:ptCount val="13"/>
                <c:pt idx="0">
                  <c:v>1.6660000000000001E-2</c:v>
                </c:pt>
                <c:pt idx="1">
                  <c:v>1.6629999999999999E-2</c:v>
                </c:pt>
                <c:pt idx="2">
                  <c:v>1.7559999999999999E-2</c:v>
                </c:pt>
                <c:pt idx="4">
                  <c:v>1.5959999999999998E-2</c:v>
                </c:pt>
                <c:pt idx="5">
                  <c:v>1.593E-2</c:v>
                </c:pt>
                <c:pt idx="6">
                  <c:v>1.457E-2</c:v>
                </c:pt>
                <c:pt idx="7">
                  <c:v>1.55E-2</c:v>
                </c:pt>
                <c:pt idx="8">
                  <c:v>1.477E-2</c:v>
                </c:pt>
                <c:pt idx="9">
                  <c:v>1.4540000000000001E-2</c:v>
                </c:pt>
                <c:pt idx="10">
                  <c:v>1.55E-2</c:v>
                </c:pt>
                <c:pt idx="11">
                  <c:v>2.2429999999999999E-2</c:v>
                </c:pt>
                <c:pt idx="12">
                  <c:v>1.4829999999999999E-2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3-4D6E-B863-CEE9F69D42AF}"/>
            </c:ext>
          </c:extLst>
        </c:ser>
        <c:ser>
          <c:idx val="4"/>
          <c:order val="4"/>
          <c:tx>
            <c:strRef>
              <c:f>'Power - M4'!$B$12</c:f>
              <c:strCache>
                <c:ptCount val="1"/>
                <c:pt idx="0">
                  <c:v>Average decryption current (A)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M4'!$C$12:$O$12</c:f>
              <c:numCache>
                <c:formatCode>General</c:formatCode>
                <c:ptCount val="13"/>
                <c:pt idx="0">
                  <c:v>1.507E-2</c:v>
                </c:pt>
                <c:pt idx="1">
                  <c:v>1.507E-2</c:v>
                </c:pt>
                <c:pt idx="2">
                  <c:v>1.585E-2</c:v>
                </c:pt>
                <c:pt idx="4">
                  <c:v>1.472E-2</c:v>
                </c:pt>
                <c:pt idx="5">
                  <c:v>1.4420000000000001E-2</c:v>
                </c:pt>
                <c:pt idx="6">
                  <c:v>1.4109999999999999E-2</c:v>
                </c:pt>
                <c:pt idx="7">
                  <c:v>1.3599999999999999E-2</c:v>
                </c:pt>
                <c:pt idx="8">
                  <c:v>1.388E-2</c:v>
                </c:pt>
                <c:pt idx="9">
                  <c:v>1.328E-2</c:v>
                </c:pt>
                <c:pt idx="10">
                  <c:v>1.4019999999999999E-2</c:v>
                </c:pt>
                <c:pt idx="11">
                  <c:v>1.355E-2</c:v>
                </c:pt>
                <c:pt idx="12">
                  <c:v>1.312E-2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3-4D6E-B863-CEE9F69D42AF}"/>
            </c:ext>
          </c:extLst>
        </c:ser>
        <c:ser>
          <c:idx val="5"/>
          <c:order val="5"/>
          <c:tx>
            <c:strRef>
              <c:f>'Power - M4'!$B$13</c:f>
              <c:strCache>
                <c:ptCount val="1"/>
                <c:pt idx="0">
                  <c:v>Minimum decryption current (A)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M4'!$C$13:$O$13</c:f>
              <c:numCache>
                <c:formatCode>General</c:formatCode>
                <c:ptCount val="13"/>
                <c:pt idx="0">
                  <c:v>1.273E-2</c:v>
                </c:pt>
                <c:pt idx="1">
                  <c:v>1.2919999999999999E-2</c:v>
                </c:pt>
                <c:pt idx="2">
                  <c:v>1.282E-2</c:v>
                </c:pt>
                <c:pt idx="4">
                  <c:v>1.405E-2</c:v>
                </c:pt>
                <c:pt idx="5">
                  <c:v>1.353E-2</c:v>
                </c:pt>
                <c:pt idx="6">
                  <c:v>1.3520000000000001E-2</c:v>
                </c:pt>
                <c:pt idx="7">
                  <c:v>1.2540000000000001E-2</c:v>
                </c:pt>
                <c:pt idx="8">
                  <c:v>1.247E-2</c:v>
                </c:pt>
                <c:pt idx="9">
                  <c:v>1.2800000000000001E-2</c:v>
                </c:pt>
                <c:pt idx="10">
                  <c:v>1.2999999999999999E-2</c:v>
                </c:pt>
                <c:pt idx="11">
                  <c:v>1.2239999999999999E-2</c:v>
                </c:pt>
                <c:pt idx="12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D3-4D6E-B863-CEE9F69D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202320"/>
        <c:axId val="1478205680"/>
      </c:barChart>
      <c:catAx>
        <c:axId val="14782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5680"/>
        <c:crosses val="autoZero"/>
        <c:auto val="1"/>
        <c:lblAlgn val="ctr"/>
        <c:lblOffset val="100"/>
        <c:noMultiLvlLbl val="0"/>
      </c:catAx>
      <c:valAx>
        <c:axId val="14782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2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Vis'!$N$19:$Q$19</c:f>
              <c:numCache>
                <c:formatCode>General</c:formatCode>
                <c:ptCount val="4"/>
                <c:pt idx="0">
                  <c:v>1.6080000000000001E-2</c:v>
                </c:pt>
                <c:pt idx="1">
                  <c:v>1.443E-2</c:v>
                </c:pt>
                <c:pt idx="2">
                  <c:v>1.6160000000000001E-2</c:v>
                </c:pt>
                <c:pt idx="3">
                  <c:v>1.482E-2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DB6-BE16-D8EBD794F8FA}"/>
            </c:ext>
          </c:extLst>
        </c:ser>
        <c:ser>
          <c:idx val="1"/>
          <c:order val="1"/>
          <c:tx>
            <c:strRef>
              <c:f>'Power - Vis'!$M$20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Vis'!$N$20:$Q$20</c:f>
              <c:numCache>
                <c:formatCode>General</c:formatCode>
                <c:ptCount val="4"/>
                <c:pt idx="0">
                  <c:v>1.55E-2</c:v>
                </c:pt>
                <c:pt idx="1">
                  <c:v>1.4590000000000001E-2</c:v>
                </c:pt>
                <c:pt idx="2">
                  <c:v>1.498E-2</c:v>
                </c:pt>
                <c:pt idx="3">
                  <c:v>1.4239999999999999E-2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5-4DB6-BE16-D8EBD794F8FA}"/>
            </c:ext>
          </c:extLst>
        </c:ser>
        <c:ser>
          <c:idx val="2"/>
          <c:order val="2"/>
          <c:tx>
            <c:strRef>
              <c:f>'Power - Vis'!$M$21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Vis'!$N$21:$Q$21</c:f>
              <c:numCache>
                <c:formatCode>General</c:formatCode>
                <c:ptCount val="4"/>
                <c:pt idx="0">
                  <c:v>1.5730000000000001E-2</c:v>
                </c:pt>
                <c:pt idx="1">
                  <c:v>1.4540000000000001E-2</c:v>
                </c:pt>
                <c:pt idx="2">
                  <c:v>1.5959999999999998E-2</c:v>
                </c:pt>
                <c:pt idx="3">
                  <c:v>1.491E-2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5-4DB6-BE16-D8EBD794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46144"/>
        <c:axId val="962646624"/>
      </c:barChart>
      <c:catAx>
        <c:axId val="9626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6624"/>
        <c:crosses val="autoZero"/>
        <c:auto val="1"/>
        <c:lblAlgn val="ctr"/>
        <c:lblOffset val="100"/>
        <c:noMultiLvlLbl val="0"/>
      </c:catAx>
      <c:valAx>
        <c:axId val="962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61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Vis'!$S$19:$T$19</c:f>
              <c:numCache>
                <c:formatCode>General</c:formatCode>
                <c:ptCount val="2"/>
                <c:pt idx="0">
                  <c:v>1.4370000000000001E-2</c:v>
                </c:pt>
                <c:pt idx="1">
                  <c:v>1.4630000000000001E-2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5-4798-9785-C5E3784DD598}"/>
            </c:ext>
          </c:extLst>
        </c:ser>
        <c:ser>
          <c:idx val="1"/>
          <c:order val="1"/>
          <c:tx>
            <c:strRef>
              <c:f>'Power - Vis'!$R$20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Vis'!$S$20:$T$20</c:f>
              <c:numCache>
                <c:formatCode>General</c:formatCode>
                <c:ptCount val="2"/>
                <c:pt idx="0">
                  <c:v>1.44E-2</c:v>
                </c:pt>
                <c:pt idx="1">
                  <c:v>1.4630000000000001E-2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5-4798-9785-C5E3784DD598}"/>
            </c:ext>
          </c:extLst>
        </c:ser>
        <c:ser>
          <c:idx val="2"/>
          <c:order val="2"/>
          <c:tx>
            <c:strRef>
              <c:f>'Power - Vis'!$R$21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Vis'!$S$21:$T$21</c:f>
              <c:numCache>
                <c:formatCode>General</c:formatCode>
                <c:ptCount val="2"/>
                <c:pt idx="0">
                  <c:v>1.538E-2</c:v>
                </c:pt>
                <c:pt idx="1">
                  <c:v>1.474E-2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5-4798-9785-C5E3784D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21008"/>
        <c:axId val="728639728"/>
      </c:barChart>
      <c:catAx>
        <c:axId val="7286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9728"/>
        <c:crosses val="autoZero"/>
        <c:auto val="1"/>
        <c:lblAlgn val="ctr"/>
        <c:lblOffset val="100"/>
        <c:noMultiLvlLbl val="0"/>
      </c:catAx>
      <c:valAx>
        <c:axId val="7286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10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Vis'!$V$19:$X$19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1.5730000000000001E-2</c:v>
                </c:pt>
                <c:pt idx="2">
                  <c:v>1.6109999999999999E-2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5-4193-8E26-FDAA155CD9F1}"/>
            </c:ext>
          </c:extLst>
        </c:ser>
        <c:ser>
          <c:idx val="1"/>
          <c:order val="1"/>
          <c:tx>
            <c:strRef>
              <c:f>'Power - Vis'!$U$20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Vis'!$V$20:$X$20</c:f>
              <c:numCache>
                <c:formatCode>General</c:formatCode>
                <c:ptCount val="3"/>
                <c:pt idx="0">
                  <c:v>1.472E-2</c:v>
                </c:pt>
                <c:pt idx="1">
                  <c:v>1.636E-2</c:v>
                </c:pt>
                <c:pt idx="2">
                  <c:v>1.566E-2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5-4193-8E26-FDAA155CD9F1}"/>
            </c:ext>
          </c:extLst>
        </c:ser>
        <c:ser>
          <c:idx val="2"/>
          <c:order val="2"/>
          <c:tx>
            <c:strRef>
              <c:f>'Power - Vis'!$U$21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Vis'!$V$21:$X$21</c:f>
              <c:numCache>
                <c:formatCode>General</c:formatCode>
                <c:ptCount val="3"/>
                <c:pt idx="0">
                  <c:v>1.4880000000000001E-2</c:v>
                </c:pt>
                <c:pt idx="1">
                  <c:v>1.546E-2</c:v>
                </c:pt>
                <c:pt idx="2">
                  <c:v>1.6160000000000001E-2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5-4193-8E26-FDAA155C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11984"/>
        <c:axId val="915205264"/>
      </c:barChart>
      <c:catAx>
        <c:axId val="9152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05264"/>
        <c:crosses val="autoZero"/>
        <c:auto val="1"/>
        <c:lblAlgn val="ctr"/>
        <c:lblOffset val="100"/>
        <c:noMultiLvlLbl val="0"/>
      </c:catAx>
      <c:valAx>
        <c:axId val="915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11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Vis'!$Z$18</c:f>
              <c:strCache>
                <c:ptCount val="1"/>
                <c:pt idx="0">
                  <c:v>Elephant160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Vis'!$Z$19:$Z$21</c:f>
              <c:numCache>
                <c:formatCode>General</c:formatCode>
                <c:ptCount val="3"/>
                <c:pt idx="0">
                  <c:v>1.566E-2</c:v>
                </c:pt>
                <c:pt idx="1">
                  <c:v>1.5339999999999999E-2</c:v>
                </c:pt>
                <c:pt idx="2">
                  <c:v>1.5810000000000001E-2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E6F-BAFE-0D6F811338C0}"/>
            </c:ext>
          </c:extLst>
        </c:ser>
        <c:ser>
          <c:idx val="1"/>
          <c:order val="1"/>
          <c:tx>
            <c:strRef>
              <c:f>'Power - Vis'!$AA$18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Vis'!$AA$19:$AA$21</c:f>
              <c:numCache>
                <c:formatCode>General</c:formatCode>
                <c:ptCount val="3"/>
                <c:pt idx="0">
                  <c:v>1.7559999999999999E-2</c:v>
                </c:pt>
                <c:pt idx="1">
                  <c:v>1.779E-2</c:v>
                </c:pt>
                <c:pt idx="2">
                  <c:v>1.787E-2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E6F-BAFE-0D6F811338C0}"/>
            </c:ext>
          </c:extLst>
        </c:ser>
        <c:ser>
          <c:idx val="2"/>
          <c:order val="2"/>
          <c:tx>
            <c:strRef>
              <c:f>'Power - Vis'!$AB$18</c:f>
              <c:strCache>
                <c:ptCount val="1"/>
                <c:pt idx="0">
                  <c:v>Photonbeetle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Vis'!$AB$19:$AB$21</c:f>
              <c:numCache>
                <c:formatCode>General</c:formatCode>
                <c:ptCount val="3"/>
                <c:pt idx="0">
                  <c:v>1.5610000000000001E-2</c:v>
                </c:pt>
                <c:pt idx="1">
                  <c:v>1.585E-2</c:v>
                </c:pt>
                <c:pt idx="2">
                  <c:v>1.4789999999999999E-2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A-4E6F-BAFE-0D6F8113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4176"/>
        <c:axId val="727183856"/>
      </c:barChart>
      <c:catAx>
        <c:axId val="7271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3856"/>
        <c:crosses val="autoZero"/>
        <c:auto val="1"/>
        <c:lblAlgn val="ctr"/>
        <c:lblOffset val="100"/>
        <c:noMultiLvlLbl val="0"/>
      </c:catAx>
      <c:valAx>
        <c:axId val="727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41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Decryption energy</a:t>
            </a:r>
            <a:endParaRPr lang="en-GB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M4'!$B$6</c:f>
              <c:strCache>
                <c:ptCount val="1"/>
                <c:pt idx="0">
                  <c:v>Average encryption energy (J)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</c:strCache>
            </c:strRef>
          </c:cat>
          <c:val>
            <c:numRef>
              <c:f>'Power - M4'!$C$6:$K$6</c:f>
              <c:numCache>
                <c:formatCode>General</c:formatCode>
                <c:ptCount val="9"/>
                <c:pt idx="0">
                  <c:v>9.0600000000000003E-3</c:v>
                </c:pt>
                <c:pt idx="1">
                  <c:v>6.2599999999999999E-3</c:v>
                </c:pt>
                <c:pt idx="2">
                  <c:v>3.5130000000000002E-2</c:v>
                </c:pt>
                <c:pt idx="4">
                  <c:v>4.0699999999999998E-3</c:v>
                </c:pt>
                <c:pt idx="5">
                  <c:v>5.5199999999999997E-3</c:v>
                </c:pt>
                <c:pt idx="6">
                  <c:v>7.43E-3</c:v>
                </c:pt>
                <c:pt idx="7">
                  <c:v>5.2470000000000003E-2</c:v>
                </c:pt>
                <c:pt idx="8">
                  <c:v>1.294E-2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464C-A560-54EB11129DD4}"/>
            </c:ext>
          </c:extLst>
        </c:ser>
        <c:ser>
          <c:idx val="1"/>
          <c:order val="1"/>
          <c:tx>
            <c:strRef>
              <c:f>'Power - M4'!$B$7</c:f>
              <c:strCache>
                <c:ptCount val="1"/>
                <c:pt idx="0">
                  <c:v>Average decryption energy (J)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</c:strCache>
            </c:strRef>
          </c:cat>
          <c:val>
            <c:numRef>
              <c:f>'Power - M4'!$C$7:$K$7</c:f>
              <c:numCache>
                <c:formatCode>General</c:formatCode>
                <c:ptCount val="9"/>
                <c:pt idx="0">
                  <c:v>9.0500000000000008E-3</c:v>
                </c:pt>
                <c:pt idx="1">
                  <c:v>6.2599999999999999E-3</c:v>
                </c:pt>
                <c:pt idx="2">
                  <c:v>3.5049999999999998E-2</c:v>
                </c:pt>
                <c:pt idx="4">
                  <c:v>4.1000000000000003E-3</c:v>
                </c:pt>
                <c:pt idx="5">
                  <c:v>5.5500000000000002E-3</c:v>
                </c:pt>
                <c:pt idx="6">
                  <c:v>7.3499999999999998E-3</c:v>
                </c:pt>
                <c:pt idx="7">
                  <c:v>5.237E-2</c:v>
                </c:pt>
                <c:pt idx="8">
                  <c:v>1.2880000000000001E-2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464C-A560-54EB1112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742480"/>
        <c:axId val="1867758320"/>
      </c:barChart>
      <c:catAx>
        <c:axId val="18677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58320"/>
        <c:crosses val="autoZero"/>
        <c:auto val="1"/>
        <c:lblAlgn val="ctr"/>
        <c:lblOffset val="100"/>
        <c:noMultiLvlLbl val="0"/>
      </c:catAx>
      <c:valAx>
        <c:axId val="18677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42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</a:t>
            </a:r>
            <a:r>
              <a:rPr lang="en-GB" baseline="0"/>
              <a:t> Vs Compiler optimisation flags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DWT'!$B$2:$G$2</c:f>
              <c:numCache>
                <c:formatCode>General</c:formatCode>
                <c:ptCount val="6"/>
                <c:pt idx="0">
                  <c:v>3.5549838095903397E-2</c:v>
                </c:pt>
                <c:pt idx="1">
                  <c:v>2.6041038334369659E-2</c:v>
                </c:pt>
                <c:pt idx="2">
                  <c:v>1.5676449984312061E-2</c:v>
                </c:pt>
                <c:pt idx="3">
                  <c:v>2.0895799621939659E-2</c:v>
                </c:pt>
                <c:pt idx="4">
                  <c:v>3.9302900433540337E-2</c:v>
                </c:pt>
                <c:pt idx="5">
                  <c:v>7.3919773101806641E-2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42B3-AF8F-05404750A654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DWT'!$B$3:$G$3</c:f>
              <c:numCache>
                <c:formatCode>General</c:formatCode>
                <c:ptCount val="6"/>
                <c:pt idx="0">
                  <c:v>3.1151225790381432E-2</c:v>
                </c:pt>
                <c:pt idx="1">
                  <c:v>2.153847552835941E-2</c:v>
                </c:pt>
                <c:pt idx="2">
                  <c:v>1.606612466275692E-2</c:v>
                </c:pt>
                <c:pt idx="3">
                  <c:v>3.2001424580812447E-2</c:v>
                </c:pt>
                <c:pt idx="4">
                  <c:v>3.1870998442172997E-2</c:v>
                </c:pt>
                <c:pt idx="5">
                  <c:v>3.2073412090539932E-2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42B3-AF8F-05404750A654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DWT'!$B$4:$G$4</c:f>
              <c:numCache>
                <c:formatCode>General</c:formatCode>
                <c:ptCount val="6"/>
                <c:pt idx="0">
                  <c:v>2.751822583377361E-2</c:v>
                </c:pt>
                <c:pt idx="1">
                  <c:v>2.051376178860664E-2</c:v>
                </c:pt>
                <c:pt idx="2">
                  <c:v>1.6870250925421711E-2</c:v>
                </c:pt>
                <c:pt idx="3">
                  <c:v>2.30253990739584E-2</c:v>
                </c:pt>
                <c:pt idx="4">
                  <c:v>4.5125450938940048E-2</c:v>
                </c:pt>
                <c:pt idx="5">
                  <c:v>8.2473248243331909E-2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42B3-AF8F-05404750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42608"/>
        <c:axId val="728633008"/>
      </c:barChart>
      <c:catAx>
        <c:axId val="7286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3008"/>
        <c:crosses val="autoZero"/>
        <c:auto val="1"/>
        <c:lblAlgn val="ctr"/>
        <c:lblOffset val="100"/>
        <c:noMultiLvlLbl val="0"/>
      </c:catAx>
      <c:valAx>
        <c:axId val="72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26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DWT'!$H$2:$K$2</c:f>
              <c:numCache>
                <c:formatCode>General</c:formatCode>
                <c:ptCount val="4"/>
                <c:pt idx="0">
                  <c:v>0.14181004464626309</c:v>
                </c:pt>
                <c:pt idx="1">
                  <c:v>0.12410804629325869</c:v>
                </c:pt>
                <c:pt idx="2">
                  <c:v>0.40878638625144958</c:v>
                </c:pt>
                <c:pt idx="3">
                  <c:v>0.56869947910308838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1-4EFB-A5C2-2FEBF320F87F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DWT'!$H$3:$K$3</c:f>
              <c:numCache>
                <c:formatCode>General</c:formatCode>
                <c:ptCount val="4"/>
                <c:pt idx="0">
                  <c:v>9.855247288942337E-2</c:v>
                </c:pt>
                <c:pt idx="1">
                  <c:v>8.1466309726238251E-2</c:v>
                </c:pt>
                <c:pt idx="2">
                  <c:v>0.45757946372032171</c:v>
                </c:pt>
                <c:pt idx="3">
                  <c:v>0.38266411423683172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1-4EFB-A5C2-2FEBF320F87F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DWT'!$H$4:$K$4</c:f>
              <c:numCache>
                <c:formatCode>General</c:formatCode>
                <c:ptCount val="4"/>
                <c:pt idx="0">
                  <c:v>0.17052912712097171</c:v>
                </c:pt>
                <c:pt idx="1">
                  <c:v>0.1469317823648453</c:v>
                </c:pt>
                <c:pt idx="2">
                  <c:v>0.40276658535003662</c:v>
                </c:pt>
                <c:pt idx="3">
                  <c:v>0.69077968597412109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1-4EFB-A5C2-2FEBF320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42128"/>
        <c:axId val="728617168"/>
      </c:barChart>
      <c:catAx>
        <c:axId val="7286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7168"/>
        <c:crosses val="autoZero"/>
        <c:auto val="1"/>
        <c:lblAlgn val="ctr"/>
        <c:lblOffset val="100"/>
        <c:noMultiLvlLbl val="0"/>
      </c:catAx>
      <c:valAx>
        <c:axId val="728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21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DWT'!$L$2:$N$2</c:f>
              <c:numCache>
                <c:formatCode>General</c:formatCode>
                <c:ptCount val="3"/>
                <c:pt idx="0">
                  <c:v>5.2393202781677246</c:v>
                </c:pt>
                <c:pt idx="1">
                  <c:v>4.3822779655456543</c:v>
                </c:pt>
                <c:pt idx="2">
                  <c:v>4.5558657646179199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9-4CEE-923F-F3620B408D1C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DWT'!$L$3:$N$3</c:f>
              <c:numCache>
                <c:formatCode>General</c:formatCode>
                <c:ptCount val="3"/>
                <c:pt idx="0">
                  <c:v>3.5427935123443599</c:v>
                </c:pt>
                <c:pt idx="1">
                  <c:v>4.162874698638916</c:v>
                </c:pt>
                <c:pt idx="2">
                  <c:v>2.565973281860352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9-4CEE-923F-F3620B408D1C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DWT'!$L$4:$N$4</c:f>
              <c:numCache>
                <c:formatCode>General</c:formatCode>
                <c:ptCount val="3"/>
                <c:pt idx="0">
                  <c:v>7.231687068939209</c:v>
                </c:pt>
                <c:pt idx="1">
                  <c:v>4.8451285362243652</c:v>
                </c:pt>
                <c:pt idx="2">
                  <c:v>4.9746618270874023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9-4CEE-923F-F3620B40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8016"/>
        <c:axId val="727185296"/>
      </c:barChart>
      <c:catAx>
        <c:axId val="7271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5296"/>
        <c:crosses val="autoZero"/>
        <c:auto val="1"/>
        <c:lblAlgn val="ctr"/>
        <c:lblOffset val="100"/>
        <c:noMultiLvlLbl val="0"/>
      </c:catAx>
      <c:valAx>
        <c:axId val="7271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80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between e</a:t>
            </a:r>
            <a:r>
              <a:rPr lang="en-GB"/>
              <a:t>ncryption and</a:t>
            </a:r>
            <a:r>
              <a:rPr lang="en-GB" baseline="0"/>
              <a:t> decryption times (%, +ve means enc is slower)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DWT'!$B$12:$N$12</c:f>
              <c:numCache>
                <c:formatCode>0.000%</c:formatCode>
                <c:ptCount val="13"/>
                <c:pt idx="0">
                  <c:v>2.5917869078136827E-3</c:v>
                </c:pt>
                <c:pt idx="1">
                  <c:v>-2.621761637277053E-3</c:v>
                </c:pt>
                <c:pt idx="2">
                  <c:v>-3.6045355224370051E-2</c:v>
                </c:pt>
                <c:pt idx="3">
                  <c:v>-2.4722091409723566E-2</c:v>
                </c:pt>
                <c:pt idx="4">
                  <c:v>1.916534632406383E-3</c:v>
                </c:pt>
                <c:pt idx="5">
                  <c:v>2.5955152850258996E-3</c:v>
                </c:pt>
                <c:pt idx="6">
                  <c:v>-4.9386810212057514E-6</c:v>
                </c:pt>
                <c:pt idx="7">
                  <c:v>-2.0351193155788644E-5</c:v>
                </c:pt>
                <c:pt idx="8">
                  <c:v>-2.8279613125574258E-4</c:v>
                </c:pt>
                <c:pt idx="9">
                  <c:v>-1.7398241771417707E-3</c:v>
                </c:pt>
                <c:pt idx="10">
                  <c:v>3.6404505385181967E-7</c:v>
                </c:pt>
                <c:pt idx="11">
                  <c:v>5.5873021814405906E-3</c:v>
                </c:pt>
                <c:pt idx="12">
                  <c:v>-3.43299377049644E-5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D-423E-81AC-1B9FF864DC9F}"/>
            </c:ext>
          </c:extLst>
        </c:ser>
        <c:ser>
          <c:idx val="1"/>
          <c:order val="1"/>
          <c:tx>
            <c:strRef>
              <c:f>'Graphs - DWT'!$A$13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DWT'!$B$13:$N$13</c:f>
              <c:numCache>
                <c:formatCode>0.000%</c:formatCode>
                <c:ptCount val="13"/>
                <c:pt idx="0">
                  <c:v>6.5952981750322538E-3</c:v>
                </c:pt>
                <c:pt idx="1">
                  <c:v>1.820989899061513E-2</c:v>
                </c:pt>
                <c:pt idx="2">
                  <c:v>-4.7461722220386568E-2</c:v>
                </c:pt>
                <c:pt idx="3">
                  <c:v>-2.168034078369889E-2</c:v>
                </c:pt>
                <c:pt idx="4">
                  <c:v>-3.5389733575869444E-3</c:v>
                </c:pt>
                <c:pt idx="5">
                  <c:v>1.1871575133039809E-2</c:v>
                </c:pt>
                <c:pt idx="6">
                  <c:v>-2.0941238355972172E-5</c:v>
                </c:pt>
                <c:pt idx="7">
                  <c:v>-3.3015606138634634E-5</c:v>
                </c:pt>
                <c:pt idx="8">
                  <c:v>3.8361791291265226E-5</c:v>
                </c:pt>
                <c:pt idx="9">
                  <c:v>-6.8356287894535202E-4</c:v>
                </c:pt>
                <c:pt idx="10">
                  <c:v>0</c:v>
                </c:pt>
                <c:pt idx="11">
                  <c:v>4.5146830289085641E-3</c:v>
                </c:pt>
                <c:pt idx="12">
                  <c:v>2.3145240238487956E-4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D-423E-81AC-1B9FF864DC9F}"/>
            </c:ext>
          </c:extLst>
        </c:ser>
        <c:ser>
          <c:idx val="2"/>
          <c:order val="2"/>
          <c:tx>
            <c:strRef>
              <c:f>'Graphs - DWT'!$A$14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DWT'!$B$14:$N$14</c:f>
              <c:numCache>
                <c:formatCode>0.000%</c:formatCode>
                <c:ptCount val="13"/>
                <c:pt idx="0">
                  <c:v>5.9565167507158729E-6</c:v>
                </c:pt>
                <c:pt idx="1">
                  <c:v>-2.2924221587071027E-3</c:v>
                </c:pt>
                <c:pt idx="2">
                  <c:v>-4.5163780603318028E-2</c:v>
                </c:pt>
                <c:pt idx="3">
                  <c:v>-3.8574328203469337E-2</c:v>
                </c:pt>
                <c:pt idx="4">
                  <c:v>8.2578850914850844E-4</c:v>
                </c:pt>
                <c:pt idx="5">
                  <c:v>1.027158541604709E-3</c:v>
                </c:pt>
                <c:pt idx="6">
                  <c:v>-1.6419061280552861E-4</c:v>
                </c:pt>
                <c:pt idx="7">
                  <c:v>-1.1662783297880161E-5</c:v>
                </c:pt>
                <c:pt idx="8">
                  <c:v>-1.12544918075291E-4</c:v>
                </c:pt>
                <c:pt idx="9">
                  <c:v>-1.7947496669358791E-3</c:v>
                </c:pt>
                <c:pt idx="10">
                  <c:v>-5.9343475221164894E-7</c:v>
                </c:pt>
                <c:pt idx="11">
                  <c:v>4.642666532558749E-3</c:v>
                </c:pt>
                <c:pt idx="12">
                  <c:v>-3.8341272213255691E-5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D-423E-81AC-1B9FF864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09664"/>
        <c:axId val="725113984"/>
      </c:barChart>
      <c:catAx>
        <c:axId val="7251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b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3984"/>
        <c:crossesAt val="0"/>
        <c:auto val="1"/>
        <c:lblAlgn val="ctr"/>
        <c:lblOffset val="100"/>
        <c:noMultiLvlLbl val="0"/>
      </c:catAx>
      <c:valAx>
        <c:axId val="725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9664"/>
        <c:crossesAt val="1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Optimised Implementations: 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DWT'!$O$2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DWT'!$Q$2:$AF$2</c:f>
              <c:numCache>
                <c:formatCode>General</c:formatCode>
                <c:ptCount val="16"/>
                <c:pt idx="0" formatCode="0.000000">
                  <c:v>2.644729986786842E-2</c:v>
                </c:pt>
                <c:pt idx="1">
                  <c:v>2.6041038334369659E-2</c:v>
                </c:pt>
                <c:pt idx="2" formatCode="0.000000">
                  <c:v>2.644680067896843E-2</c:v>
                </c:pt>
                <c:pt idx="3">
                  <c:v>0</c:v>
                </c:pt>
                <c:pt idx="4">
                  <c:v>0.14181004464626309</c:v>
                </c:pt>
                <c:pt idx="5">
                  <c:v>8.9986450970172882E-2</c:v>
                </c:pt>
                <c:pt idx="6">
                  <c:v>0.12410804629325869</c:v>
                </c:pt>
                <c:pt idx="7">
                  <c:v>6.5041385591030121E-2</c:v>
                </c:pt>
                <c:pt idx="8">
                  <c:v>0</c:v>
                </c:pt>
                <c:pt idx="9">
                  <c:v>1.5676449984312061E-2</c:v>
                </c:pt>
                <c:pt idx="10">
                  <c:v>1.105502527207136E-2</c:v>
                </c:pt>
                <c:pt idx="11">
                  <c:v>2.0895799621939659E-2</c:v>
                </c:pt>
                <c:pt idx="12">
                  <c:v>1.700748689472675E-2</c:v>
                </c:pt>
                <c:pt idx="13">
                  <c:v>0</c:v>
                </c:pt>
                <c:pt idx="14">
                  <c:v>3.9302900433540337E-2</c:v>
                </c:pt>
                <c:pt idx="15">
                  <c:v>2.416321262717247E-2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6-4AA4-B5CC-939504BE82DD}"/>
            </c:ext>
          </c:extLst>
        </c:ser>
        <c:ser>
          <c:idx val="1"/>
          <c:order val="1"/>
          <c:tx>
            <c:strRef>
              <c:f>'Graphs - DWT'!$O$3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DWT'!$Q$3:$AF$3</c:f>
              <c:numCache>
                <c:formatCode>General</c:formatCode>
                <c:ptCount val="16"/>
                <c:pt idx="0" formatCode="0.000000">
                  <c:v>2.6409400627017021E-2</c:v>
                </c:pt>
                <c:pt idx="1">
                  <c:v>2.153847552835941E-2</c:v>
                </c:pt>
                <c:pt idx="2" formatCode="0.000000">
                  <c:v>2.6409999999999999E-2</c:v>
                </c:pt>
                <c:pt idx="3">
                  <c:v>0</c:v>
                </c:pt>
                <c:pt idx="4">
                  <c:v>9.855247288942337E-2</c:v>
                </c:pt>
                <c:pt idx="5">
                  <c:v>8.9644327759742737E-2</c:v>
                </c:pt>
                <c:pt idx="6">
                  <c:v>8.1466309726238251E-2</c:v>
                </c:pt>
                <c:pt idx="7">
                  <c:v>6.4666174352169037E-2</c:v>
                </c:pt>
                <c:pt idx="8">
                  <c:v>0</c:v>
                </c:pt>
                <c:pt idx="9">
                  <c:v>1.606612466275692E-2</c:v>
                </c:pt>
                <c:pt idx="10">
                  <c:v>1.1172724887728689E-2</c:v>
                </c:pt>
                <c:pt idx="11">
                  <c:v>3.2001424580812447E-2</c:v>
                </c:pt>
                <c:pt idx="12">
                  <c:v>1.7213737592101101E-2</c:v>
                </c:pt>
                <c:pt idx="13">
                  <c:v>0</c:v>
                </c:pt>
                <c:pt idx="14">
                  <c:v>3.1870998442172997E-2</c:v>
                </c:pt>
                <c:pt idx="15">
                  <c:v>2.4125125259160999E-2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6-4AA4-B5CC-939504BE82DD}"/>
            </c:ext>
          </c:extLst>
        </c:ser>
        <c:ser>
          <c:idx val="2"/>
          <c:order val="2"/>
          <c:tx>
            <c:strRef>
              <c:f>'Graphs - DWT'!$O$4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DWT'!$Q$4:$AF$4</c:f>
              <c:numCache>
                <c:formatCode>General</c:formatCode>
                <c:ptCount val="16"/>
                <c:pt idx="0" formatCode="0.000000">
                  <c:v>2.6785662397742271E-2</c:v>
                </c:pt>
                <c:pt idx="1">
                  <c:v>2.051376178860664E-2</c:v>
                </c:pt>
                <c:pt idx="2" formatCode="0.000000">
                  <c:v>2.6785425841808319E-2</c:v>
                </c:pt>
                <c:pt idx="3">
                  <c:v>0</c:v>
                </c:pt>
                <c:pt idx="4">
                  <c:v>0.17052912712097171</c:v>
                </c:pt>
                <c:pt idx="5">
                  <c:v>9.1027975082397461E-2</c:v>
                </c:pt>
                <c:pt idx="6">
                  <c:v>0.1469317823648453</c:v>
                </c:pt>
                <c:pt idx="7">
                  <c:v>6.6098734736442566E-2</c:v>
                </c:pt>
                <c:pt idx="8">
                  <c:v>0</c:v>
                </c:pt>
                <c:pt idx="9">
                  <c:v>1.6870250925421711E-2</c:v>
                </c:pt>
                <c:pt idx="10">
                  <c:v>1.1268362402915949E-2</c:v>
                </c:pt>
                <c:pt idx="11">
                  <c:v>2.30253990739584E-2</c:v>
                </c:pt>
                <c:pt idx="12">
                  <c:v>1.7150262370705601E-2</c:v>
                </c:pt>
                <c:pt idx="13">
                  <c:v>0</c:v>
                </c:pt>
                <c:pt idx="14">
                  <c:v>4.5125450938940048E-2</c:v>
                </c:pt>
                <c:pt idx="15">
                  <c:v>2.6228474453091621E-2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6-4AA4-B5CC-939504BE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58896"/>
        <c:axId val="727180496"/>
      </c:barChart>
      <c:catAx>
        <c:axId val="7271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0496"/>
        <c:crosses val="autoZero"/>
        <c:auto val="1"/>
        <c:lblAlgn val="ctr"/>
        <c:lblOffset val="100"/>
        <c:noMultiLvlLbl val="0"/>
      </c:catAx>
      <c:valAx>
        <c:axId val="7271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88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176212</xdr:rowOff>
    </xdr:from>
    <xdr:to>
      <xdr:col>13</xdr:col>
      <xdr:colOff>76200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14</xdr:row>
      <xdr:rowOff>176212</xdr:rowOff>
    </xdr:from>
    <xdr:to>
      <xdr:col>19</xdr:col>
      <xdr:colOff>742950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564418</xdr:colOff>
      <xdr:row>23</xdr:row>
      <xdr:rowOff>141515</xdr:rowOff>
    </xdr:from>
    <xdr:to>
      <xdr:col>22</xdr:col>
      <xdr:colOff>226639</xdr:colOff>
      <xdr:row>46</xdr:row>
      <xdr:rowOff>151722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324971</xdr:colOff>
      <xdr:row>1</xdr:row>
      <xdr:rowOff>67235</xdr:rowOff>
    </xdr:from>
    <xdr:to>
      <xdr:col>18</xdr:col>
      <xdr:colOff>323570</xdr:colOff>
      <xdr:row>22</xdr:row>
      <xdr:rowOff>129149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19</xdr:row>
      <xdr:rowOff>119061</xdr:rowOff>
    </xdr:from>
    <xdr:to>
      <xdr:col>6</xdr:col>
      <xdr:colOff>790574</xdr:colOff>
      <xdr:row>36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19</xdr:row>
      <xdr:rowOff>128586</xdr:rowOff>
    </xdr:from>
    <xdr:to>
      <xdr:col>12</xdr:col>
      <xdr:colOff>447675</xdr:colOff>
      <xdr:row>36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19</xdr:row>
      <xdr:rowOff>90487</xdr:rowOff>
    </xdr:from>
    <xdr:to>
      <xdr:col>18</xdr:col>
      <xdr:colOff>95250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234723</xdr:colOff>
      <xdr:row>19</xdr:row>
      <xdr:rowOff>0</xdr:rowOff>
    </xdr:from>
    <xdr:to>
      <xdr:col>30</xdr:col>
      <xdr:colOff>938893</xdr:colOff>
      <xdr:row>36</xdr:row>
      <xdr:rowOff>17689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549726</xdr:colOff>
      <xdr:row>36</xdr:row>
      <xdr:rowOff>104093</xdr:rowOff>
    </xdr:from>
    <xdr:to>
      <xdr:col>18</xdr:col>
      <xdr:colOff>204107</xdr:colOff>
      <xdr:row>56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68034</xdr:colOff>
      <xdr:row>66</xdr:row>
      <xdr:rowOff>2720</xdr:rowOff>
    </xdr:from>
    <xdr:to>
      <xdr:col>12</xdr:col>
      <xdr:colOff>68034</xdr:colOff>
      <xdr:row>81</xdr:row>
      <xdr:rowOff>176891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66</xdr:row>
      <xdr:rowOff>2720</xdr:rowOff>
    </xdr:from>
    <xdr:to>
      <xdr:col>6</xdr:col>
      <xdr:colOff>54427</xdr:colOff>
      <xdr:row>81</xdr:row>
      <xdr:rowOff>136070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40820</xdr:colOff>
      <xdr:row>66</xdr:row>
      <xdr:rowOff>2721</xdr:rowOff>
    </xdr:from>
    <xdr:to>
      <xdr:col>19</xdr:col>
      <xdr:colOff>925284</xdr:colOff>
      <xdr:row>81</xdr:row>
      <xdr:rowOff>163285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1034141</xdr:colOff>
      <xdr:row>66</xdr:row>
      <xdr:rowOff>1</xdr:rowOff>
    </xdr:from>
    <xdr:to>
      <xdr:col>23</xdr:col>
      <xdr:colOff>108856</xdr:colOff>
      <xdr:row>81</xdr:row>
      <xdr:rowOff>136072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244926</xdr:colOff>
      <xdr:row>66</xdr:row>
      <xdr:rowOff>13608</xdr:rowOff>
    </xdr:from>
    <xdr:to>
      <xdr:col>26</xdr:col>
      <xdr:colOff>95249</xdr:colOff>
      <xdr:row>81</xdr:row>
      <xdr:rowOff>149679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27214</xdr:colOff>
      <xdr:row>82</xdr:row>
      <xdr:rowOff>149678</xdr:rowOff>
    </xdr:from>
    <xdr:to>
      <xdr:col>5</xdr:col>
      <xdr:colOff>693964</xdr:colOff>
      <xdr:row>97</xdr:row>
      <xdr:rowOff>35378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81643</xdr:colOff>
      <xdr:row>83</xdr:row>
      <xdr:rowOff>15207</xdr:rowOff>
    </xdr:from>
    <xdr:to>
      <xdr:col>11</xdr:col>
      <xdr:colOff>639536</xdr:colOff>
      <xdr:row>97</xdr:row>
      <xdr:rowOff>91407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796418</xdr:colOff>
      <xdr:row>83</xdr:row>
      <xdr:rowOff>15207</xdr:rowOff>
    </xdr:from>
    <xdr:to>
      <xdr:col>17</xdr:col>
      <xdr:colOff>75239</xdr:colOff>
      <xdr:row>97</xdr:row>
      <xdr:rowOff>91407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393808</xdr:colOff>
      <xdr:row>82</xdr:row>
      <xdr:rowOff>136071</xdr:rowOff>
    </xdr:from>
    <xdr:to>
      <xdr:col>26</xdr:col>
      <xdr:colOff>353786</xdr:colOff>
      <xdr:row>97</xdr:row>
      <xdr:rowOff>21771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1038146</xdr:colOff>
      <xdr:row>82</xdr:row>
      <xdr:rowOff>164886</xdr:rowOff>
    </xdr:from>
    <xdr:to>
      <xdr:col>23</xdr:col>
      <xdr:colOff>285750</xdr:colOff>
      <xdr:row>97</xdr:row>
      <xdr:rowOff>50586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122464</xdr:colOff>
      <xdr:row>66</xdr:row>
      <xdr:rowOff>13609</xdr:rowOff>
    </xdr:from>
    <xdr:to>
      <xdr:col>17</xdr:col>
      <xdr:colOff>0</xdr:colOff>
      <xdr:row>81</xdr:row>
      <xdr:rowOff>81643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95249</xdr:colOff>
      <xdr:row>82</xdr:row>
      <xdr:rowOff>176893</xdr:rowOff>
    </xdr:from>
    <xdr:to>
      <xdr:col>19</xdr:col>
      <xdr:colOff>1020536</xdr:colOff>
      <xdr:row>97</xdr:row>
      <xdr:rowOff>62593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526676</xdr:colOff>
      <xdr:row>32</xdr:row>
      <xdr:rowOff>113179</xdr:rowOff>
    </xdr:from>
    <xdr:to>
      <xdr:col>4</xdr:col>
      <xdr:colOff>605117</xdr:colOff>
      <xdr:row>46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795617</xdr:colOff>
      <xdr:row>32</xdr:row>
      <xdr:rowOff>169208</xdr:rowOff>
    </xdr:from>
    <xdr:to>
      <xdr:col>9</xdr:col>
      <xdr:colOff>974911</xdr:colOff>
      <xdr:row>47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32</xdr:row>
      <xdr:rowOff>169208</xdr:rowOff>
    </xdr:from>
    <xdr:to>
      <xdr:col>14</xdr:col>
      <xdr:colOff>762000</xdr:colOff>
      <xdr:row>47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1030941</xdr:colOff>
      <xdr:row>32</xdr:row>
      <xdr:rowOff>124385</xdr:rowOff>
    </xdr:from>
    <xdr:to>
      <xdr:col>18</xdr:col>
      <xdr:colOff>481853</xdr:colOff>
      <xdr:row>47</xdr:row>
      <xdr:rowOff>10085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280148</xdr:colOff>
      <xdr:row>32</xdr:row>
      <xdr:rowOff>101973</xdr:rowOff>
    </xdr:from>
    <xdr:to>
      <xdr:col>29</xdr:col>
      <xdr:colOff>448236</xdr:colOff>
      <xdr:row>46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627530</xdr:colOff>
      <xdr:row>32</xdr:row>
      <xdr:rowOff>146796</xdr:rowOff>
    </xdr:from>
    <xdr:to>
      <xdr:col>24</xdr:col>
      <xdr:colOff>78441</xdr:colOff>
      <xdr:row>47</xdr:row>
      <xdr:rowOff>32496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515470</xdr:colOff>
      <xdr:row>49</xdr:row>
      <xdr:rowOff>113178</xdr:rowOff>
    </xdr:from>
    <xdr:to>
      <xdr:col>4</xdr:col>
      <xdr:colOff>593911</xdr:colOff>
      <xdr:row>63</xdr:row>
      <xdr:rowOff>189378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773206</xdr:colOff>
      <xdr:row>49</xdr:row>
      <xdr:rowOff>156883</xdr:rowOff>
    </xdr:from>
    <xdr:to>
      <xdr:col>9</xdr:col>
      <xdr:colOff>952500</xdr:colOff>
      <xdr:row>64</xdr:row>
      <xdr:rowOff>42583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874059</xdr:colOff>
      <xdr:row>64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974912</xdr:colOff>
      <xdr:row>49</xdr:row>
      <xdr:rowOff>180415</xdr:rowOff>
    </xdr:from>
    <xdr:to>
      <xdr:col>18</xdr:col>
      <xdr:colOff>459442</xdr:colOff>
      <xdr:row>64</xdr:row>
      <xdr:rowOff>66115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649942</xdr:colOff>
      <xdr:row>49</xdr:row>
      <xdr:rowOff>124385</xdr:rowOff>
    </xdr:from>
    <xdr:to>
      <xdr:col>24</xdr:col>
      <xdr:colOff>123265</xdr:colOff>
      <xdr:row>64</xdr:row>
      <xdr:rowOff>10085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336176</xdr:colOff>
      <xdr:row>49</xdr:row>
      <xdr:rowOff>146797</xdr:rowOff>
    </xdr:from>
    <xdr:to>
      <xdr:col>29</xdr:col>
      <xdr:colOff>358589</xdr:colOff>
      <xdr:row>64</xdr:row>
      <xdr:rowOff>32497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E4E79"/>
      </a:accent1>
      <a:accent2>
        <a:srgbClr val="2E75B5"/>
      </a:accent2>
      <a:accent3>
        <a:srgbClr val="9CC3E5"/>
      </a:accent3>
      <a:accent4>
        <a:srgbClr val="BDD7EE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selection activeCell="C2" sqref="C2:P2"/>
    </sheetView>
  </sheetViews>
  <sheetFormatPr defaultRowHeight="15" x14ac:dyDescent="0.25"/>
  <cols>
    <col min="1" max="1" width="14.42578125" customWidth="1"/>
    <col min="2" max="2" width="14.42578125" bestFit="1" customWidth="1"/>
    <col min="4" max="4" width="10.140625" customWidth="1"/>
    <col min="18" max="18" width="14.42578125" customWidth="1"/>
    <col min="20" max="20" width="11.5703125" customWidth="1"/>
    <col min="21" max="21" width="13.5703125" customWidth="1"/>
  </cols>
  <sheetData>
    <row r="1" spans="1:21" ht="15.75" customHeight="1" thickBot="1" x14ac:dyDescent="0.3">
      <c r="A1" t="s">
        <v>0</v>
      </c>
    </row>
    <row r="2" spans="1:21" ht="30.75" customHeight="1" thickBot="1" x14ac:dyDescent="0.3">
      <c r="B2" s="1"/>
      <c r="C2" s="9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1" t="s">
        <v>14</v>
      </c>
      <c r="S2" s="9" t="s">
        <v>15</v>
      </c>
      <c r="T2" s="10" t="s">
        <v>16</v>
      </c>
      <c r="U2" s="11" t="s">
        <v>17</v>
      </c>
    </row>
    <row r="3" spans="1:21" x14ac:dyDescent="0.25">
      <c r="A3" s="82" t="s">
        <v>18</v>
      </c>
      <c r="B3" s="13" t="s">
        <v>19</v>
      </c>
      <c r="C3" s="14">
        <v>14888</v>
      </c>
      <c r="D3" s="14">
        <v>14888</v>
      </c>
      <c r="E3" s="14">
        <v>14888</v>
      </c>
      <c r="F3" s="14">
        <v>16344</v>
      </c>
      <c r="G3" s="12">
        <v>16344</v>
      </c>
      <c r="H3" s="14">
        <v>16344</v>
      </c>
      <c r="I3" s="14">
        <v>16344</v>
      </c>
      <c r="J3" s="14">
        <v>14920</v>
      </c>
      <c r="K3" s="14">
        <v>16376</v>
      </c>
      <c r="L3" s="14">
        <v>27144</v>
      </c>
      <c r="M3" s="14">
        <v>14904</v>
      </c>
      <c r="N3" s="14">
        <v>17368</v>
      </c>
      <c r="O3" s="14">
        <v>15984</v>
      </c>
      <c r="P3" s="15">
        <v>16000</v>
      </c>
      <c r="R3" s="7" t="s">
        <v>19</v>
      </c>
      <c r="S3" s="2">
        <v>2888</v>
      </c>
      <c r="T3" s="12">
        <v>14888</v>
      </c>
      <c r="U3" s="13">
        <f>T3-S3</f>
        <v>12000</v>
      </c>
    </row>
    <row r="4" spans="1:21" ht="15.75" customHeight="1" thickBot="1" x14ac:dyDescent="0.3">
      <c r="A4" s="81"/>
      <c r="B4" s="3" t="s">
        <v>20</v>
      </c>
      <c r="C4" s="16">
        <v>106536</v>
      </c>
      <c r="D4" s="16">
        <v>107816</v>
      </c>
      <c r="E4" s="16">
        <v>105976</v>
      </c>
      <c r="F4" s="16">
        <v>122224</v>
      </c>
      <c r="G4">
        <v>122224</v>
      </c>
      <c r="H4" s="16">
        <v>141496</v>
      </c>
      <c r="I4" s="16">
        <v>141576</v>
      </c>
      <c r="J4" s="16">
        <v>104536</v>
      </c>
      <c r="K4" s="16">
        <v>122608</v>
      </c>
      <c r="L4" s="16">
        <v>117624</v>
      </c>
      <c r="M4" s="16">
        <v>108032</v>
      </c>
      <c r="N4" s="16">
        <v>139744</v>
      </c>
      <c r="O4" s="16">
        <v>113448</v>
      </c>
      <c r="P4" s="17">
        <v>139176</v>
      </c>
      <c r="R4" s="8" t="s">
        <v>20</v>
      </c>
      <c r="S4" s="4">
        <v>88784</v>
      </c>
      <c r="T4" s="5">
        <v>100784</v>
      </c>
      <c r="U4" s="6">
        <f>T4-S4</f>
        <v>12000</v>
      </c>
    </row>
    <row r="5" spans="1:21" ht="15.75" customHeight="1" thickBot="1" x14ac:dyDescent="0.3">
      <c r="A5" s="80" t="s">
        <v>21</v>
      </c>
      <c r="B5" s="29" t="s">
        <v>19</v>
      </c>
      <c r="C5" s="30">
        <f t="shared" ref="C5:P5" si="0">C3-$T$3</f>
        <v>0</v>
      </c>
      <c r="D5" s="30">
        <f t="shared" si="0"/>
        <v>0</v>
      </c>
      <c r="E5" s="30">
        <f t="shared" si="0"/>
        <v>0</v>
      </c>
      <c r="F5" s="30">
        <f t="shared" si="0"/>
        <v>1456</v>
      </c>
      <c r="G5" s="30">
        <f t="shared" si="0"/>
        <v>1456</v>
      </c>
      <c r="H5" s="30">
        <f t="shared" si="0"/>
        <v>1456</v>
      </c>
      <c r="I5" s="30">
        <f t="shared" si="0"/>
        <v>1456</v>
      </c>
      <c r="J5" s="30">
        <f t="shared" si="0"/>
        <v>32</v>
      </c>
      <c r="K5" s="30">
        <f t="shared" si="0"/>
        <v>1488</v>
      </c>
      <c r="L5" s="30">
        <f t="shared" si="0"/>
        <v>12256</v>
      </c>
      <c r="M5" s="30">
        <f t="shared" si="0"/>
        <v>16</v>
      </c>
      <c r="N5" s="30">
        <f t="shared" si="0"/>
        <v>2480</v>
      </c>
      <c r="O5" s="30">
        <f t="shared" si="0"/>
        <v>1096</v>
      </c>
      <c r="P5" s="31">
        <f t="shared" si="0"/>
        <v>1112</v>
      </c>
    </row>
    <row r="6" spans="1:21" ht="15.75" customHeight="1" thickBot="1" x14ac:dyDescent="0.3">
      <c r="A6" s="81"/>
      <c r="B6" s="32" t="s">
        <v>20</v>
      </c>
      <c r="C6" s="33">
        <f t="shared" ref="C6:P6" si="1">C4-$T$4</f>
        <v>5752</v>
      </c>
      <c r="D6" s="33">
        <f t="shared" si="1"/>
        <v>7032</v>
      </c>
      <c r="E6" s="33">
        <f t="shared" si="1"/>
        <v>5192</v>
      </c>
      <c r="F6" s="33">
        <f t="shared" si="1"/>
        <v>21440</v>
      </c>
      <c r="G6" s="33">
        <f t="shared" si="1"/>
        <v>21440</v>
      </c>
      <c r="H6" s="33">
        <f t="shared" si="1"/>
        <v>40712</v>
      </c>
      <c r="I6" s="33">
        <f t="shared" si="1"/>
        <v>40792</v>
      </c>
      <c r="J6" s="33">
        <f t="shared" si="1"/>
        <v>3752</v>
      </c>
      <c r="K6" s="33">
        <f t="shared" si="1"/>
        <v>21824</v>
      </c>
      <c r="L6" s="33">
        <f t="shared" si="1"/>
        <v>16840</v>
      </c>
      <c r="M6" s="33">
        <f t="shared" si="1"/>
        <v>7248</v>
      </c>
      <c r="N6" s="33">
        <f t="shared" si="1"/>
        <v>38960</v>
      </c>
      <c r="O6" s="33">
        <f t="shared" si="1"/>
        <v>12664</v>
      </c>
      <c r="P6" s="34">
        <f t="shared" si="1"/>
        <v>38392</v>
      </c>
      <c r="R6" s="2" t="s">
        <v>22</v>
      </c>
      <c r="S6" s="2" t="s">
        <v>23</v>
      </c>
      <c r="T6" s="12" t="s">
        <v>24</v>
      </c>
      <c r="U6" s="18" t="s">
        <v>25</v>
      </c>
    </row>
    <row r="7" spans="1:21" ht="15.75" customHeight="1" thickBot="1" x14ac:dyDescent="0.3">
      <c r="A7" s="82" t="s">
        <v>26</v>
      </c>
      <c r="B7" s="26" t="s">
        <v>27</v>
      </c>
      <c r="C7" s="27">
        <v>0.18172099999999999</v>
      </c>
      <c r="D7" s="27">
        <v>0.12561</v>
      </c>
      <c r="E7" s="27">
        <v>1.1649609999999999</v>
      </c>
      <c r="F7" s="27">
        <v>0.52430399999999999</v>
      </c>
      <c r="G7" s="27">
        <v>0.66934099999999996</v>
      </c>
      <c r="H7" s="27">
        <v>8.3071000000000006E-2</v>
      </c>
      <c r="I7" s="27">
        <v>0.115025</v>
      </c>
      <c r="J7" s="27">
        <v>0.157585</v>
      </c>
      <c r="K7" s="27">
        <v>0.28103499999999998</v>
      </c>
      <c r="L7" s="27">
        <v>1.687019</v>
      </c>
      <c r="M7" s="27">
        <v>3.63565</v>
      </c>
      <c r="N7" s="27">
        <v>22.157910999999999</v>
      </c>
      <c r="O7" s="27">
        <v>18.203977999999999</v>
      </c>
      <c r="P7" s="28">
        <v>13.473488</v>
      </c>
      <c r="R7" s="4"/>
      <c r="S7" s="4">
        <v>32</v>
      </c>
      <c r="T7" s="5">
        <v>80</v>
      </c>
      <c r="U7" s="19">
        <f>(2^S7 -1)/(T7*10^6)</f>
        <v>53.687091187500002</v>
      </c>
    </row>
    <row r="8" spans="1:21" x14ac:dyDescent="0.25">
      <c r="A8" s="83"/>
      <c r="B8" s="3" t="s">
        <v>28</v>
      </c>
      <c r="C8">
        <v>0.25</v>
      </c>
      <c r="D8">
        <v>0.2</v>
      </c>
      <c r="E8">
        <v>1.24</v>
      </c>
      <c r="F8">
        <v>0.6</v>
      </c>
      <c r="G8">
        <v>0.74</v>
      </c>
      <c r="H8">
        <v>0.15</v>
      </c>
      <c r="I8">
        <v>0.18</v>
      </c>
      <c r="J8">
        <v>0.23</v>
      </c>
      <c r="K8">
        <v>0.37</v>
      </c>
      <c r="L8">
        <v>1.75</v>
      </c>
      <c r="M8">
        <v>3.71</v>
      </c>
      <c r="N8">
        <v>22.27</v>
      </c>
      <c r="O8">
        <v>18.3</v>
      </c>
      <c r="P8" s="3">
        <v>13.57</v>
      </c>
    </row>
    <row r="9" spans="1:21" ht="15.75" customHeight="1" thickBot="1" x14ac:dyDescent="0.3">
      <c r="A9" s="81"/>
      <c r="B9" s="6" t="s">
        <v>29</v>
      </c>
      <c r="C9" s="20">
        <f t="shared" ref="C9:P9" si="2">C8-C7</f>
        <v>6.8279000000000006E-2</v>
      </c>
      <c r="D9" s="20">
        <f t="shared" si="2"/>
        <v>7.4390000000000012E-2</v>
      </c>
      <c r="E9" s="20">
        <f t="shared" si="2"/>
        <v>7.5039000000000078E-2</v>
      </c>
      <c r="F9" s="20">
        <f t="shared" si="2"/>
        <v>7.5695999999999986E-2</v>
      </c>
      <c r="G9" s="20">
        <f t="shared" si="2"/>
        <v>7.0659000000000027E-2</v>
      </c>
      <c r="H9" s="20">
        <f t="shared" si="2"/>
        <v>6.6928999999999989E-2</v>
      </c>
      <c r="I9" s="20">
        <f t="shared" si="2"/>
        <v>6.4974999999999991E-2</v>
      </c>
      <c r="J9" s="20">
        <f t="shared" si="2"/>
        <v>7.2415000000000007E-2</v>
      </c>
      <c r="K9" s="20">
        <f t="shared" si="2"/>
        <v>8.8965000000000016E-2</v>
      </c>
      <c r="L9" s="20">
        <f t="shared" si="2"/>
        <v>6.2980999999999954E-2</v>
      </c>
      <c r="M9" s="20">
        <f t="shared" si="2"/>
        <v>7.4349999999999916E-2</v>
      </c>
      <c r="N9" s="20">
        <f t="shared" si="2"/>
        <v>0.11208900000000099</v>
      </c>
      <c r="O9" s="20">
        <f t="shared" si="2"/>
        <v>9.6022000000001384E-2</v>
      </c>
      <c r="P9" s="21">
        <f t="shared" si="2"/>
        <v>9.6512000000000597E-2</v>
      </c>
    </row>
    <row r="10" spans="1:21" x14ac:dyDescent="0.25">
      <c r="A10" s="82" t="s">
        <v>30</v>
      </c>
      <c r="B10" s="24" t="s">
        <v>31</v>
      </c>
      <c r="C10" s="25">
        <v>0.72</v>
      </c>
      <c r="D10" s="25">
        <v>0.5</v>
      </c>
      <c r="E10" s="25">
        <v>4.2300000000000004</v>
      </c>
      <c r="F10" s="25">
        <v>2.17</v>
      </c>
      <c r="G10" s="25">
        <v>2.8</v>
      </c>
      <c r="H10" s="25">
        <v>0.33</v>
      </c>
      <c r="I10" s="25">
        <v>0.45</v>
      </c>
      <c r="J10" s="25">
        <v>0.6</v>
      </c>
      <c r="K10" s="25">
        <v>1.05</v>
      </c>
      <c r="L10" s="25"/>
      <c r="M10" s="25">
        <v>12.8</v>
      </c>
      <c r="N10" s="25">
        <v>78.900000000000006</v>
      </c>
      <c r="O10" s="25">
        <v>67.599999999999994</v>
      </c>
      <c r="P10" s="24">
        <v>48.6</v>
      </c>
    </row>
    <row r="11" spans="1:21" x14ac:dyDescent="0.25">
      <c r="A11" s="83"/>
      <c r="B11" s="3" t="s">
        <v>27</v>
      </c>
      <c r="C11">
        <v>0.183</v>
      </c>
      <c r="D11">
        <v>0.127</v>
      </c>
      <c r="E11">
        <v>1.17</v>
      </c>
      <c r="F11">
        <v>0.53100000000000003</v>
      </c>
      <c r="G11">
        <v>0.67400000000000004</v>
      </c>
      <c r="H11">
        <v>8.4000000000000005E-2</v>
      </c>
      <c r="I11">
        <v>0.11600000000000001</v>
      </c>
      <c r="J11">
        <v>0.159</v>
      </c>
      <c r="K11">
        <v>0.28399999999999997</v>
      </c>
      <c r="M11">
        <v>3.69</v>
      </c>
      <c r="N11">
        <v>22.3</v>
      </c>
      <c r="O11">
        <v>18.399999999999999</v>
      </c>
      <c r="P11" s="3">
        <v>13.6</v>
      </c>
    </row>
    <row r="12" spans="1:21" x14ac:dyDescent="0.25">
      <c r="A12" s="83"/>
      <c r="B12" s="3" t="s">
        <v>32</v>
      </c>
      <c r="C12">
        <f t="shared" ref="C12:K12" si="3">C11-C7</f>
        <v>1.2790000000000024E-3</v>
      </c>
      <c r="D12">
        <f t="shared" si="3"/>
        <v>1.3900000000000023E-3</v>
      </c>
      <c r="E12">
        <f t="shared" si="3"/>
        <v>5.0390000000000157E-3</v>
      </c>
      <c r="F12">
        <f t="shared" si="3"/>
        <v>6.6960000000000353E-3</v>
      </c>
      <c r="G12">
        <f t="shared" si="3"/>
        <v>4.6590000000000797E-3</v>
      </c>
      <c r="H12">
        <f t="shared" si="3"/>
        <v>9.2899999999999927E-4</v>
      </c>
      <c r="I12">
        <f t="shared" si="3"/>
        <v>9.7500000000000364E-4</v>
      </c>
      <c r="J12">
        <f t="shared" si="3"/>
        <v>1.4149999999999996E-3</v>
      </c>
      <c r="K12">
        <f t="shared" si="3"/>
        <v>2.9649999999999954E-3</v>
      </c>
      <c r="M12">
        <f>M11-M7</f>
        <v>5.4349999999999898E-2</v>
      </c>
      <c r="N12">
        <f>N11-N7</f>
        <v>0.14208900000000213</v>
      </c>
      <c r="O12">
        <f>O11-O7</f>
        <v>0.19602199999999925</v>
      </c>
      <c r="P12" s="3">
        <f>P11-P7</f>
        <v>0.12651199999999996</v>
      </c>
    </row>
    <row r="13" spans="1:21" ht="15.75" customHeight="1" thickBot="1" x14ac:dyDescent="0.3">
      <c r="A13" s="81"/>
      <c r="B13" s="6" t="s">
        <v>33</v>
      </c>
      <c r="C13" s="22">
        <f t="shared" ref="C13:K13" si="4">C12/C7</f>
        <v>7.0382619510128298E-3</v>
      </c>
      <c r="D13" s="22">
        <f t="shared" si="4"/>
        <v>1.1065997930101126E-2</v>
      </c>
      <c r="E13" s="22">
        <f t="shared" si="4"/>
        <v>4.3254666894428362E-3</v>
      </c>
      <c r="F13" s="22">
        <f t="shared" si="4"/>
        <v>1.2771216698709214E-2</v>
      </c>
      <c r="G13" s="22">
        <f t="shared" si="4"/>
        <v>6.9605776427860838E-3</v>
      </c>
      <c r="H13" s="22">
        <f t="shared" si="4"/>
        <v>1.1183204728485262E-2</v>
      </c>
      <c r="I13" s="22">
        <f t="shared" si="4"/>
        <v>8.476418169963083E-3</v>
      </c>
      <c r="J13" s="22">
        <f t="shared" si="4"/>
        <v>8.9792810229399975E-3</v>
      </c>
      <c r="K13" s="22">
        <f t="shared" si="4"/>
        <v>1.0550287330759498E-2</v>
      </c>
      <c r="L13" s="22"/>
      <c r="M13" s="22">
        <f>M12/M7</f>
        <v>1.494918377731627E-2</v>
      </c>
      <c r="N13" s="22">
        <f>N12/N7</f>
        <v>6.4125629893541022E-3</v>
      </c>
      <c r="O13" s="22">
        <f>O12/O7</f>
        <v>1.0768085964507278E-2</v>
      </c>
      <c r="P13" s="23">
        <f>P12/P7</f>
        <v>9.389699237495143E-3</v>
      </c>
    </row>
  </sheetData>
  <mergeCells count="4">
    <mergeCell ref="A5:A6"/>
    <mergeCell ref="A7:A9"/>
    <mergeCell ref="A3:A4"/>
    <mergeCell ref="A10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57"/>
  <sheetViews>
    <sheetView zoomScale="70" zoomScaleNormal="70" workbookViewId="0">
      <selection activeCell="J41" sqref="J41"/>
    </sheetView>
  </sheetViews>
  <sheetFormatPr defaultRowHeight="15" x14ac:dyDescent="0.25"/>
  <cols>
    <col min="2" max="2" width="18.5703125" bestFit="1" customWidth="1"/>
    <col min="3" max="3" width="12" bestFit="1" customWidth="1"/>
    <col min="4" max="4" width="14.85546875" bestFit="1" customWidth="1"/>
    <col min="5" max="5" width="12" bestFit="1" customWidth="1"/>
    <col min="6" max="6" width="15.85546875" bestFit="1" customWidth="1"/>
    <col min="7" max="7" width="12" bestFit="1" customWidth="1"/>
    <col min="8" max="8" width="17.5703125" bestFit="1" customWidth="1"/>
    <col min="9" max="9" width="12" bestFit="1" customWidth="1"/>
    <col min="10" max="10" width="18.5703125" bestFit="1" customWidth="1"/>
    <col min="11" max="11" width="12" bestFit="1" customWidth="1"/>
    <col min="12" max="12" width="16.42578125" customWidth="1"/>
    <col min="13" max="13" width="12" bestFit="1" customWidth="1"/>
    <col min="14" max="14" width="18.5703125" bestFit="1" customWidth="1"/>
    <col min="15" max="15" width="12" bestFit="1" customWidth="1"/>
    <col min="16" max="16" width="13.42578125" bestFit="1" customWidth="1"/>
    <col min="17" max="19" width="12" bestFit="1" customWidth="1"/>
    <col min="20" max="20" width="12" customWidth="1"/>
    <col min="21" max="22" width="12" bestFit="1" customWidth="1"/>
    <col min="23" max="23" width="13.42578125" bestFit="1" customWidth="1"/>
  </cols>
  <sheetData>
    <row r="1" spans="2:23" ht="15.75" customHeight="1" thickBot="1" x14ac:dyDescent="0.3"/>
    <row r="2" spans="2:23" ht="30.75" customHeight="1" thickBot="1" x14ac:dyDescent="0.3">
      <c r="C2" s="52" t="s">
        <v>1</v>
      </c>
      <c r="D2" s="53" t="s">
        <v>2</v>
      </c>
      <c r="E2" s="53" t="s">
        <v>5</v>
      </c>
      <c r="F2" s="53" t="s">
        <v>4</v>
      </c>
      <c r="G2" s="53" t="s">
        <v>34</v>
      </c>
      <c r="H2" s="53" t="s">
        <v>35</v>
      </c>
      <c r="I2" s="53" t="s">
        <v>36</v>
      </c>
      <c r="J2" s="53" t="s">
        <v>37</v>
      </c>
      <c r="K2" s="53" t="s">
        <v>9</v>
      </c>
      <c r="L2" s="53" t="s">
        <v>38</v>
      </c>
      <c r="M2" s="53" t="s">
        <v>39</v>
      </c>
      <c r="N2" s="53" t="s">
        <v>40</v>
      </c>
      <c r="O2" s="54" t="s">
        <v>41</v>
      </c>
      <c r="P2" s="71"/>
    </row>
    <row r="3" spans="2:23" x14ac:dyDescent="0.25">
      <c r="B3" s="7" t="s">
        <v>42</v>
      </c>
      <c r="C3" s="42">
        <v>0.1817207187414169</v>
      </c>
      <c r="D3" s="43">
        <v>0.12561541795730591</v>
      </c>
      <c r="E3" s="43">
        <v>0.66937875747680664</v>
      </c>
      <c r="F3" s="43">
        <v>0.52433526515960693</v>
      </c>
      <c r="G3" s="43">
        <v>8.3038650453090668E-2</v>
      </c>
      <c r="H3" s="43">
        <v>0.1150124222040176</v>
      </c>
      <c r="I3" s="43">
        <v>0.15758469700813291</v>
      </c>
      <c r="J3" s="43">
        <v>1.1659947633743291</v>
      </c>
      <c r="K3" s="43">
        <v>0.2809949517250061</v>
      </c>
      <c r="L3" s="43">
        <v>22.157926559448239</v>
      </c>
      <c r="M3" s="43">
        <v>18.204866409301761</v>
      </c>
      <c r="N3" s="43">
        <v>13.475234985351561</v>
      </c>
      <c r="O3" s="44">
        <v>3.639060497283936</v>
      </c>
      <c r="P3" s="48"/>
    </row>
    <row r="4" spans="2:23" x14ac:dyDescent="0.25">
      <c r="B4" s="35" t="s">
        <v>43</v>
      </c>
      <c r="C4" s="51">
        <v>0.18180342018604281</v>
      </c>
      <c r="D4" s="48">
        <v>0.12573190033435819</v>
      </c>
      <c r="E4" s="48">
        <v>0.66938525438308716</v>
      </c>
      <c r="F4" s="48">
        <v>0.52434313297271729</v>
      </c>
      <c r="G4" s="48">
        <v>8.4353499114513397E-2</v>
      </c>
      <c r="H4" s="48">
        <v>0.1163258478045464</v>
      </c>
      <c r="I4" s="48">
        <v>0.1576608419418335</v>
      </c>
      <c r="J4" s="48">
        <v>1.1659219264984131</v>
      </c>
      <c r="K4" s="48">
        <v>0.28069335222244263</v>
      </c>
      <c r="L4" s="48">
        <v>22.157903671264648</v>
      </c>
      <c r="M4" s="48">
        <v>17.966117858886719</v>
      </c>
      <c r="N4" s="48">
        <v>13.475326538085939</v>
      </c>
      <c r="O4" s="49">
        <v>3.641632080078125</v>
      </c>
      <c r="P4" s="48"/>
    </row>
    <row r="5" spans="2:23" x14ac:dyDescent="0.25">
      <c r="B5" s="35" t="s">
        <v>44</v>
      </c>
      <c r="C5" s="36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3">
        <v>0</v>
      </c>
    </row>
    <row r="6" spans="2:23" x14ac:dyDescent="0.25">
      <c r="B6" s="35" t="s">
        <v>45</v>
      </c>
      <c r="C6" s="3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3">
        <v>0</v>
      </c>
    </row>
    <row r="7" spans="2:23" x14ac:dyDescent="0.25">
      <c r="B7" s="35" t="s">
        <v>46</v>
      </c>
      <c r="C7" s="36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0</v>
      </c>
    </row>
    <row r="8" spans="2:23" ht="15.75" customHeight="1" thickBot="1" x14ac:dyDescent="0.3">
      <c r="B8" s="35" t="s">
        <v>47</v>
      </c>
      <c r="C8" s="51">
        <v>0.36893199999999998</v>
      </c>
      <c r="D8" s="48">
        <v>0.248808</v>
      </c>
      <c r="E8" s="48">
        <v>1.345809</v>
      </c>
      <c r="F8" s="48">
        <v>1.0538289999999999</v>
      </c>
      <c r="G8" s="48">
        <v>0.16070200000000001</v>
      </c>
      <c r="H8" s="48">
        <v>0.23402100000000001</v>
      </c>
      <c r="I8" s="48">
        <v>0.30457099999999998</v>
      </c>
      <c r="J8" s="48">
        <v>2.331426</v>
      </c>
      <c r="K8" s="48">
        <v>0.56593800000000005</v>
      </c>
      <c r="L8" s="48">
        <v>44.415374999999997</v>
      </c>
      <c r="M8" s="48">
        <v>36.252972999999997</v>
      </c>
      <c r="N8" s="48">
        <v>27.003105000000001</v>
      </c>
      <c r="O8" s="49">
        <v>7.29575</v>
      </c>
      <c r="P8" s="48"/>
    </row>
    <row r="9" spans="2:23" x14ac:dyDescent="0.25">
      <c r="B9" s="7" t="s">
        <v>48</v>
      </c>
      <c r="C9" s="43">
        <f t="shared" ref="C9:O9" si="0">C3+C4</f>
        <v>0.36352413892745972</v>
      </c>
      <c r="D9" s="43">
        <f t="shared" si="0"/>
        <v>0.25134731829166412</v>
      </c>
      <c r="E9" s="43">
        <f t="shared" si="0"/>
        <v>1.3387640118598938</v>
      </c>
      <c r="F9" s="43">
        <f t="shared" si="0"/>
        <v>1.0486783981323242</v>
      </c>
      <c r="G9" s="43">
        <f t="shared" si="0"/>
        <v>0.16739214956760406</v>
      </c>
      <c r="H9" s="43">
        <f t="shared" si="0"/>
        <v>0.231338270008564</v>
      </c>
      <c r="I9" s="43">
        <f t="shared" si="0"/>
        <v>0.31524553894996643</v>
      </c>
      <c r="J9" s="43">
        <f t="shared" si="0"/>
        <v>2.3319166898727421</v>
      </c>
      <c r="K9" s="43">
        <f t="shared" si="0"/>
        <v>0.56168830394744873</v>
      </c>
      <c r="L9" s="43">
        <f t="shared" si="0"/>
        <v>44.315830230712891</v>
      </c>
      <c r="M9" s="43">
        <f t="shared" si="0"/>
        <v>36.170984268188477</v>
      </c>
      <c r="N9" s="43">
        <f t="shared" si="0"/>
        <v>26.9505615234375</v>
      </c>
      <c r="O9" s="44">
        <f t="shared" si="0"/>
        <v>7.2806925773620605</v>
      </c>
      <c r="P9" s="48"/>
    </row>
    <row r="10" spans="2:23" x14ac:dyDescent="0.25">
      <c r="B10" s="35" t="s">
        <v>49</v>
      </c>
      <c r="C10" s="48">
        <f t="shared" ref="C10:O10" si="1">C9-C8</f>
        <v>-5.4078610725402654E-3</v>
      </c>
      <c r="D10" s="48">
        <f t="shared" si="1"/>
        <v>2.5393182916641222E-3</v>
      </c>
      <c r="E10" s="48">
        <f t="shared" si="1"/>
        <v>-7.0449881401062342E-3</v>
      </c>
      <c r="F10" s="48">
        <f t="shared" si="1"/>
        <v>-5.150601867675686E-3</v>
      </c>
      <c r="G10" s="48">
        <f t="shared" si="1"/>
        <v>6.6901495676040534E-3</v>
      </c>
      <c r="H10" s="48">
        <f t="shared" si="1"/>
        <v>-2.6827299914360114E-3</v>
      </c>
      <c r="I10" s="48">
        <f t="shared" si="1"/>
        <v>1.067453894996645E-2</v>
      </c>
      <c r="J10" s="48">
        <f t="shared" si="1"/>
        <v>4.9068987274214493E-4</v>
      </c>
      <c r="K10" s="48">
        <f t="shared" si="1"/>
        <v>-4.2496960525513217E-3</v>
      </c>
      <c r="L10" s="48">
        <f t="shared" si="1"/>
        <v>-9.954476928710676E-2</v>
      </c>
      <c r="M10" s="48">
        <f t="shared" si="1"/>
        <v>-8.1988731811520665E-2</v>
      </c>
      <c r="N10" s="48">
        <f t="shared" si="1"/>
        <v>-5.2543476562501468E-2</v>
      </c>
      <c r="O10" s="49">
        <f t="shared" si="1"/>
        <v>-1.505742263793941E-2</v>
      </c>
      <c r="P10" s="48"/>
    </row>
    <row r="11" spans="2:23" ht="15.75" customHeight="1" thickBot="1" x14ac:dyDescent="0.3">
      <c r="B11" s="41" t="s">
        <v>50</v>
      </c>
      <c r="C11" s="39">
        <f t="shared" ref="C11:O11" si="2">(C10)/C8</f>
        <v>-1.4658151292217172E-2</v>
      </c>
      <c r="D11" s="39">
        <f t="shared" si="2"/>
        <v>1.0205935065046631E-2</v>
      </c>
      <c r="E11" s="39">
        <f t="shared" si="2"/>
        <v>-5.234760757363217E-3</v>
      </c>
      <c r="F11" s="39">
        <f t="shared" si="2"/>
        <v>-4.8875119850333272E-3</v>
      </c>
      <c r="G11" s="39">
        <f t="shared" si="2"/>
        <v>4.1630779751366212E-2</v>
      </c>
      <c r="H11" s="39">
        <f t="shared" si="2"/>
        <v>-1.1463629295815382E-2</v>
      </c>
      <c r="I11" s="39">
        <f t="shared" si="2"/>
        <v>3.504778508120094E-2</v>
      </c>
      <c r="J11" s="39">
        <f t="shared" si="2"/>
        <v>2.1046770205966002E-4</v>
      </c>
      <c r="K11" s="39">
        <f t="shared" si="2"/>
        <v>-7.5091194663573068E-3</v>
      </c>
      <c r="L11" s="39">
        <f t="shared" si="2"/>
        <v>-2.2412232090150488E-3</v>
      </c>
      <c r="M11" s="39">
        <f t="shared" si="2"/>
        <v>-2.2615726387880154E-3</v>
      </c>
      <c r="N11" s="39">
        <f t="shared" si="2"/>
        <v>-1.9458309169446057E-3</v>
      </c>
      <c r="O11" s="40">
        <f t="shared" si="2"/>
        <v>-2.0638621989431394E-3</v>
      </c>
      <c r="P11" s="79"/>
    </row>
    <row r="12" spans="2:23" ht="15.75" customHeight="1" thickBot="1" x14ac:dyDescent="0.3"/>
    <row r="13" spans="2:23" ht="31.5" customHeight="1" thickBot="1" x14ac:dyDescent="0.35">
      <c r="B13" s="55" t="s">
        <v>51</v>
      </c>
      <c r="C13" s="57" t="s">
        <v>1</v>
      </c>
      <c r="D13" s="63" t="s">
        <v>52</v>
      </c>
      <c r="E13" s="58" t="s">
        <v>2</v>
      </c>
      <c r="F13" s="63" t="s">
        <v>53</v>
      </c>
      <c r="G13" s="58" t="s">
        <v>5</v>
      </c>
      <c r="H13" s="63" t="s">
        <v>54</v>
      </c>
      <c r="I13" s="58" t="s">
        <v>4</v>
      </c>
      <c r="J13" s="63" t="s">
        <v>55</v>
      </c>
      <c r="K13" s="58" t="s">
        <v>34</v>
      </c>
      <c r="L13" s="63" t="s">
        <v>56</v>
      </c>
      <c r="M13" s="58" t="s">
        <v>35</v>
      </c>
      <c r="N13" s="63" t="s">
        <v>57</v>
      </c>
      <c r="O13" s="58" t="s">
        <v>36</v>
      </c>
      <c r="P13" s="64" t="s">
        <v>58</v>
      </c>
      <c r="Q13" s="58" t="s">
        <v>37</v>
      </c>
      <c r="R13" s="58" t="s">
        <v>9</v>
      </c>
      <c r="S13" s="58" t="s">
        <v>41</v>
      </c>
      <c r="T13" s="58" t="s">
        <v>59</v>
      </c>
      <c r="U13" s="58" t="s">
        <v>38</v>
      </c>
      <c r="V13" s="58" t="s">
        <v>39</v>
      </c>
      <c r="W13" s="58" t="s">
        <v>40</v>
      </c>
    </row>
    <row r="14" spans="2:23" x14ac:dyDescent="0.25">
      <c r="B14" s="7" t="s">
        <v>42</v>
      </c>
      <c r="C14" s="36">
        <v>3.5550061613321297E-2</v>
      </c>
      <c r="D14">
        <v>2.644729986786842E-2</v>
      </c>
      <c r="E14">
        <v>2.6041038334369659E-2</v>
      </c>
      <c r="F14" s="36">
        <v>1.7546150833368301E-2</v>
      </c>
      <c r="G14">
        <v>0.14181004464626309</v>
      </c>
      <c r="H14">
        <v>8.9986450970172882E-2</v>
      </c>
      <c r="I14">
        <v>0.12410804629325869</v>
      </c>
      <c r="J14">
        <v>6.5041385591030121E-2</v>
      </c>
      <c r="K14">
        <v>1.5676449984312061E-2</v>
      </c>
      <c r="L14">
        <v>1.105502527207136E-2</v>
      </c>
      <c r="M14">
        <v>2.0895799621939659E-2</v>
      </c>
      <c r="N14">
        <v>1.700748689472675E-2</v>
      </c>
      <c r="O14">
        <v>3.9302900433540337E-2</v>
      </c>
      <c r="P14" s="3">
        <v>2.416321262717247E-2</v>
      </c>
      <c r="Q14">
        <v>0.40878638625144958</v>
      </c>
      <c r="R14">
        <v>7.3919773101806641E-2</v>
      </c>
      <c r="S14">
        <v>0.56869947910308838</v>
      </c>
      <c r="T14">
        <v>9.4242565333843231E-2</v>
      </c>
      <c r="U14">
        <v>5.2393202781677246</v>
      </c>
      <c r="V14">
        <v>4.3822779655456543</v>
      </c>
      <c r="W14">
        <v>4.5558657646179199</v>
      </c>
    </row>
    <row r="15" spans="2:23" x14ac:dyDescent="0.25">
      <c r="B15" s="35" t="s">
        <v>43</v>
      </c>
      <c r="C15" s="36">
        <v>3.5457637161016457E-2</v>
      </c>
      <c r="D15">
        <v>2.6353063061833382E-2</v>
      </c>
      <c r="E15">
        <v>2.6109311729669571E-2</v>
      </c>
      <c r="F15" s="36">
        <v>1.743365079164505E-2</v>
      </c>
      <c r="G15">
        <v>0.14181074500083921</v>
      </c>
      <c r="H15">
        <v>8.9987590909004211E-2</v>
      </c>
      <c r="I15">
        <v>0.124110572040081</v>
      </c>
      <c r="J15">
        <v>6.504300981760025E-2</v>
      </c>
      <c r="K15">
        <v>1.6241513192653659E-2</v>
      </c>
      <c r="L15">
        <v>1.1055512353777891E-2</v>
      </c>
      <c r="M15">
        <v>2.1412387490272519E-2</v>
      </c>
      <c r="N15">
        <v>1.6985250636935231E-2</v>
      </c>
      <c r="O15">
        <v>3.9227575063705437E-2</v>
      </c>
      <c r="P15" s="3">
        <v>2.408713661134243E-2</v>
      </c>
      <c r="Q15">
        <v>0.40890198945999151</v>
      </c>
      <c r="R15">
        <v>7.3727913200855255E-2</v>
      </c>
      <c r="S15">
        <v>0.56968891620635986</v>
      </c>
      <c r="T15">
        <v>9.4075426459312439E-2</v>
      </c>
      <c r="U15">
        <v>5.2393183708190918</v>
      </c>
      <c r="V15">
        <v>4.357792854309082</v>
      </c>
      <c r="W15">
        <v>4.5560221672058114</v>
      </c>
    </row>
    <row r="16" spans="2:23" x14ac:dyDescent="0.25">
      <c r="B16" s="35" t="s">
        <v>44</v>
      </c>
      <c r="C16" s="3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2:23" x14ac:dyDescent="0.25">
      <c r="B17" s="35" t="s">
        <v>45</v>
      </c>
      <c r="C17" s="36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2:23" x14ac:dyDescent="0.25">
      <c r="B18" s="35" t="s">
        <v>46</v>
      </c>
      <c r="C18" s="36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3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2:23" ht="15.75" customHeight="1" thickBot="1" x14ac:dyDescent="0.3">
      <c r="B19" s="8" t="s">
        <v>47</v>
      </c>
      <c r="C19" s="4">
        <v>7.3427000000000006E-2</v>
      </c>
      <c r="D19" s="5">
        <v>5.5861000000000001E-2</v>
      </c>
      <c r="E19" s="5">
        <v>5.3856000000000001E-2</v>
      </c>
      <c r="F19" s="5">
        <v>5.5853E-2</v>
      </c>
      <c r="G19" s="5">
        <v>0.28523700000000002</v>
      </c>
      <c r="H19" s="5">
        <v>0.18149100000000001</v>
      </c>
      <c r="I19" s="5">
        <v>0.249335</v>
      </c>
      <c r="J19" s="5">
        <v>0.13162599999999999</v>
      </c>
      <c r="K19" s="5">
        <v>3.3926999999999999E-2</v>
      </c>
      <c r="L19" s="5">
        <v>2.4933E-2</v>
      </c>
      <c r="M19" s="5">
        <v>4.4874999999999998E-2</v>
      </c>
      <c r="N19" s="5">
        <v>3.4903999999999998E-2</v>
      </c>
      <c r="O19" s="5">
        <v>7.9754000000000005E-2</v>
      </c>
      <c r="P19" s="6">
        <v>5.0862999999999998E-2</v>
      </c>
      <c r="Q19" s="5">
        <v>0.82080299999999995</v>
      </c>
      <c r="R19" s="5">
        <v>0.15059500000000001</v>
      </c>
      <c r="S19" s="5">
        <v>1.140949</v>
      </c>
      <c r="T19" s="5">
        <v>0.19111800000000001</v>
      </c>
      <c r="U19" s="5">
        <v>10.491942</v>
      </c>
      <c r="V19" s="5">
        <v>8.75061</v>
      </c>
      <c r="W19" s="5">
        <v>9.1245969999999996</v>
      </c>
    </row>
    <row r="21" spans="2:23" x14ac:dyDescent="0.25">
      <c r="C21" s="56">
        <f>C14/C3</f>
        <v>0.195630205843</v>
      </c>
      <c r="E21" s="56">
        <f>E14/D3</f>
        <v>0.20730765982262203</v>
      </c>
      <c r="G21" s="56">
        <f>G14/F3</f>
        <v>0.27045681278579708</v>
      </c>
      <c r="I21" s="56">
        <f>I14/E3</f>
        <v>0.18540780523283773</v>
      </c>
      <c r="K21" s="56">
        <f>K14/G3</f>
        <v>0.18878498023240201</v>
      </c>
      <c r="M21" s="56">
        <f>M14/H3</f>
        <v>0.1816829801642916</v>
      </c>
      <c r="O21" s="56">
        <f>O14/I3</f>
        <v>0.24940810357690965</v>
      </c>
      <c r="Q21" s="56">
        <f>Q14/J3</f>
        <v>0.35059024199083255</v>
      </c>
      <c r="R21" s="56">
        <f>R14/K3</f>
        <v>0.26306441680898152</v>
      </c>
      <c r="S21" s="56">
        <f>S14/O3</f>
        <v>0.15627645638964927</v>
      </c>
      <c r="T21" s="56"/>
      <c r="U21" s="56">
        <f t="shared" ref="U21:W22" si="3">U14/L3</f>
        <v>0.23645354469927399</v>
      </c>
      <c r="V21" s="56">
        <f t="shared" si="3"/>
        <v>0.24072013861670158</v>
      </c>
      <c r="W21" s="56">
        <f t="shared" si="3"/>
        <v>0.33809174901739647</v>
      </c>
    </row>
    <row r="22" spans="2:23" x14ac:dyDescent="0.25">
      <c r="C22" s="56">
        <f>C15/C4</f>
        <v>0.19503283890221645</v>
      </c>
      <c r="E22" s="56">
        <f>E15/D4</f>
        <v>0.20765861058519924</v>
      </c>
      <c r="G22" s="56">
        <f>G15/F4</f>
        <v>0.27045409023830569</v>
      </c>
      <c r="I22" s="56">
        <f>I15/E4</f>
        <v>0.18540977893883048</v>
      </c>
      <c r="K22" s="56">
        <f>K15/G4</f>
        <v>0.19254107254762637</v>
      </c>
      <c r="M22" s="56">
        <f>M15/H4</f>
        <v>0.18407248169168858</v>
      </c>
      <c r="O22" s="56">
        <f>O15/I4</f>
        <v>0.2488098793622949</v>
      </c>
      <c r="Q22" s="56">
        <f>Q15/J4</f>
        <v>0.35071129564227133</v>
      </c>
      <c r="R22" s="56">
        <f>R15/K4</f>
        <v>0.26266355300936262</v>
      </c>
      <c r="S22" s="56">
        <f>S15/O4</f>
        <v>0.15643780142505176</v>
      </c>
      <c r="T22" s="56"/>
      <c r="U22" s="56">
        <f t="shared" si="3"/>
        <v>0.23645370286601941</v>
      </c>
      <c r="V22" s="56">
        <f t="shared" si="3"/>
        <v>0.24255617649494343</v>
      </c>
      <c r="W22" s="56">
        <f t="shared" si="3"/>
        <v>0.33810105857760958</v>
      </c>
    </row>
    <row r="23" spans="2:23" ht="15.75" customHeight="1" thickBot="1" x14ac:dyDescent="0.3"/>
    <row r="24" spans="2:23" ht="31.5" customHeight="1" thickBot="1" x14ac:dyDescent="0.35">
      <c r="B24" s="55" t="s">
        <v>60</v>
      </c>
      <c r="C24" s="57" t="s">
        <v>1</v>
      </c>
      <c r="D24" s="63" t="s">
        <v>52</v>
      </c>
      <c r="E24" s="58" t="s">
        <v>2</v>
      </c>
      <c r="F24" s="63" t="s">
        <v>53</v>
      </c>
      <c r="G24" s="58" t="s">
        <v>5</v>
      </c>
      <c r="H24" s="63" t="s">
        <v>54</v>
      </c>
      <c r="I24" s="58" t="s">
        <v>4</v>
      </c>
      <c r="J24" s="63" t="s">
        <v>55</v>
      </c>
      <c r="K24" s="58" t="s">
        <v>34</v>
      </c>
      <c r="L24" s="63" t="s">
        <v>56</v>
      </c>
      <c r="M24" s="58" t="s">
        <v>35</v>
      </c>
      <c r="N24" s="63" t="s">
        <v>57</v>
      </c>
      <c r="O24" s="58" t="s">
        <v>36</v>
      </c>
      <c r="P24" s="64" t="s">
        <v>58</v>
      </c>
      <c r="Q24" s="58" t="s">
        <v>37</v>
      </c>
      <c r="R24" s="58" t="s">
        <v>9</v>
      </c>
      <c r="S24" s="58" t="s">
        <v>41</v>
      </c>
      <c r="T24" s="58" t="s">
        <v>59</v>
      </c>
      <c r="U24" s="58" t="s">
        <v>38</v>
      </c>
      <c r="V24" s="58" t="s">
        <v>39</v>
      </c>
      <c r="W24" s="58" t="s">
        <v>40</v>
      </c>
    </row>
    <row r="25" spans="2:23" x14ac:dyDescent="0.25">
      <c r="B25" s="7" t="s">
        <v>42</v>
      </c>
      <c r="C25" s="36">
        <v>3.1151661649346352E-2</v>
      </c>
      <c r="D25">
        <v>2.6409400627017021E-2</v>
      </c>
      <c r="E25">
        <v>2.153847552835941E-2</v>
      </c>
      <c r="F25" s="36">
        <v>1.754668727517128E-2</v>
      </c>
      <c r="G25">
        <v>9.855247288942337E-2</v>
      </c>
      <c r="H25">
        <v>8.9644327759742737E-2</v>
      </c>
      <c r="I25">
        <v>8.1466309726238251E-2</v>
      </c>
      <c r="J25">
        <v>6.4666174352169037E-2</v>
      </c>
      <c r="K25">
        <v>1.606612466275692E-2</v>
      </c>
      <c r="L25">
        <v>1.1172724887728689E-2</v>
      </c>
      <c r="M25">
        <v>3.2001424580812447E-2</v>
      </c>
      <c r="N25">
        <v>1.7213737592101101E-2</v>
      </c>
      <c r="O25">
        <v>3.1870998442172997E-2</v>
      </c>
      <c r="P25" s="3">
        <v>2.4125125259160999E-2</v>
      </c>
      <c r="Q25">
        <v>0.45757946372032171</v>
      </c>
      <c r="R25">
        <v>3.2073412090539932E-2</v>
      </c>
      <c r="S25">
        <v>0.38266411423683172</v>
      </c>
      <c r="T25">
        <v>9.4362027943134308E-2</v>
      </c>
      <c r="U25">
        <v>3.5427935123443599</v>
      </c>
      <c r="V25">
        <v>4.162874698638916</v>
      </c>
      <c r="W25">
        <v>2.565973281860352</v>
      </c>
    </row>
    <row r="26" spans="2:23" x14ac:dyDescent="0.25">
      <c r="B26" s="35" t="s">
        <v>43</v>
      </c>
      <c r="C26" s="36">
        <v>3.0945949256420139E-2</v>
      </c>
      <c r="D26">
        <v>2.6316912844777111E-2</v>
      </c>
      <c r="E26">
        <v>2.1146262064576149E-2</v>
      </c>
      <c r="F26" s="36">
        <v>1.7433937638998032E-2</v>
      </c>
      <c r="G26">
        <v>9.8554536700248718E-2</v>
      </c>
      <c r="H26">
        <v>8.9645959436893463E-2</v>
      </c>
      <c r="I26">
        <v>8.146899938583374E-2</v>
      </c>
      <c r="J26">
        <v>6.466781347990036E-2</v>
      </c>
      <c r="K26">
        <v>1.6828650608658791E-2</v>
      </c>
      <c r="L26">
        <v>1.1172975413501259E-2</v>
      </c>
      <c r="M26">
        <v>3.26952263712883E-2</v>
      </c>
      <c r="N26">
        <v>1.7237374559044841E-2</v>
      </c>
      <c r="O26">
        <v>3.1983789056539542E-2</v>
      </c>
      <c r="P26" s="3">
        <v>2.4124374613165859E-2</v>
      </c>
      <c r="Q26">
        <v>0.4575619101524353</v>
      </c>
      <c r="R26">
        <v>3.169265016913414E-2</v>
      </c>
      <c r="S26">
        <v>0.38292568922042852</v>
      </c>
      <c r="T26">
        <v>9.4117186963558197E-2</v>
      </c>
      <c r="U26">
        <v>3.5427935123443599</v>
      </c>
      <c r="V26">
        <v>4.144080638885498</v>
      </c>
      <c r="W26">
        <v>2.56537938117981</v>
      </c>
    </row>
    <row r="27" spans="2:23" x14ac:dyDescent="0.25">
      <c r="B27" s="35" t="s">
        <v>44</v>
      </c>
      <c r="C27" s="36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3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2:23" x14ac:dyDescent="0.25">
      <c r="B28" s="35" t="s">
        <v>45</v>
      </c>
      <c r="C28" s="36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3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2:23" x14ac:dyDescent="0.25">
      <c r="B29" s="35" t="s">
        <v>46</v>
      </c>
      <c r="C29" s="36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3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2:23" ht="15.75" customHeight="1" thickBot="1" x14ac:dyDescent="0.3">
      <c r="B30" s="8" t="s">
        <v>47</v>
      </c>
      <c r="C30" s="4">
        <v>6.5339999999999995E-2</v>
      </c>
      <c r="D30" s="5">
        <v>5.3858000000000003E-2</v>
      </c>
      <c r="E30" s="5">
        <v>4.4879000000000002E-2</v>
      </c>
      <c r="F30" s="5">
        <v>3.5909000000000003E-2</v>
      </c>
      <c r="G30" s="5">
        <v>0.19846900000000001</v>
      </c>
      <c r="H30" s="5">
        <v>0.18151600000000001</v>
      </c>
      <c r="I30" s="5">
        <v>0.16655400000000001</v>
      </c>
      <c r="J30" s="5">
        <v>0.13065099999999999</v>
      </c>
      <c r="K30" s="5">
        <v>3.4873000000000001E-2</v>
      </c>
      <c r="L30" s="5">
        <v>2.4917999999999999E-2</v>
      </c>
      <c r="M30" s="5">
        <v>6.5789E-2</v>
      </c>
      <c r="N30" s="5">
        <v>3.6906000000000001E-2</v>
      </c>
      <c r="O30" s="5">
        <v>6.5824999999999995E-2</v>
      </c>
      <c r="P30" s="6">
        <v>4.9865E-2</v>
      </c>
      <c r="Q30" s="5">
        <v>0.91855399999999998</v>
      </c>
      <c r="R30" s="5">
        <v>6.5823999999999994E-2</v>
      </c>
      <c r="S30" s="5">
        <v>0.76794600000000002</v>
      </c>
      <c r="T30" s="5">
        <v>0.19259000000000001</v>
      </c>
      <c r="U30" s="5">
        <v>7.0990070000000003</v>
      </c>
      <c r="V30" s="5">
        <v>8.3187479999999994</v>
      </c>
      <c r="W30" s="5">
        <v>5.1402060000000001</v>
      </c>
    </row>
    <row r="32" spans="2:23" x14ac:dyDescent="0.25">
      <c r="C32" s="56">
        <f>C25/C3</f>
        <v>0.17142603146795951</v>
      </c>
      <c r="D32">
        <f>D25/C25</f>
        <v>0.84776860137639443</v>
      </c>
      <c r="E32" s="56">
        <f>E25/D3</f>
        <v>0.17146362985218816</v>
      </c>
      <c r="F32">
        <f>F25/E25</f>
        <v>0.81466709433858497</v>
      </c>
      <c r="G32" s="56">
        <f>G25/F3</f>
        <v>0.18795697989038393</v>
      </c>
      <c r="H32">
        <f>H25/E25</f>
        <v>4.1620553711756108</v>
      </c>
      <c r="I32" s="56">
        <f>I25/E3</f>
        <v>0.12170435469646791</v>
      </c>
      <c r="J32">
        <f>J25/K25</f>
        <v>4.0250014057262042</v>
      </c>
      <c r="K32" s="56">
        <f>K25/G3</f>
        <v>0.19347767064004523</v>
      </c>
      <c r="L32">
        <f>L25/K25</f>
        <v>0.69542127440529078</v>
      </c>
      <c r="M32" s="56">
        <f>M25/H3</f>
        <v>0.27824320162604643</v>
      </c>
      <c r="N32">
        <f>N25/M25</f>
        <v>0.53790535320175048</v>
      </c>
      <c r="O32" s="56">
        <f>O25/I3</f>
        <v>0.20224678567950125</v>
      </c>
      <c r="P32">
        <f>P25/O25</f>
        <v>0.75696170306474164</v>
      </c>
      <c r="Q32" s="56">
        <f>Q25/J3</f>
        <v>0.39243698007365846</v>
      </c>
      <c r="R32" s="56">
        <f>R25/K3</f>
        <v>0.11414230716119189</v>
      </c>
      <c r="S32" s="56">
        <f>S25/O3</f>
        <v>0.10515464486573896</v>
      </c>
      <c r="T32" s="56"/>
      <c r="U32" s="56">
        <f t="shared" ref="U32:W33" si="4">U25/L3</f>
        <v>0.15988831368491457</v>
      </c>
      <c r="V32" s="56">
        <f t="shared" si="4"/>
        <v>0.22866823656074173</v>
      </c>
      <c r="W32" s="56">
        <f t="shared" si="4"/>
        <v>0.19042141266179985</v>
      </c>
    </row>
    <row r="33" spans="2:23" x14ac:dyDescent="0.25">
      <c r="C33" s="56">
        <f>C26/C4</f>
        <v>0.17021654061707187</v>
      </c>
      <c r="D33">
        <f>D26/C26</f>
        <v>0.85041543326764568</v>
      </c>
      <c r="E33" s="56">
        <f>E26/D4</f>
        <v>0.16818533727989479</v>
      </c>
      <c r="F33">
        <f>F26/E26</f>
        <v>0.82444535992973722</v>
      </c>
      <c r="G33" s="56">
        <f>G26/F4</f>
        <v>0.18795809557284071</v>
      </c>
      <c r="H33">
        <f>H26/E26</f>
        <v>4.2393288782260399</v>
      </c>
      <c r="I33" s="56">
        <f>I26/E4</f>
        <v>0.12170719156476859</v>
      </c>
      <c r="J33">
        <f>J26/K26</f>
        <v>3.8427212605285797</v>
      </c>
      <c r="K33" s="56">
        <f>K26/G4</f>
        <v>0.19950151191491411</v>
      </c>
      <c r="L33">
        <f>L26/K26</f>
        <v>0.66392580565862269</v>
      </c>
      <c r="M33" s="56">
        <f>M26/H4</f>
        <v>0.28106587648708686</v>
      </c>
      <c r="N33">
        <f>N26/M26</f>
        <v>0.52721380067219981</v>
      </c>
      <c r="O33" s="56">
        <f>O26/I4</f>
        <v>0.20286450752520693</v>
      </c>
      <c r="P33">
        <f>P26/O26</f>
        <v>0.75426881319532979</v>
      </c>
      <c r="Q33" s="56">
        <f>Q26/J4</f>
        <v>0.39244644066916268</v>
      </c>
      <c r="R33" s="56">
        <f>R26/K4</f>
        <v>0.1129084458830307</v>
      </c>
      <c r="S33" s="56">
        <f>S26/O4</f>
        <v>0.10515221768702496</v>
      </c>
      <c r="T33" s="56"/>
      <c r="U33" s="56">
        <f t="shared" si="4"/>
        <v>0.15988847884282534</v>
      </c>
      <c r="V33" s="56">
        <f t="shared" si="4"/>
        <v>0.23066088464045556</v>
      </c>
      <c r="W33" s="56">
        <f t="shared" si="4"/>
        <v>0.19037604572543451</v>
      </c>
    </row>
    <row r="34" spans="2:23" x14ac:dyDescent="0.25">
      <c r="D34" s="60">
        <f>D15/D26 -1</f>
        <v>1.3736496096443673E-3</v>
      </c>
      <c r="F34" s="60">
        <f>F15/F26 -1</f>
        <v>-1.6453388725023999E-5</v>
      </c>
      <c r="H34" s="60">
        <f>H15/H26 -1</f>
        <v>3.8108964894423281E-3</v>
      </c>
      <c r="J34" s="60">
        <f>J15/J26 -1</f>
        <v>5.8019023299202832E-3</v>
      </c>
      <c r="L34" s="60">
        <f>L15/L26 -1</f>
        <v>-1.0513140446136493E-2</v>
      </c>
      <c r="N34" s="60">
        <f>N15/N26 -1</f>
        <v>-1.4626584880776727E-2</v>
      </c>
      <c r="P34" s="60">
        <f>P15/P26 -1</f>
        <v>-1.5435841310101894E-3</v>
      </c>
    </row>
    <row r="35" spans="2:23" ht="15.75" customHeight="1" thickBot="1" x14ac:dyDescent="0.3"/>
    <row r="36" spans="2:23" ht="31.5" customHeight="1" thickBot="1" x14ac:dyDescent="0.35">
      <c r="B36" s="55" t="s">
        <v>61</v>
      </c>
      <c r="C36" s="57" t="s">
        <v>1</v>
      </c>
      <c r="D36" s="63" t="s">
        <v>52</v>
      </c>
      <c r="E36" s="58" t="s">
        <v>2</v>
      </c>
      <c r="F36" s="63" t="s">
        <v>53</v>
      </c>
      <c r="G36" s="58" t="s">
        <v>5</v>
      </c>
      <c r="H36" s="63" t="s">
        <v>54</v>
      </c>
      <c r="I36" s="58" t="s">
        <v>4</v>
      </c>
      <c r="J36" s="63" t="s">
        <v>55</v>
      </c>
      <c r="K36" s="58" t="s">
        <v>34</v>
      </c>
      <c r="L36" s="63" t="s">
        <v>56</v>
      </c>
      <c r="M36" s="58" t="s">
        <v>35</v>
      </c>
      <c r="N36" s="63" t="s">
        <v>57</v>
      </c>
      <c r="O36" s="58" t="s">
        <v>36</v>
      </c>
      <c r="P36" s="64" t="s">
        <v>58</v>
      </c>
      <c r="Q36" s="58" t="s">
        <v>37</v>
      </c>
      <c r="R36" s="58" t="s">
        <v>9</v>
      </c>
      <c r="S36" s="58" t="s">
        <v>41</v>
      </c>
      <c r="T36" s="58" t="s">
        <v>59</v>
      </c>
      <c r="U36" s="58" t="s">
        <v>38</v>
      </c>
      <c r="V36" s="58" t="s">
        <v>39</v>
      </c>
      <c r="W36" s="58" t="s">
        <v>40</v>
      </c>
    </row>
    <row r="37" spans="2:23" x14ac:dyDescent="0.25">
      <c r="B37" s="7" t="s">
        <v>42</v>
      </c>
      <c r="C37" s="70">
        <v>2.7518324553966519E-2</v>
      </c>
      <c r="D37">
        <v>2.6785662397742271E-2</v>
      </c>
      <c r="E37">
        <v>2.051376178860664E-2</v>
      </c>
      <c r="F37" s="70">
        <v>1.7593225464224819E-2</v>
      </c>
      <c r="G37">
        <v>0.17052912712097171</v>
      </c>
      <c r="I37">
        <v>0.1469317823648453</v>
      </c>
      <c r="K37">
        <v>1.6870250925421711E-2</v>
      </c>
      <c r="L37">
        <v>1.1268362402915949E-2</v>
      </c>
      <c r="M37">
        <v>2.30253990739584E-2</v>
      </c>
      <c r="N37">
        <v>1.7150262370705601E-2</v>
      </c>
      <c r="O37">
        <v>4.5125450938940048E-2</v>
      </c>
      <c r="P37" s="3">
        <v>2.6228474453091621E-2</v>
      </c>
      <c r="Q37">
        <v>0.40276658535003662</v>
      </c>
      <c r="R37">
        <v>8.2473248243331909E-2</v>
      </c>
      <c r="S37">
        <v>0.69077968597412109</v>
      </c>
      <c r="T37">
        <v>9.4307653605937958E-2</v>
      </c>
      <c r="U37">
        <v>7.231687068939209</v>
      </c>
      <c r="V37">
        <v>4.8451285362243652</v>
      </c>
      <c r="W37">
        <v>4.9746618270874023</v>
      </c>
    </row>
    <row r="38" spans="2:23" x14ac:dyDescent="0.25">
      <c r="B38" s="35" t="s">
        <v>43</v>
      </c>
      <c r="C38" s="36">
        <v>2.751811221241951E-2</v>
      </c>
      <c r="D38">
        <v>2.6654638350009922E-2</v>
      </c>
      <c r="E38">
        <v>2.0560787990689281E-2</v>
      </c>
      <c r="F38" s="36">
        <v>1.7575062811374661E-2</v>
      </c>
      <c r="G38">
        <v>0.17055712640285489</v>
      </c>
      <c r="I38">
        <v>0.1469334959983826</v>
      </c>
      <c r="K38">
        <v>1.763217523694038E-2</v>
      </c>
      <c r="L38">
        <v>1.1301512829959391E-2</v>
      </c>
      <c r="M38">
        <v>2.3913588374853131E-2</v>
      </c>
      <c r="N38">
        <v>1.710547506809235E-2</v>
      </c>
      <c r="O38">
        <v>4.5088186860084527E-2</v>
      </c>
      <c r="P38" s="3">
        <v>2.6190312579274181E-2</v>
      </c>
      <c r="Q38">
        <v>0.40281191468238831</v>
      </c>
      <c r="R38">
        <v>8.2388535141944885E-2</v>
      </c>
      <c r="S38">
        <v>0.69201946258544922</v>
      </c>
      <c r="T38">
        <v>9.4329550862312317E-2</v>
      </c>
      <c r="U38">
        <v>7.2316913604736328</v>
      </c>
      <c r="V38">
        <v>4.822634220123291</v>
      </c>
      <c r="W38">
        <v>4.9748525619506836</v>
      </c>
    </row>
    <row r="39" spans="2:23" x14ac:dyDescent="0.25">
      <c r="B39" s="35" t="s">
        <v>44</v>
      </c>
      <c r="C39" s="36">
        <v>0</v>
      </c>
      <c r="D39">
        <v>0</v>
      </c>
      <c r="E39">
        <v>0</v>
      </c>
      <c r="F39">
        <v>0</v>
      </c>
      <c r="G39">
        <v>0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3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2:23" x14ac:dyDescent="0.25">
      <c r="B40" s="35" t="s">
        <v>45</v>
      </c>
      <c r="C40" s="36">
        <v>0</v>
      </c>
      <c r="D40">
        <v>0</v>
      </c>
      <c r="E40">
        <v>0</v>
      </c>
      <c r="F40">
        <v>0</v>
      </c>
      <c r="G40">
        <v>0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3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2:23" x14ac:dyDescent="0.25">
      <c r="B41" s="35" t="s">
        <v>46</v>
      </c>
      <c r="C41" s="36">
        <v>0</v>
      </c>
      <c r="D41">
        <v>0</v>
      </c>
      <c r="E41">
        <v>0</v>
      </c>
      <c r="F41">
        <v>0</v>
      </c>
      <c r="G41">
        <v>0</v>
      </c>
      <c r="I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3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2:23" ht="15.75" customHeight="1" thickBot="1" x14ac:dyDescent="0.3">
      <c r="B42" s="8" t="s">
        <v>47</v>
      </c>
      <c r="C42" s="4">
        <v>5.7103000000000001E-2</v>
      </c>
      <c r="D42" s="5">
        <v>5.4869000000000001E-2</v>
      </c>
      <c r="E42" s="5">
        <v>4.3880000000000002E-2</v>
      </c>
      <c r="F42" s="5">
        <v>5.5826000000000001E-2</v>
      </c>
      <c r="G42" s="5">
        <v>0.343086</v>
      </c>
      <c r="I42" s="5">
        <v>0.295213</v>
      </c>
      <c r="K42" s="5">
        <v>3.6910999999999999E-2</v>
      </c>
      <c r="L42" s="5">
        <v>2.4934999999999999E-2</v>
      </c>
      <c r="M42" s="5">
        <v>4.9868000000000003E-2</v>
      </c>
      <c r="N42" s="5">
        <v>3.5880000000000002E-2</v>
      </c>
      <c r="O42" s="5">
        <v>9.2738000000000001E-2</v>
      </c>
      <c r="P42" s="6">
        <v>5.3823000000000003E-2</v>
      </c>
      <c r="Q42" s="5">
        <v>0.808836</v>
      </c>
      <c r="R42" s="5">
        <v>0.16755300000000001</v>
      </c>
      <c r="S42" s="5">
        <v>1.386307</v>
      </c>
      <c r="T42" s="5">
        <v>0.19451099999999999</v>
      </c>
      <c r="U42" s="5">
        <v>14.481271</v>
      </c>
      <c r="V42" s="5">
        <v>9.6811019999999992</v>
      </c>
      <c r="W42" s="5">
        <v>9.9613189999999996</v>
      </c>
    </row>
    <row r="44" spans="2:23" x14ac:dyDescent="0.25">
      <c r="C44" s="56">
        <f>C37/C3</f>
        <v>0.15143195968272755</v>
      </c>
      <c r="D44" s="61">
        <f>D14/D37 -1</f>
        <v>-1.2632225585818335E-2</v>
      </c>
      <c r="E44" s="56">
        <f>E37/D3</f>
        <v>0.16330608234395913</v>
      </c>
      <c r="F44" s="61">
        <f>F14/F37 -1</f>
        <v>-2.6757248664971423E-3</v>
      </c>
      <c r="G44" s="56">
        <f>G37/F3</f>
        <v>0.32522917768855941</v>
      </c>
      <c r="H44" s="61">
        <f>H14/H52 -1</f>
        <v>-1.1441802492934805E-2</v>
      </c>
      <c r="I44" s="56">
        <f>I37/E3</f>
        <v>0.21950469853375404</v>
      </c>
      <c r="J44" s="61">
        <f>J14/J52 -1</f>
        <v>-1.5996511122768786E-2</v>
      </c>
      <c r="K44" s="56">
        <f>K37/G3</f>
        <v>0.2031614294472654</v>
      </c>
      <c r="L44" s="61">
        <f>L14/L37 -1</f>
        <v>-1.8932398800857175E-2</v>
      </c>
      <c r="M44" s="56">
        <f>M37/H3</f>
        <v>0.20019923615828414</v>
      </c>
      <c r="N44" s="61">
        <f>N14/N37 -1</f>
        <v>-8.324973279868142E-3</v>
      </c>
      <c r="O44" s="56">
        <f>O37/I3</f>
        <v>0.28635680872369945</v>
      </c>
      <c r="P44" s="61">
        <f>P14/P37 -1</f>
        <v>-7.8741210420483099E-2</v>
      </c>
      <c r="Q44" s="56">
        <f>Q37/J3</f>
        <v>0.34542743930037112</v>
      </c>
      <c r="R44" s="56">
        <f>R37/K3</f>
        <v>0.29350437698981802</v>
      </c>
      <c r="S44" s="56">
        <f>S37/O3</f>
        <v>0.18982363345970593</v>
      </c>
      <c r="T44" s="56"/>
      <c r="U44" s="56">
        <f t="shared" ref="U44:W45" si="5">U37/L3</f>
        <v>0.32637020659568822</v>
      </c>
      <c r="V44" s="56">
        <f t="shared" si="5"/>
        <v>0.26614469050697076</v>
      </c>
      <c r="W44" s="56">
        <f t="shared" si="5"/>
        <v>0.36917069219907311</v>
      </c>
    </row>
    <row r="45" spans="2:23" x14ac:dyDescent="0.25">
      <c r="C45" s="56">
        <f>C38/C4</f>
        <v>0.15136190608658359</v>
      </c>
      <c r="D45" s="61">
        <f>D15/D38 -1</f>
        <v>-1.1314176700372602E-2</v>
      </c>
      <c r="E45" s="56">
        <f>E38/D4</f>
        <v>0.16352880960211438</v>
      </c>
      <c r="F45" s="61">
        <f>F15/F38 -1</f>
        <v>-8.0461743578001954E-3</v>
      </c>
      <c r="G45" s="56">
        <f>G38/F4</f>
        <v>0.32527769637393028</v>
      </c>
      <c r="H45" s="61">
        <f>H15/H53 -1</f>
        <v>-1.144586660760516E-2</v>
      </c>
      <c r="I45" s="56">
        <f>I38/E4</f>
        <v>0.21950512808023853</v>
      </c>
      <c r="J45" s="61">
        <f>J15/J53 -1</f>
        <v>-1.5991348765081126E-2</v>
      </c>
      <c r="K45" s="56">
        <f>K38/G4</f>
        <v>0.2090271941535462</v>
      </c>
      <c r="L45" s="61">
        <f>L15/L38 -1</f>
        <v>-2.1767039500178553E-2</v>
      </c>
      <c r="M45" s="56">
        <f>M38/H4</f>
        <v>0.20557415936510809</v>
      </c>
      <c r="N45" s="61">
        <f>N15/N38 -1</f>
        <v>-7.0284181338745588E-3</v>
      </c>
      <c r="O45" s="56">
        <f>O38/I4</f>
        <v>0.28598215197099547</v>
      </c>
      <c r="P45" s="61">
        <f>P15/P38 -1</f>
        <v>-8.0303584066274469E-2</v>
      </c>
      <c r="Q45" s="56">
        <f>Q38/J4</f>
        <v>0.34548789719749434</v>
      </c>
      <c r="R45" s="56">
        <f>R38/K4</f>
        <v>0.29351794222990357</v>
      </c>
      <c r="S45" s="56">
        <f>S38/O4</f>
        <v>0.19003003251514719</v>
      </c>
      <c r="T45" s="56"/>
      <c r="U45" s="56">
        <f t="shared" si="5"/>
        <v>0.32637073740202288</v>
      </c>
      <c r="V45" s="56">
        <f t="shared" si="5"/>
        <v>0.26842939905004765</v>
      </c>
      <c r="W45" s="56">
        <f t="shared" si="5"/>
        <v>0.36918233839380643</v>
      </c>
    </row>
    <row r="46" spans="2:23" x14ac:dyDescent="0.25">
      <c r="C46" s="60">
        <f>C38/C37</f>
        <v>0.99999228363098225</v>
      </c>
      <c r="E46" s="60">
        <f>E38/E37</f>
        <v>1.0022924221587071</v>
      </c>
      <c r="G46" s="60">
        <f>G38/G37</f>
        <v>1.0001641906128056</v>
      </c>
      <c r="I46" s="60">
        <f>I38/I37</f>
        <v>1.0000116627832978</v>
      </c>
      <c r="K46" s="60">
        <f>K38/K37</f>
        <v>1.045163780603318</v>
      </c>
      <c r="M46" s="60">
        <f>M38/M37</f>
        <v>1.0385743282034694</v>
      </c>
      <c r="O46" s="60">
        <f>O38/O37</f>
        <v>0.9991742114908515</v>
      </c>
      <c r="Q46" s="60">
        <f>Q38/Q37</f>
        <v>1.0001125449180752</v>
      </c>
      <c r="R46" s="60">
        <f>R38/R37</f>
        <v>0.99897284145839527</v>
      </c>
      <c r="S46" s="60">
        <f>S38/S37</f>
        <v>1.0017947496669359</v>
      </c>
      <c r="T46" s="60"/>
      <c r="U46" s="60">
        <f>U38/U37</f>
        <v>1.0000005934347522</v>
      </c>
      <c r="V46" s="60">
        <f>V38/V37</f>
        <v>0.99535733346744126</v>
      </c>
      <c r="W46" s="60">
        <f>W38/W37</f>
        <v>1.0000383412722134</v>
      </c>
    </row>
    <row r="51" spans="6:10" x14ac:dyDescent="0.25">
      <c r="F51" t="s">
        <v>62</v>
      </c>
    </row>
    <row r="52" spans="6:10" x14ac:dyDescent="0.25">
      <c r="H52">
        <v>9.1027975082397461E-2</v>
      </c>
      <c r="J52">
        <v>6.6098734736442566E-2</v>
      </c>
    </row>
    <row r="53" spans="6:10" x14ac:dyDescent="0.25">
      <c r="H53">
        <v>9.102950245141983E-2</v>
      </c>
      <c r="J53">
        <v>6.6100038588047028E-2</v>
      </c>
    </row>
    <row r="54" spans="6:10" x14ac:dyDescent="0.25">
      <c r="H54">
        <v>0</v>
      </c>
      <c r="J54">
        <v>0</v>
      </c>
    </row>
    <row r="55" spans="6:10" x14ac:dyDescent="0.25">
      <c r="H55">
        <v>0</v>
      </c>
      <c r="J55">
        <v>0</v>
      </c>
    </row>
    <row r="56" spans="6:10" x14ac:dyDescent="0.25">
      <c r="H56">
        <v>0</v>
      </c>
      <c r="J56">
        <v>0</v>
      </c>
    </row>
    <row r="57" spans="6:10" ht="15.75" customHeight="1" thickBot="1" x14ac:dyDescent="0.3">
      <c r="H57" s="5">
        <v>0.18449299999999999</v>
      </c>
      <c r="J57" s="5">
        <v>0.13358100000000001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3"/>
  <sheetViews>
    <sheetView tabSelected="1" topLeftCell="C54" zoomScale="85" zoomScaleNormal="85" workbookViewId="0">
      <selection activeCell="V94" sqref="V94"/>
    </sheetView>
  </sheetViews>
  <sheetFormatPr defaultRowHeight="15" x14ac:dyDescent="0.25"/>
  <cols>
    <col min="1" max="1" width="10.85546875" bestFit="1" customWidth="1"/>
    <col min="2" max="2" width="30.7109375" bestFit="1" customWidth="1"/>
    <col min="3" max="3" width="10.42578125" customWidth="1"/>
    <col min="4" max="4" width="14.85546875" bestFit="1" customWidth="1"/>
    <col min="5" max="5" width="10.28515625" bestFit="1" customWidth="1"/>
    <col min="6" max="6" width="15.85546875" bestFit="1" customWidth="1"/>
    <col min="7" max="7" width="9.28515625" bestFit="1" customWidth="1"/>
    <col min="8" max="8" width="18.5703125" bestFit="1" customWidth="1"/>
    <col min="9" max="9" width="9.5703125" bestFit="1" customWidth="1"/>
    <col min="10" max="10" width="17.5703125" bestFit="1" customWidth="1"/>
    <col min="11" max="11" width="10.5703125" bestFit="1" customWidth="1"/>
    <col min="12" max="12" width="16.42578125" bestFit="1" customWidth="1"/>
    <col min="13" max="13" width="10.5703125" bestFit="1" customWidth="1"/>
    <col min="14" max="14" width="18.5703125" bestFit="1" customWidth="1"/>
    <col min="15" max="15" width="10.42578125" bestFit="1" customWidth="1"/>
    <col min="16" max="16" width="13.42578125" bestFit="1" customWidth="1"/>
    <col min="17" max="17" width="8.28515625" bestFit="1" customWidth="1"/>
    <col min="18" max="18" width="9.7109375" bestFit="1" customWidth="1"/>
    <col min="19" max="19" width="9.85546875" bestFit="1" customWidth="1"/>
    <col min="20" max="20" width="13.28515625" bestFit="1" customWidth="1"/>
    <col min="21" max="21" width="11.85546875" bestFit="1" customWidth="1"/>
    <col min="22" max="22" width="9.28515625" bestFit="1" customWidth="1"/>
    <col min="23" max="23" width="13.42578125" bestFit="1" customWidth="1"/>
  </cols>
  <sheetData>
    <row r="1" spans="1:16" ht="19.5" customHeight="1" thickBot="1" x14ac:dyDescent="0.35">
      <c r="A1" s="55" t="s">
        <v>63</v>
      </c>
    </row>
    <row r="2" spans="1:16" ht="30.75" customHeight="1" thickBot="1" x14ac:dyDescent="0.3">
      <c r="B2" s="18" t="s">
        <v>64</v>
      </c>
      <c r="C2" s="62" t="s">
        <v>1</v>
      </c>
      <c r="D2" s="63" t="s">
        <v>2</v>
      </c>
      <c r="E2" s="63" t="s">
        <v>5</v>
      </c>
      <c r="F2" s="63" t="s">
        <v>4</v>
      </c>
      <c r="G2" s="63" t="s">
        <v>34</v>
      </c>
      <c r="H2" s="63" t="s">
        <v>35</v>
      </c>
      <c r="I2" s="63" t="s">
        <v>36</v>
      </c>
      <c r="J2" s="63" t="s">
        <v>37</v>
      </c>
      <c r="K2" s="63" t="s">
        <v>9</v>
      </c>
      <c r="L2" s="63" t="s">
        <v>38</v>
      </c>
      <c r="M2" s="63" t="s">
        <v>39</v>
      </c>
      <c r="N2" s="63" t="s">
        <v>40</v>
      </c>
      <c r="O2" s="64" t="s">
        <v>41</v>
      </c>
    </row>
    <row r="3" spans="1:16" x14ac:dyDescent="0.25">
      <c r="B3" s="7" t="s">
        <v>65</v>
      </c>
      <c r="C3">
        <v>1000</v>
      </c>
      <c r="D3">
        <v>1000</v>
      </c>
      <c r="E3">
        <v>500</v>
      </c>
      <c r="F3">
        <v>500</v>
      </c>
      <c r="G3">
        <v>1000</v>
      </c>
      <c r="H3">
        <v>1000</v>
      </c>
      <c r="I3">
        <v>1000</v>
      </c>
      <c r="J3">
        <v>200</v>
      </c>
      <c r="K3">
        <v>1000</v>
      </c>
      <c r="L3">
        <v>10</v>
      </c>
      <c r="M3">
        <v>10</v>
      </c>
      <c r="N3">
        <v>15</v>
      </c>
      <c r="O3" s="3">
        <v>50</v>
      </c>
    </row>
    <row r="4" spans="1:16" x14ac:dyDescent="0.25">
      <c r="B4" s="35" t="s">
        <v>66</v>
      </c>
      <c r="C4">
        <v>0.18196999999999999</v>
      </c>
      <c r="D4">
        <v>0.12576000000000001</v>
      </c>
      <c r="E4">
        <v>0.67027999999999999</v>
      </c>
      <c r="G4">
        <v>8.3150000000000002E-2</v>
      </c>
      <c r="H4">
        <v>0.11518</v>
      </c>
      <c r="I4">
        <v>0.15784999999999999</v>
      </c>
      <c r="J4">
        <v>1.16737</v>
      </c>
      <c r="K4">
        <v>0.28151999999999999</v>
      </c>
      <c r="L4">
        <v>22.182179999999999</v>
      </c>
      <c r="M4">
        <v>18.257549999999998</v>
      </c>
      <c r="N4">
        <v>13.51267</v>
      </c>
      <c r="O4" s="3">
        <v>3.6511200000000001</v>
      </c>
    </row>
    <row r="5" spans="1:16" x14ac:dyDescent="0.25">
      <c r="B5" s="35" t="s">
        <v>67</v>
      </c>
      <c r="C5">
        <v>0.18204999999999999</v>
      </c>
      <c r="D5">
        <v>0.12590999999999999</v>
      </c>
      <c r="E5">
        <v>0.67018</v>
      </c>
      <c r="G5">
        <v>8.4489999999999996E-2</v>
      </c>
      <c r="H5">
        <v>0.11655</v>
      </c>
      <c r="I5">
        <v>0.15792</v>
      </c>
      <c r="J5">
        <v>1.1669099999999999</v>
      </c>
      <c r="K5">
        <v>0.28119</v>
      </c>
      <c r="L5">
        <v>22.189070000000001</v>
      </c>
      <c r="M5">
        <v>18.022040000000001</v>
      </c>
      <c r="N5">
        <v>13.51703</v>
      </c>
      <c r="O5" s="3">
        <v>3.65442</v>
      </c>
    </row>
    <row r="6" spans="1:16" x14ac:dyDescent="0.25">
      <c r="B6" s="35" t="s">
        <v>68</v>
      </c>
      <c r="C6">
        <v>9.0600000000000003E-3</v>
      </c>
      <c r="D6">
        <v>6.2599999999999999E-3</v>
      </c>
      <c r="E6">
        <v>3.5130000000000002E-2</v>
      </c>
      <c r="G6">
        <v>4.0699999999999998E-3</v>
      </c>
      <c r="H6">
        <v>5.5199999999999997E-3</v>
      </c>
      <c r="I6">
        <v>7.43E-3</v>
      </c>
      <c r="J6">
        <v>5.2470000000000003E-2</v>
      </c>
      <c r="K6">
        <v>1.294E-2</v>
      </c>
      <c r="L6">
        <v>0.97211000000000003</v>
      </c>
      <c r="M6">
        <v>0.84531000000000001</v>
      </c>
      <c r="N6">
        <v>0.59931000000000001</v>
      </c>
      <c r="O6" s="3">
        <v>0.1588</v>
      </c>
    </row>
    <row r="7" spans="1:16" x14ac:dyDescent="0.25">
      <c r="B7" s="35" t="s">
        <v>69</v>
      </c>
      <c r="C7">
        <v>9.0500000000000008E-3</v>
      </c>
      <c r="D7">
        <v>6.2599999999999999E-3</v>
      </c>
      <c r="E7">
        <v>3.5049999999999998E-2</v>
      </c>
      <c r="G7">
        <v>4.1000000000000003E-3</v>
      </c>
      <c r="H7">
        <v>5.5500000000000002E-3</v>
      </c>
      <c r="I7">
        <v>7.3499999999999998E-3</v>
      </c>
      <c r="J7">
        <v>5.237E-2</v>
      </c>
      <c r="K7">
        <v>1.2880000000000001E-2</v>
      </c>
      <c r="L7">
        <v>0.97241</v>
      </c>
      <c r="M7">
        <v>0.83381000000000005</v>
      </c>
      <c r="N7">
        <v>0.60441</v>
      </c>
      <c r="O7" s="3">
        <v>0.15822</v>
      </c>
    </row>
    <row r="8" spans="1:16" x14ac:dyDescent="0.25">
      <c r="A8" s="84" t="s">
        <v>70</v>
      </c>
      <c r="B8" s="35" t="s">
        <v>71</v>
      </c>
      <c r="C8">
        <v>1.6709999999999999E-2</v>
      </c>
      <c r="D8">
        <v>1.6660000000000001E-2</v>
      </c>
      <c r="E8">
        <v>1.9290000000000002E-2</v>
      </c>
      <c r="G8">
        <v>1.6160000000000001E-2</v>
      </c>
      <c r="H8">
        <v>1.6080000000000001E-2</v>
      </c>
      <c r="I8">
        <v>1.477E-2</v>
      </c>
      <c r="J8">
        <v>1.558E-2</v>
      </c>
      <c r="K8">
        <v>1.538E-2</v>
      </c>
      <c r="L8">
        <v>1.456E-2</v>
      </c>
      <c r="M8">
        <v>1.5610000000000001E-2</v>
      </c>
      <c r="N8">
        <v>1.4250000000000001E-2</v>
      </c>
      <c r="O8" s="3">
        <v>1.495E-2</v>
      </c>
      <c r="P8" s="36"/>
    </row>
    <row r="9" spans="1:16" x14ac:dyDescent="0.25">
      <c r="A9" s="85"/>
      <c r="B9" s="35" t="s">
        <v>72</v>
      </c>
      <c r="C9">
        <v>1.508E-2</v>
      </c>
      <c r="D9">
        <v>1.5089999999999999E-2</v>
      </c>
      <c r="E9">
        <v>1.5879999999999998E-2</v>
      </c>
      <c r="G9">
        <v>1.4829999999999999E-2</v>
      </c>
      <c r="H9">
        <v>1.453E-2</v>
      </c>
      <c r="I9">
        <v>1.427E-2</v>
      </c>
      <c r="J9">
        <v>1.362E-2</v>
      </c>
      <c r="K9">
        <v>1.393E-2</v>
      </c>
      <c r="L9">
        <v>1.328E-2</v>
      </c>
      <c r="M9">
        <v>1.4030000000000001E-2</v>
      </c>
      <c r="N9">
        <v>1.3440000000000001E-2</v>
      </c>
      <c r="O9" s="3">
        <v>1.3180000000000001E-2</v>
      </c>
    </row>
    <row r="10" spans="1:16" x14ac:dyDescent="0.25">
      <c r="A10" s="85"/>
      <c r="B10" s="35" t="s">
        <v>73</v>
      </c>
      <c r="C10">
        <v>1.2760000000000001E-2</v>
      </c>
      <c r="D10">
        <v>1.282E-2</v>
      </c>
      <c r="E10">
        <v>1.282E-2</v>
      </c>
      <c r="G10">
        <v>1.332E-2</v>
      </c>
      <c r="H10">
        <v>1.341E-2</v>
      </c>
      <c r="I10">
        <v>1.363E-2</v>
      </c>
      <c r="J10">
        <v>1.251E-2</v>
      </c>
      <c r="K10">
        <v>1.256E-2</v>
      </c>
      <c r="L10">
        <v>1.2789999999999999E-2</v>
      </c>
      <c r="M10">
        <v>1.2999999999999999E-2</v>
      </c>
      <c r="N10">
        <v>1.213E-2</v>
      </c>
      <c r="O10" s="3">
        <v>1.218E-2</v>
      </c>
    </row>
    <row r="11" spans="1:16" x14ac:dyDescent="0.25">
      <c r="A11" s="84" t="s">
        <v>74</v>
      </c>
      <c r="B11" s="35" t="s">
        <v>75</v>
      </c>
      <c r="C11">
        <v>1.6660000000000001E-2</v>
      </c>
      <c r="D11">
        <v>1.6629999999999999E-2</v>
      </c>
      <c r="E11">
        <v>1.7559999999999999E-2</v>
      </c>
      <c r="G11">
        <v>1.5959999999999998E-2</v>
      </c>
      <c r="H11">
        <v>1.593E-2</v>
      </c>
      <c r="I11">
        <v>1.457E-2</v>
      </c>
      <c r="J11">
        <v>1.55E-2</v>
      </c>
      <c r="K11">
        <v>1.477E-2</v>
      </c>
      <c r="L11">
        <v>1.4540000000000001E-2</v>
      </c>
      <c r="M11">
        <v>1.55E-2</v>
      </c>
      <c r="N11">
        <v>2.2429999999999999E-2</v>
      </c>
      <c r="O11" s="3">
        <v>1.4829999999999999E-2</v>
      </c>
    </row>
    <row r="12" spans="1:16" x14ac:dyDescent="0.25">
      <c r="A12" s="85"/>
      <c r="B12" s="35" t="s">
        <v>76</v>
      </c>
      <c r="C12">
        <v>1.507E-2</v>
      </c>
      <c r="D12">
        <v>1.507E-2</v>
      </c>
      <c r="E12">
        <v>1.585E-2</v>
      </c>
      <c r="G12">
        <v>1.472E-2</v>
      </c>
      <c r="H12">
        <v>1.4420000000000001E-2</v>
      </c>
      <c r="I12">
        <v>1.4109999999999999E-2</v>
      </c>
      <c r="J12">
        <v>1.3599999999999999E-2</v>
      </c>
      <c r="K12">
        <v>1.388E-2</v>
      </c>
      <c r="L12">
        <v>1.328E-2</v>
      </c>
      <c r="M12">
        <v>1.4019999999999999E-2</v>
      </c>
      <c r="N12">
        <v>1.355E-2</v>
      </c>
      <c r="O12" s="3">
        <v>1.312E-2</v>
      </c>
    </row>
    <row r="13" spans="1:16" x14ac:dyDescent="0.25">
      <c r="A13" s="85"/>
      <c r="B13" s="35" t="s">
        <v>77</v>
      </c>
      <c r="C13">
        <v>1.273E-2</v>
      </c>
      <c r="D13">
        <v>1.2919999999999999E-2</v>
      </c>
      <c r="E13">
        <v>1.282E-2</v>
      </c>
      <c r="G13">
        <v>1.405E-2</v>
      </c>
      <c r="H13">
        <v>1.353E-2</v>
      </c>
      <c r="I13">
        <v>1.3520000000000001E-2</v>
      </c>
      <c r="J13">
        <v>1.2540000000000001E-2</v>
      </c>
      <c r="K13">
        <v>1.247E-2</v>
      </c>
      <c r="L13">
        <v>1.2800000000000001E-2</v>
      </c>
      <c r="M13">
        <v>1.2999999999999999E-2</v>
      </c>
      <c r="N13">
        <v>1.2239999999999999E-2</v>
      </c>
      <c r="O13" s="3">
        <v>1.23E-2</v>
      </c>
    </row>
    <row r="14" spans="1:16" x14ac:dyDescent="0.25">
      <c r="B14" s="35" t="s">
        <v>78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 s="3">
        <v>0</v>
      </c>
    </row>
    <row r="15" spans="1:16" ht="15.75" customHeight="1" thickBot="1" x14ac:dyDescent="0.3">
      <c r="B15" s="8" t="s">
        <v>79</v>
      </c>
      <c r="C15" s="5"/>
      <c r="D15" s="5" t="s">
        <v>80</v>
      </c>
      <c r="E15" s="5" t="s">
        <v>81</v>
      </c>
      <c r="F15" s="5"/>
      <c r="G15" s="5"/>
      <c r="H15" s="5"/>
      <c r="I15" s="5"/>
      <c r="J15" s="5"/>
      <c r="K15" s="5" t="s">
        <v>82</v>
      </c>
      <c r="L15" s="5"/>
      <c r="M15" s="5"/>
      <c r="N15" s="5"/>
      <c r="O15" s="6"/>
    </row>
    <row r="18" spans="1:23" ht="15.75" customHeight="1" thickBot="1" x14ac:dyDescent="0.3"/>
    <row r="19" spans="1:23" ht="19.5" customHeight="1" thickBot="1" x14ac:dyDescent="0.35">
      <c r="A19" s="55" t="s">
        <v>51</v>
      </c>
      <c r="B19" s="18" t="s">
        <v>64</v>
      </c>
      <c r="C19" s="62" t="s">
        <v>1</v>
      </c>
      <c r="D19" s="63" t="s">
        <v>52</v>
      </c>
      <c r="E19" s="63" t="s">
        <v>2</v>
      </c>
      <c r="F19" s="63" t="s">
        <v>53</v>
      </c>
      <c r="G19" s="63" t="s">
        <v>5</v>
      </c>
      <c r="H19" s="63" t="s">
        <v>54</v>
      </c>
      <c r="I19" s="63" t="s">
        <v>4</v>
      </c>
      <c r="J19" s="63" t="s">
        <v>55</v>
      </c>
      <c r="K19" s="63" t="s">
        <v>34</v>
      </c>
      <c r="L19" s="63" t="s">
        <v>56</v>
      </c>
      <c r="M19" s="63" t="s">
        <v>35</v>
      </c>
      <c r="N19" s="63" t="s">
        <v>57</v>
      </c>
      <c r="O19" s="63" t="s">
        <v>36</v>
      </c>
      <c r="P19" s="63" t="s">
        <v>58</v>
      </c>
      <c r="Q19" s="63" t="s">
        <v>37</v>
      </c>
      <c r="R19" s="63" t="s">
        <v>9</v>
      </c>
      <c r="S19" s="64" t="s">
        <v>41</v>
      </c>
      <c r="T19" s="63" t="s">
        <v>83</v>
      </c>
      <c r="U19" s="63" t="s">
        <v>38</v>
      </c>
      <c r="V19" s="63" t="s">
        <v>39</v>
      </c>
      <c r="W19" s="63" t="s">
        <v>40</v>
      </c>
    </row>
    <row r="20" spans="1:23" x14ac:dyDescent="0.25">
      <c r="B20" s="35" t="s">
        <v>65</v>
      </c>
      <c r="C20">
        <v>1000</v>
      </c>
      <c r="D20">
        <v>1000</v>
      </c>
      <c r="E20">
        <v>1000</v>
      </c>
      <c r="F20">
        <v>1000</v>
      </c>
      <c r="G20">
        <v>500</v>
      </c>
      <c r="H20">
        <v>500</v>
      </c>
      <c r="I20">
        <v>500</v>
      </c>
      <c r="J20">
        <v>500</v>
      </c>
      <c r="K20">
        <v>1000</v>
      </c>
      <c r="L20">
        <v>1000</v>
      </c>
      <c r="M20" s="12">
        <v>1000</v>
      </c>
      <c r="N20">
        <v>1000</v>
      </c>
      <c r="O20">
        <v>1000</v>
      </c>
      <c r="P20">
        <v>1000</v>
      </c>
      <c r="Q20">
        <v>200</v>
      </c>
      <c r="R20">
        <v>1000</v>
      </c>
      <c r="S20" s="3">
        <v>50</v>
      </c>
      <c r="T20">
        <v>50</v>
      </c>
      <c r="U20">
        <v>10</v>
      </c>
      <c r="V20">
        <v>10</v>
      </c>
      <c r="W20">
        <v>15</v>
      </c>
    </row>
    <row r="21" spans="1:23" x14ac:dyDescent="0.25">
      <c r="B21" s="35" t="s">
        <v>66</v>
      </c>
      <c r="C21">
        <v>3.5639999999999998E-2</v>
      </c>
      <c r="D21">
        <v>2.649E-2</v>
      </c>
      <c r="E21">
        <v>2.6100000000000002E-2</v>
      </c>
      <c r="F21">
        <v>1.7579999999999998E-2</v>
      </c>
      <c r="G21">
        <v>0.14215</v>
      </c>
      <c r="H21">
        <v>9.0139999999999998E-2</v>
      </c>
      <c r="I21">
        <v>0.12443</v>
      </c>
      <c r="J21">
        <v>6.5140000000000003E-2</v>
      </c>
      <c r="K21">
        <v>1.5610000000000001E-2</v>
      </c>
      <c r="L21">
        <v>1.107E-2</v>
      </c>
      <c r="M21">
        <v>2.094E-2</v>
      </c>
      <c r="N21">
        <v>1.703E-2</v>
      </c>
      <c r="O21">
        <v>3.9399999999999998E-2</v>
      </c>
      <c r="P21">
        <v>2.4199999999999999E-2</v>
      </c>
      <c r="Q21">
        <v>0.40977999999999998</v>
      </c>
      <c r="R21">
        <v>7.4109999999999995E-2</v>
      </c>
      <c r="S21" s="3">
        <v>0.56930999999999998</v>
      </c>
      <c r="T21">
        <v>9.443E-2</v>
      </c>
      <c r="U21">
        <v>5.2515400000000003</v>
      </c>
      <c r="V21">
        <v>4.3937200000000001</v>
      </c>
      <c r="W21">
        <v>4.5699100000000001</v>
      </c>
    </row>
    <row r="22" spans="1:23" x14ac:dyDescent="0.25">
      <c r="B22" s="35" t="s">
        <v>67</v>
      </c>
      <c r="C22">
        <v>3.5459999999999998E-2</v>
      </c>
      <c r="D22">
        <v>2.64E-2</v>
      </c>
      <c r="E22">
        <v>2.6169999999999999E-2</v>
      </c>
      <c r="F22">
        <v>1.7469999999999999E-2</v>
      </c>
      <c r="G22">
        <v>0.14215</v>
      </c>
      <c r="H22">
        <v>9.0149999999999994E-2</v>
      </c>
      <c r="I22">
        <v>0.12443</v>
      </c>
      <c r="J22">
        <v>6.515E-2</v>
      </c>
      <c r="K22">
        <v>1.6279999999999999E-2</v>
      </c>
      <c r="L22">
        <v>1.107E-2</v>
      </c>
      <c r="M22">
        <v>2.146E-2</v>
      </c>
      <c r="N22">
        <v>1.7010000000000001E-2</v>
      </c>
      <c r="O22">
        <v>3.934E-2</v>
      </c>
      <c r="P22">
        <v>2.4119999999999999E-2</v>
      </c>
      <c r="Q22">
        <v>0.40998000000000001</v>
      </c>
      <c r="R22">
        <v>7.3950000000000002E-2</v>
      </c>
      <c r="S22" s="3">
        <v>0.57030000000000003</v>
      </c>
      <c r="T22">
        <v>9.4259999999999997E-2</v>
      </c>
      <c r="U22">
        <v>5.2522799999999998</v>
      </c>
      <c r="V22">
        <v>4.3699199999999996</v>
      </c>
      <c r="W22">
        <v>4.5714300000000003</v>
      </c>
    </row>
    <row r="23" spans="1:23" x14ac:dyDescent="0.25">
      <c r="B23" s="35" t="s">
        <v>68</v>
      </c>
      <c r="C23">
        <v>1.6100000000000001E-3</v>
      </c>
      <c r="D23">
        <v>1.16E-3</v>
      </c>
      <c r="E23">
        <v>1.1800000000000001E-3</v>
      </c>
      <c r="F23">
        <v>7.6999999999999996E-4</v>
      </c>
      <c r="G23">
        <v>6.4200000000000004E-3</v>
      </c>
      <c r="H23">
        <v>3.96E-3</v>
      </c>
      <c r="I23">
        <v>5.6299999999999996E-3</v>
      </c>
      <c r="J23">
        <v>2.8700000000000002E-3</v>
      </c>
      <c r="K23">
        <v>8.0000000000000004E-4</v>
      </c>
      <c r="L23">
        <v>5.0000000000000001E-4</v>
      </c>
      <c r="M23">
        <v>1.08E-3</v>
      </c>
      <c r="N23">
        <v>7.7999999999999999E-4</v>
      </c>
      <c r="O23">
        <v>1.8500000000000001E-3</v>
      </c>
      <c r="P23">
        <v>1.1199999999999999E-3</v>
      </c>
      <c r="Q23">
        <v>1.728E-2</v>
      </c>
      <c r="R23">
        <v>3.6600000000000001E-3</v>
      </c>
      <c r="S23" s="3">
        <v>2.724E-2</v>
      </c>
      <c r="T23">
        <v>4.13E-3</v>
      </c>
      <c r="U23">
        <v>0.23760000000000001</v>
      </c>
      <c r="V23">
        <v>0.24010999999999999</v>
      </c>
      <c r="W23">
        <v>0.19424</v>
      </c>
    </row>
    <row r="24" spans="1:23" x14ac:dyDescent="0.25">
      <c r="B24" s="35" t="s">
        <v>69</v>
      </c>
      <c r="C24">
        <v>1.6100000000000001E-3</v>
      </c>
      <c r="D24">
        <v>1.15E-3</v>
      </c>
      <c r="E24">
        <v>1.1900000000000001E-3</v>
      </c>
      <c r="F24">
        <v>7.6000000000000004E-4</v>
      </c>
      <c r="G24">
        <v>6.3899999999999998E-3</v>
      </c>
      <c r="H24">
        <v>3.9399999999999999E-3</v>
      </c>
      <c r="I24">
        <v>5.5999999999999999E-3</v>
      </c>
      <c r="J24">
        <v>2.8600000000000001E-3</v>
      </c>
      <c r="K24">
        <v>8.3000000000000001E-4</v>
      </c>
      <c r="L24">
        <v>5.0000000000000001E-4</v>
      </c>
      <c r="M24">
        <v>1.1000000000000001E-3</v>
      </c>
      <c r="N24">
        <v>7.7999999999999999E-4</v>
      </c>
      <c r="O24">
        <v>1.83E-3</v>
      </c>
      <c r="P24">
        <v>1.1000000000000001E-3</v>
      </c>
      <c r="Q24">
        <v>1.721E-2</v>
      </c>
      <c r="R24">
        <v>3.63E-3</v>
      </c>
      <c r="S24" s="3">
        <v>2.716E-2</v>
      </c>
      <c r="T24">
        <v>4.1700000000000001E-3</v>
      </c>
      <c r="U24">
        <v>0.23641999999999999</v>
      </c>
      <c r="V24">
        <v>0.23837</v>
      </c>
      <c r="W24">
        <v>0.19355</v>
      </c>
    </row>
    <row r="25" spans="1:23" x14ac:dyDescent="0.25">
      <c r="B25" s="35" t="s">
        <v>84</v>
      </c>
      <c r="C25">
        <f t="shared" ref="C25:W25" si="0">C24+C23</f>
        <v>3.2200000000000002E-3</v>
      </c>
      <c r="D25">
        <f t="shared" si="0"/>
        <v>2.31E-3</v>
      </c>
      <c r="E25">
        <f t="shared" si="0"/>
        <v>2.3700000000000001E-3</v>
      </c>
      <c r="F25">
        <f t="shared" si="0"/>
        <v>1.5300000000000001E-3</v>
      </c>
      <c r="G25">
        <f t="shared" si="0"/>
        <v>1.281E-2</v>
      </c>
      <c r="H25">
        <f t="shared" si="0"/>
        <v>7.9000000000000008E-3</v>
      </c>
      <c r="I25">
        <f t="shared" si="0"/>
        <v>1.123E-2</v>
      </c>
      <c r="J25">
        <f t="shared" si="0"/>
        <v>5.7300000000000007E-3</v>
      </c>
      <c r="K25">
        <f t="shared" si="0"/>
        <v>1.6299999999999999E-3</v>
      </c>
      <c r="L25">
        <f t="shared" si="0"/>
        <v>1E-3</v>
      </c>
      <c r="M25">
        <f t="shared" si="0"/>
        <v>2.1800000000000001E-3</v>
      </c>
      <c r="N25">
        <f t="shared" si="0"/>
        <v>1.56E-3</v>
      </c>
      <c r="O25">
        <f t="shared" si="0"/>
        <v>3.6800000000000001E-3</v>
      </c>
      <c r="P25">
        <f t="shared" si="0"/>
        <v>2.2199999999999998E-3</v>
      </c>
      <c r="Q25">
        <f t="shared" si="0"/>
        <v>3.449E-2</v>
      </c>
      <c r="R25">
        <f t="shared" si="0"/>
        <v>7.2899999999999996E-3</v>
      </c>
      <c r="S25">
        <f t="shared" si="0"/>
        <v>5.4400000000000004E-2</v>
      </c>
      <c r="T25">
        <f t="shared" si="0"/>
        <v>8.3000000000000001E-3</v>
      </c>
      <c r="U25">
        <f t="shared" si="0"/>
        <v>0.47402</v>
      </c>
      <c r="V25">
        <f t="shared" si="0"/>
        <v>0.47848000000000002</v>
      </c>
      <c r="W25">
        <f t="shared" si="0"/>
        <v>0.38778999999999997</v>
      </c>
    </row>
    <row r="26" spans="1:23" x14ac:dyDescent="0.25">
      <c r="B26" s="35" t="s">
        <v>71</v>
      </c>
      <c r="C26">
        <v>1.4370000000000001E-2</v>
      </c>
      <c r="D26">
        <v>1.413E-2</v>
      </c>
      <c r="E26">
        <v>1.427E-2</v>
      </c>
      <c r="F26">
        <v>1.413E-2</v>
      </c>
      <c r="G26">
        <v>1.4630000000000001E-2</v>
      </c>
      <c r="H26">
        <v>1.4590000000000001E-2</v>
      </c>
      <c r="I26">
        <v>1.456E-2</v>
      </c>
      <c r="J26">
        <v>1.4619999999999999E-2</v>
      </c>
      <c r="K26">
        <v>1.6080000000000001E-2</v>
      </c>
      <c r="L26">
        <v>1.443E-2</v>
      </c>
      <c r="M26">
        <v>1.6160000000000001E-2</v>
      </c>
      <c r="N26">
        <v>1.482E-2</v>
      </c>
      <c r="O26">
        <v>1.4630000000000001E-2</v>
      </c>
      <c r="P26">
        <v>1.4370000000000001E-2</v>
      </c>
      <c r="Q26">
        <v>1.4999999999999999E-2</v>
      </c>
      <c r="R26">
        <v>1.5730000000000001E-2</v>
      </c>
      <c r="S26" s="3">
        <v>1.6109999999999999E-2</v>
      </c>
      <c r="T26">
        <v>1.401E-2</v>
      </c>
      <c r="U26">
        <v>1.566E-2</v>
      </c>
      <c r="V26">
        <v>1.7559999999999999E-2</v>
      </c>
      <c r="W26">
        <v>1.5610000000000001E-2</v>
      </c>
    </row>
    <row r="27" spans="1:23" x14ac:dyDescent="0.25">
      <c r="B27" s="35" t="s">
        <v>72</v>
      </c>
      <c r="C27">
        <v>1.3729999999999999E-2</v>
      </c>
      <c r="D27">
        <v>1.3310000000000001E-2</v>
      </c>
      <c r="E27">
        <v>1.37E-2</v>
      </c>
      <c r="F27">
        <v>1.3299999999999999E-2</v>
      </c>
      <c r="G27">
        <v>1.3690000000000001E-2</v>
      </c>
      <c r="H27">
        <v>1.3310000000000001E-2</v>
      </c>
      <c r="I27">
        <v>1.371E-2</v>
      </c>
      <c r="J27">
        <v>1.337E-2</v>
      </c>
      <c r="K27">
        <v>1.549E-2</v>
      </c>
      <c r="L27">
        <v>1.3639999999999999E-2</v>
      </c>
      <c r="M27">
        <v>1.562E-2</v>
      </c>
      <c r="N27">
        <v>1.391E-2</v>
      </c>
      <c r="O27">
        <v>1.4239999999999999E-2</v>
      </c>
      <c r="P27">
        <v>1.405E-2</v>
      </c>
      <c r="Q27">
        <v>1.278E-2</v>
      </c>
      <c r="R27">
        <v>1.4959999999999999E-2</v>
      </c>
      <c r="S27" s="3">
        <v>1.4500000000000001E-2</v>
      </c>
      <c r="T27">
        <v>1.324E-2</v>
      </c>
      <c r="U27">
        <v>1.371E-2</v>
      </c>
      <c r="V27">
        <v>1.6559999999999998E-2</v>
      </c>
      <c r="W27">
        <v>1.2880000000000001E-2</v>
      </c>
    </row>
    <row r="28" spans="1:23" x14ac:dyDescent="0.25">
      <c r="B28" s="35" t="s">
        <v>73</v>
      </c>
      <c r="C28">
        <v>1.294E-2</v>
      </c>
      <c r="D28">
        <v>1.265E-2</v>
      </c>
      <c r="E28">
        <v>1.306E-2</v>
      </c>
      <c r="F28">
        <v>1.2449999999999999E-2</v>
      </c>
      <c r="G28">
        <v>1.2760000000000001E-2</v>
      </c>
      <c r="H28">
        <v>1.265E-2</v>
      </c>
      <c r="I28">
        <v>1.2880000000000001E-2</v>
      </c>
      <c r="J28">
        <v>1.2699999999999999E-2</v>
      </c>
      <c r="K28">
        <v>1.4069999999999999E-2</v>
      </c>
      <c r="L28">
        <v>1.302E-2</v>
      </c>
      <c r="M28">
        <v>1.465E-2</v>
      </c>
      <c r="N28">
        <v>1.324E-2</v>
      </c>
      <c r="O28">
        <v>1.3780000000000001E-2</v>
      </c>
      <c r="P28">
        <v>1.358E-2</v>
      </c>
      <c r="Q28">
        <v>1.2120000000000001E-2</v>
      </c>
      <c r="R28">
        <v>1.3429999999999999E-2</v>
      </c>
      <c r="S28" s="3">
        <v>1.3610000000000001E-2</v>
      </c>
      <c r="T28">
        <v>1.277E-2</v>
      </c>
      <c r="U28">
        <v>1.311E-2</v>
      </c>
      <c r="V28">
        <v>1.2149999999999999E-2</v>
      </c>
      <c r="W28">
        <v>1.2189999999999999E-2</v>
      </c>
    </row>
    <row r="29" spans="1:23" x14ac:dyDescent="0.25">
      <c r="B29" s="35" t="s">
        <v>75</v>
      </c>
      <c r="C29">
        <v>1.43E-2</v>
      </c>
      <c r="D29">
        <v>1.421E-2</v>
      </c>
      <c r="E29">
        <v>1.434E-2</v>
      </c>
      <c r="F29">
        <v>1.414E-2</v>
      </c>
      <c r="G29">
        <v>1.451E-2</v>
      </c>
      <c r="H29">
        <v>1.447E-2</v>
      </c>
      <c r="I29">
        <v>1.448E-2</v>
      </c>
      <c r="J29">
        <v>1.44E-2</v>
      </c>
      <c r="K29">
        <v>1.593E-2</v>
      </c>
      <c r="L29">
        <v>1.4540000000000001E-2</v>
      </c>
      <c r="M29">
        <v>1.6080000000000001E-2</v>
      </c>
      <c r="N29">
        <v>1.4800000000000001E-2</v>
      </c>
      <c r="O29">
        <v>0.99609000000000003</v>
      </c>
      <c r="P29">
        <v>1.4160000000000001E-2</v>
      </c>
      <c r="Q29">
        <v>1.4970000000000001E-2</v>
      </c>
      <c r="R29">
        <v>1.553E-2</v>
      </c>
      <c r="S29" s="3">
        <v>1.5810000000000001E-2</v>
      </c>
      <c r="T29">
        <v>1.401E-2</v>
      </c>
      <c r="U29">
        <v>1.553E-2</v>
      </c>
      <c r="V29">
        <v>1.7520000000000001E-2</v>
      </c>
      <c r="W29">
        <v>2.2509999999999999E-2</v>
      </c>
    </row>
    <row r="30" spans="1:23" x14ac:dyDescent="0.25">
      <c r="B30" s="35" t="s">
        <v>76</v>
      </c>
      <c r="C30">
        <v>1.372E-2</v>
      </c>
      <c r="D30">
        <v>1.321E-2</v>
      </c>
      <c r="E30">
        <v>1.3729999999999999E-2</v>
      </c>
      <c r="F30">
        <v>1.324E-2</v>
      </c>
      <c r="G30">
        <v>1.362E-2</v>
      </c>
      <c r="H30">
        <v>1.325E-2</v>
      </c>
      <c r="I30">
        <v>1.3650000000000001E-2</v>
      </c>
      <c r="J30">
        <v>1.3299999999999999E-2</v>
      </c>
      <c r="K30">
        <v>1.5469999999999999E-2</v>
      </c>
      <c r="L30">
        <v>1.3780000000000001E-2</v>
      </c>
      <c r="M30">
        <v>1.554E-2</v>
      </c>
      <c r="N30">
        <v>1.3939999999999999E-2</v>
      </c>
      <c r="O30">
        <v>1.406E-2</v>
      </c>
      <c r="P30">
        <v>1.388E-2</v>
      </c>
      <c r="Q30">
        <v>1.272E-2</v>
      </c>
      <c r="R30">
        <v>1.486E-2</v>
      </c>
      <c r="S30" s="3">
        <v>1.443E-2</v>
      </c>
      <c r="T30">
        <v>1.34E-2</v>
      </c>
      <c r="U30">
        <v>1.3639999999999999E-2</v>
      </c>
      <c r="V30">
        <v>1.653E-2</v>
      </c>
      <c r="W30">
        <v>1.2829999999999999E-2</v>
      </c>
    </row>
    <row r="31" spans="1:23" x14ac:dyDescent="0.25">
      <c r="B31" s="35" t="s">
        <v>77</v>
      </c>
      <c r="C31">
        <v>1.303E-2</v>
      </c>
      <c r="D31">
        <v>1.2699999999999999E-2</v>
      </c>
      <c r="E31">
        <v>1.306E-2</v>
      </c>
      <c r="F31">
        <v>1.2540000000000001E-2</v>
      </c>
      <c r="G31">
        <v>1.2829999999999999E-2</v>
      </c>
      <c r="H31">
        <v>1.141E-2</v>
      </c>
      <c r="I31">
        <v>1.289E-2</v>
      </c>
      <c r="J31">
        <v>1.2789999999999999E-2</v>
      </c>
      <c r="K31">
        <v>1.4540000000000001E-2</v>
      </c>
      <c r="L31">
        <v>1.324E-2</v>
      </c>
      <c r="M31">
        <v>1.431E-2</v>
      </c>
      <c r="N31">
        <v>1.3440000000000001E-2</v>
      </c>
      <c r="O31">
        <v>1.158E-2</v>
      </c>
      <c r="P31">
        <v>1.3599999999999999E-2</v>
      </c>
      <c r="Q31">
        <v>1.2239999999999999E-2</v>
      </c>
      <c r="R31">
        <v>1.384E-2</v>
      </c>
      <c r="S31" s="3">
        <v>1.384E-2</v>
      </c>
      <c r="T31">
        <v>1.2999999999999999E-2</v>
      </c>
      <c r="U31">
        <v>1.285E-2</v>
      </c>
      <c r="V31">
        <v>1.239E-2</v>
      </c>
      <c r="W31">
        <v>1.2359999999999999E-2</v>
      </c>
    </row>
    <row r="32" spans="1:23" x14ac:dyDescent="0.25">
      <c r="B32" s="35" t="s">
        <v>78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3">
        <v>0</v>
      </c>
      <c r="T32">
        <v>0</v>
      </c>
      <c r="U32">
        <v>0</v>
      </c>
      <c r="V32">
        <v>0</v>
      </c>
      <c r="W32">
        <v>0</v>
      </c>
    </row>
    <row r="33" spans="1:23" ht="15.75" customHeight="1" thickBot="1" x14ac:dyDescent="0.3">
      <c r="B33" s="8" t="s">
        <v>79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</row>
    <row r="36" spans="1:23" ht="15.75" customHeight="1" thickBot="1" x14ac:dyDescent="0.3"/>
    <row r="37" spans="1:23" ht="19.5" customHeight="1" thickBot="1" x14ac:dyDescent="0.35">
      <c r="A37" s="55" t="s">
        <v>60</v>
      </c>
      <c r="B37" s="18" t="s">
        <v>64</v>
      </c>
      <c r="C37" s="62" t="s">
        <v>1</v>
      </c>
      <c r="D37" s="63" t="s">
        <v>52</v>
      </c>
      <c r="E37" s="63" t="s">
        <v>2</v>
      </c>
      <c r="F37" s="63" t="s">
        <v>53</v>
      </c>
      <c r="G37" s="63" t="s">
        <v>5</v>
      </c>
      <c r="H37" s="63" t="s">
        <v>54</v>
      </c>
      <c r="I37" s="63" t="s">
        <v>4</v>
      </c>
      <c r="J37" s="63" t="s">
        <v>55</v>
      </c>
      <c r="K37" s="63" t="s">
        <v>34</v>
      </c>
      <c r="L37" s="63" t="s">
        <v>56</v>
      </c>
      <c r="M37" s="63" t="s">
        <v>35</v>
      </c>
      <c r="N37" s="63" t="s">
        <v>57</v>
      </c>
      <c r="O37" s="63" t="s">
        <v>36</v>
      </c>
      <c r="P37" s="63" t="s">
        <v>58</v>
      </c>
      <c r="Q37" s="63" t="s">
        <v>37</v>
      </c>
      <c r="R37" s="63" t="s">
        <v>9</v>
      </c>
      <c r="S37" s="64" t="s">
        <v>41</v>
      </c>
      <c r="T37" s="63" t="s">
        <v>83</v>
      </c>
      <c r="U37" s="63" t="s">
        <v>38</v>
      </c>
      <c r="V37" s="63" t="s">
        <v>39</v>
      </c>
      <c r="W37" s="63" t="s">
        <v>40</v>
      </c>
    </row>
    <row r="38" spans="1:23" x14ac:dyDescent="0.25">
      <c r="B38" s="35" t="s">
        <v>65</v>
      </c>
      <c r="C38">
        <v>1000</v>
      </c>
      <c r="D38">
        <v>1000</v>
      </c>
      <c r="E38">
        <v>1000</v>
      </c>
      <c r="F38">
        <v>1000</v>
      </c>
      <c r="G38">
        <v>500</v>
      </c>
      <c r="H38">
        <v>500</v>
      </c>
      <c r="I38">
        <v>500</v>
      </c>
      <c r="J38">
        <v>500</v>
      </c>
      <c r="K38">
        <v>1000</v>
      </c>
      <c r="L38">
        <v>1000</v>
      </c>
      <c r="M38">
        <v>1000</v>
      </c>
      <c r="N38">
        <v>1000</v>
      </c>
      <c r="O38">
        <v>1000</v>
      </c>
      <c r="P38">
        <v>1000</v>
      </c>
      <c r="Q38">
        <v>1000</v>
      </c>
      <c r="R38">
        <v>200</v>
      </c>
      <c r="S38" s="3">
        <v>50</v>
      </c>
      <c r="T38">
        <v>50</v>
      </c>
      <c r="U38">
        <v>10</v>
      </c>
      <c r="V38">
        <v>10</v>
      </c>
      <c r="W38">
        <v>15</v>
      </c>
    </row>
    <row r="39" spans="1:23" x14ac:dyDescent="0.25">
      <c r="B39" s="35" t="s">
        <v>66</v>
      </c>
      <c r="C39">
        <v>3.091E-2</v>
      </c>
      <c r="D39">
        <v>2.6450000000000001E-2</v>
      </c>
      <c r="E39">
        <v>2.1579999999999998E-2</v>
      </c>
      <c r="F39">
        <v>1.7579999999999998E-2</v>
      </c>
      <c r="G39">
        <v>9.8739999999999994E-2</v>
      </c>
      <c r="H39">
        <v>8.9810000000000001E-2</v>
      </c>
      <c r="I39">
        <v>8.1610000000000002E-2</v>
      </c>
      <c r="J39">
        <v>6.4759999999999998E-2</v>
      </c>
      <c r="K39">
        <v>1.609E-2</v>
      </c>
      <c r="L39">
        <v>1.119E-2</v>
      </c>
      <c r="M39">
        <v>3.2059999999999998E-2</v>
      </c>
      <c r="N39">
        <v>1.7250000000000001E-2</v>
      </c>
      <c r="O39">
        <v>3.193E-2</v>
      </c>
      <c r="P39">
        <v>2.4150000000000001E-2</v>
      </c>
      <c r="Q39">
        <v>3.2129999999999999E-2</v>
      </c>
      <c r="R39">
        <v>0.45856000000000002</v>
      </c>
      <c r="S39" s="3">
        <v>0.38346999999999998</v>
      </c>
      <c r="T39">
        <v>9.4560000000000005E-2</v>
      </c>
      <c r="U39">
        <v>3.5499900000000002</v>
      </c>
      <c r="V39">
        <v>4.1707999999999998</v>
      </c>
      <c r="W39">
        <v>2.5717400000000001</v>
      </c>
    </row>
    <row r="40" spans="1:23" x14ac:dyDescent="0.25">
      <c r="B40" s="35" t="s">
        <v>67</v>
      </c>
      <c r="C40">
        <v>3.1E-2</v>
      </c>
      <c r="D40">
        <v>2.6360000000000001E-2</v>
      </c>
      <c r="E40">
        <v>2.1190000000000001E-2</v>
      </c>
      <c r="F40">
        <v>1.7469999999999999E-2</v>
      </c>
      <c r="G40">
        <v>9.8739999999999994E-2</v>
      </c>
      <c r="H40">
        <v>8.9810000000000001E-2</v>
      </c>
      <c r="I40">
        <v>8.1629999999999994E-2</v>
      </c>
      <c r="J40">
        <v>6.4589999999999995E-2</v>
      </c>
      <c r="K40">
        <v>1.687E-2</v>
      </c>
      <c r="L40">
        <v>1.119E-2</v>
      </c>
      <c r="M40">
        <v>3.2710000000000003E-2</v>
      </c>
      <c r="N40">
        <v>1.7270000000000001E-2</v>
      </c>
      <c r="O40">
        <v>3.2050000000000002E-2</v>
      </c>
      <c r="P40">
        <v>2.4160000000000001E-2</v>
      </c>
      <c r="Q40">
        <v>3.1759999999999997E-2</v>
      </c>
      <c r="R40">
        <v>0.45855000000000001</v>
      </c>
      <c r="S40" s="3">
        <v>0.38375999999999999</v>
      </c>
      <c r="T40">
        <v>9.4310000000000005E-2</v>
      </c>
      <c r="U40">
        <v>3.55009</v>
      </c>
      <c r="V40">
        <v>4.1525800000000004</v>
      </c>
      <c r="W40">
        <v>2.5687099999999998</v>
      </c>
    </row>
    <row r="41" spans="1:23" x14ac:dyDescent="0.25">
      <c r="B41" s="35" t="s">
        <v>68</v>
      </c>
      <c r="C41">
        <v>1.41E-3</v>
      </c>
      <c r="D41">
        <v>1.16E-3</v>
      </c>
      <c r="E41">
        <v>9.7999999999999997E-4</v>
      </c>
      <c r="F41">
        <v>7.6999999999999996E-4</v>
      </c>
      <c r="G41">
        <v>4.5300000000000002E-3</v>
      </c>
      <c r="H41">
        <v>3.9300000000000003E-3</v>
      </c>
      <c r="I41">
        <v>3.7499999999999999E-3</v>
      </c>
      <c r="J41">
        <v>2.8500000000000001E-3</v>
      </c>
      <c r="K41">
        <v>7.7999999999999999E-4</v>
      </c>
      <c r="L41">
        <v>5.1000000000000004E-4</v>
      </c>
      <c r="M41">
        <v>1.5399999999999999E-3</v>
      </c>
      <c r="N41">
        <v>7.9000000000000001E-4</v>
      </c>
      <c r="O41">
        <v>1.4599999999999999E-3</v>
      </c>
      <c r="P41">
        <v>1.1199999999999999E-3</v>
      </c>
      <c r="Q41">
        <v>1.65E-3</v>
      </c>
      <c r="R41">
        <v>1.9689999999999999E-2</v>
      </c>
      <c r="S41" s="3">
        <v>1.7840000000000002E-2</v>
      </c>
      <c r="T41">
        <v>4.1599999999999996E-3</v>
      </c>
      <c r="U41">
        <v>0.16717000000000001</v>
      </c>
      <c r="V41">
        <v>0.22889000000000001</v>
      </c>
      <c r="W41">
        <v>0.10736</v>
      </c>
    </row>
    <row r="42" spans="1:23" x14ac:dyDescent="0.25">
      <c r="B42" s="35" t="s">
        <v>69</v>
      </c>
      <c r="C42">
        <v>1.41E-3</v>
      </c>
      <c r="D42">
        <v>1.15E-3</v>
      </c>
      <c r="E42">
        <v>9.6000000000000002E-4</v>
      </c>
      <c r="F42">
        <v>7.6000000000000004E-4</v>
      </c>
      <c r="G42">
        <v>4.4999999999999997E-3</v>
      </c>
      <c r="H42">
        <v>3.9100000000000003E-3</v>
      </c>
      <c r="I42">
        <v>3.7299999999999998E-3</v>
      </c>
      <c r="J42">
        <v>2.82E-3</v>
      </c>
      <c r="K42">
        <v>8.1999999999999998E-4</v>
      </c>
      <c r="L42">
        <v>5.1000000000000004E-4</v>
      </c>
      <c r="M42">
        <v>1.56E-3</v>
      </c>
      <c r="N42">
        <v>7.9000000000000001E-4</v>
      </c>
      <c r="O42">
        <v>1.42E-3</v>
      </c>
      <c r="P42">
        <v>1.1100000000000001E-3</v>
      </c>
      <c r="Q42">
        <v>1.6000000000000001E-3</v>
      </c>
      <c r="R42">
        <v>1.9640000000000001E-2</v>
      </c>
      <c r="S42" s="3">
        <v>1.7739999999999999E-2</v>
      </c>
      <c r="T42">
        <v>4.1799999999999997E-3</v>
      </c>
      <c r="U42">
        <v>0.16636000000000001</v>
      </c>
      <c r="V42">
        <v>0.22692999999999999</v>
      </c>
      <c r="W42">
        <v>0.10672</v>
      </c>
    </row>
    <row r="43" spans="1:23" x14ac:dyDescent="0.25">
      <c r="B43" s="35" t="s">
        <v>84</v>
      </c>
      <c r="C43">
        <f t="shared" ref="C43:W43" si="1">C42+C41</f>
        <v>2.82E-3</v>
      </c>
      <c r="D43">
        <f t="shared" si="1"/>
        <v>2.31E-3</v>
      </c>
      <c r="E43">
        <f t="shared" si="1"/>
        <v>1.9399999999999999E-3</v>
      </c>
      <c r="F43">
        <f t="shared" si="1"/>
        <v>1.5300000000000001E-3</v>
      </c>
      <c r="G43">
        <f t="shared" si="1"/>
        <v>9.0299999999999998E-3</v>
      </c>
      <c r="H43">
        <f t="shared" si="1"/>
        <v>7.8399999999999997E-3</v>
      </c>
      <c r="I43">
        <f t="shared" si="1"/>
        <v>7.4799999999999997E-3</v>
      </c>
      <c r="J43">
        <f t="shared" si="1"/>
        <v>5.6699999999999997E-3</v>
      </c>
      <c r="K43">
        <f t="shared" si="1"/>
        <v>1.5999999999999999E-3</v>
      </c>
      <c r="L43">
        <f t="shared" si="1"/>
        <v>1.0200000000000001E-3</v>
      </c>
      <c r="M43">
        <f t="shared" si="1"/>
        <v>3.0999999999999999E-3</v>
      </c>
      <c r="N43">
        <f t="shared" si="1"/>
        <v>1.58E-3</v>
      </c>
      <c r="O43">
        <f t="shared" si="1"/>
        <v>2.8799999999999997E-3</v>
      </c>
      <c r="P43">
        <f t="shared" si="1"/>
        <v>2.2300000000000002E-3</v>
      </c>
      <c r="Q43">
        <f t="shared" si="1"/>
        <v>3.2500000000000003E-3</v>
      </c>
      <c r="R43">
        <f t="shared" si="1"/>
        <v>3.9330000000000004E-2</v>
      </c>
      <c r="S43">
        <f t="shared" si="1"/>
        <v>3.5580000000000001E-2</v>
      </c>
      <c r="T43">
        <f t="shared" si="1"/>
        <v>8.3400000000000002E-3</v>
      </c>
      <c r="U43">
        <f t="shared" si="1"/>
        <v>0.33352999999999999</v>
      </c>
      <c r="V43">
        <f t="shared" si="1"/>
        <v>0.45582</v>
      </c>
      <c r="W43">
        <f t="shared" si="1"/>
        <v>0.21407999999999999</v>
      </c>
    </row>
    <row r="44" spans="1:23" x14ac:dyDescent="0.25">
      <c r="B44" s="35" t="s">
        <v>71</v>
      </c>
      <c r="C44">
        <v>1.4540000000000001E-2</v>
      </c>
      <c r="D44">
        <v>1.3950000000000001E-2</v>
      </c>
      <c r="E44">
        <v>1.447E-2</v>
      </c>
      <c r="F44">
        <v>1.404E-2</v>
      </c>
      <c r="G44">
        <v>1.4619999999999999E-2</v>
      </c>
      <c r="H44">
        <v>1.4370000000000001E-2</v>
      </c>
      <c r="I44">
        <v>1.469E-2</v>
      </c>
      <c r="J44">
        <v>1.4449999999999999E-2</v>
      </c>
      <c r="K44">
        <v>1.55E-2</v>
      </c>
      <c r="L44">
        <v>1.4590000000000001E-2</v>
      </c>
      <c r="M44">
        <v>1.498E-2</v>
      </c>
      <c r="N44">
        <v>1.4239999999999999E-2</v>
      </c>
      <c r="O44">
        <v>1.4630000000000001E-2</v>
      </c>
      <c r="P44">
        <v>1.44E-2</v>
      </c>
      <c r="Q44">
        <v>1.636E-2</v>
      </c>
      <c r="R44">
        <v>1.472E-2</v>
      </c>
      <c r="S44" s="3">
        <v>1.566E-2</v>
      </c>
      <c r="T44">
        <v>1.401E-2</v>
      </c>
      <c r="U44">
        <v>1.5339999999999999E-2</v>
      </c>
      <c r="V44">
        <v>1.779E-2</v>
      </c>
      <c r="W44">
        <v>1.585E-2</v>
      </c>
    </row>
    <row r="45" spans="1:23" x14ac:dyDescent="0.25">
      <c r="B45" s="35" t="s">
        <v>72</v>
      </c>
      <c r="C45">
        <v>1.3849999999999999E-2</v>
      </c>
      <c r="D45">
        <v>1.3299999999999999E-2</v>
      </c>
      <c r="E45">
        <v>1.3820000000000001E-2</v>
      </c>
      <c r="F45">
        <v>1.3299999999999999E-2</v>
      </c>
      <c r="G45">
        <v>1.389E-2</v>
      </c>
      <c r="H45">
        <v>1.325E-2</v>
      </c>
      <c r="I45">
        <v>1.3939999999999999E-2</v>
      </c>
      <c r="J45">
        <v>1.332E-2</v>
      </c>
      <c r="K45">
        <v>1.477E-2</v>
      </c>
      <c r="L45">
        <v>1.3729999999999999E-2</v>
      </c>
      <c r="M45">
        <v>1.452E-2</v>
      </c>
      <c r="N45">
        <v>1.388E-2</v>
      </c>
      <c r="O45">
        <v>1.3809999999999999E-2</v>
      </c>
      <c r="P45">
        <v>1.41E-2</v>
      </c>
      <c r="Q45">
        <v>1.555E-2</v>
      </c>
      <c r="R45">
        <v>1.3010000000000001E-2</v>
      </c>
      <c r="S45" s="3">
        <v>1.41E-2</v>
      </c>
      <c r="T45">
        <v>1.332E-2</v>
      </c>
      <c r="U45">
        <v>1.427E-2</v>
      </c>
      <c r="V45">
        <v>1.6629999999999999E-2</v>
      </c>
      <c r="W45">
        <v>1.265E-2</v>
      </c>
    </row>
    <row r="46" spans="1:23" x14ac:dyDescent="0.25">
      <c r="B46" s="35" t="s">
        <v>73</v>
      </c>
      <c r="C46">
        <v>1.324E-2</v>
      </c>
      <c r="D46">
        <v>1.265E-2</v>
      </c>
      <c r="E46">
        <v>1.3310000000000001E-2</v>
      </c>
      <c r="F46">
        <v>1.2699999999999999E-2</v>
      </c>
      <c r="G46">
        <v>1.328E-2</v>
      </c>
      <c r="H46">
        <v>1.273E-2</v>
      </c>
      <c r="I46">
        <v>1.321E-2</v>
      </c>
      <c r="J46">
        <v>1.2540000000000001E-2</v>
      </c>
      <c r="K46">
        <v>1.414E-2</v>
      </c>
      <c r="L46">
        <v>1.3089999999999999E-2</v>
      </c>
      <c r="M46">
        <v>1.392E-2</v>
      </c>
      <c r="N46">
        <v>1.3429999999999999E-2</v>
      </c>
      <c r="O46">
        <v>1.328E-2</v>
      </c>
      <c r="P46">
        <v>1.1900000000000001E-2</v>
      </c>
      <c r="Q46">
        <v>1.389E-2</v>
      </c>
      <c r="R46">
        <v>1.2500000000000001E-2</v>
      </c>
      <c r="S46" s="3">
        <v>1.3599999999999999E-2</v>
      </c>
      <c r="T46">
        <v>1.2239999999999999E-2</v>
      </c>
      <c r="U46">
        <v>1.367E-2</v>
      </c>
      <c r="V46">
        <v>1.225E-2</v>
      </c>
      <c r="W46">
        <v>1.1950000000000001E-2</v>
      </c>
    </row>
    <row r="47" spans="1:23" x14ac:dyDescent="0.25">
      <c r="B47" s="35" t="s">
        <v>75</v>
      </c>
      <c r="C47">
        <v>1.4659999999999999E-2</v>
      </c>
      <c r="D47">
        <v>1.3780000000000001E-2</v>
      </c>
      <c r="E47">
        <v>1.46E-2</v>
      </c>
      <c r="F47">
        <v>1.393E-2</v>
      </c>
      <c r="G47">
        <v>1.538E-2</v>
      </c>
      <c r="H47">
        <v>1.427E-2</v>
      </c>
      <c r="I47">
        <v>1.447E-2</v>
      </c>
      <c r="J47">
        <v>1.4279999999999999E-2</v>
      </c>
      <c r="K47">
        <v>1.541E-2</v>
      </c>
      <c r="L47">
        <v>1.4590000000000001E-2</v>
      </c>
      <c r="M47">
        <v>1.558E-2</v>
      </c>
      <c r="N47">
        <v>1.422E-2</v>
      </c>
      <c r="O47">
        <v>1.44E-2</v>
      </c>
      <c r="P47">
        <v>1.443E-2</v>
      </c>
      <c r="Q47">
        <v>1.6039999999999999E-2</v>
      </c>
      <c r="R47">
        <v>1.453E-2</v>
      </c>
      <c r="S47" s="3">
        <v>1.6240000000000001E-2</v>
      </c>
      <c r="T47">
        <v>1.4019999999999999E-2</v>
      </c>
      <c r="U47">
        <v>1.4970000000000001E-2</v>
      </c>
      <c r="V47">
        <v>1.7639999999999999E-2</v>
      </c>
      <c r="W47">
        <v>2.2380000000000001E-2</v>
      </c>
    </row>
    <row r="48" spans="1:23" x14ac:dyDescent="0.25">
      <c r="B48" s="35" t="s">
        <v>76</v>
      </c>
      <c r="C48">
        <v>1.379E-2</v>
      </c>
      <c r="D48">
        <v>1.321E-2</v>
      </c>
      <c r="E48">
        <v>1.3769999999999999E-2</v>
      </c>
      <c r="F48">
        <v>1.324E-2</v>
      </c>
      <c r="G48">
        <v>1.3809999999999999E-2</v>
      </c>
      <c r="H48">
        <v>1.319E-2</v>
      </c>
      <c r="I48">
        <v>1.384E-2</v>
      </c>
      <c r="J48">
        <v>1.325E-2</v>
      </c>
      <c r="K48">
        <v>1.4659999999999999E-2</v>
      </c>
      <c r="L48">
        <v>1.379E-2</v>
      </c>
      <c r="M48">
        <v>1.443E-2</v>
      </c>
      <c r="N48">
        <v>1.384E-2</v>
      </c>
      <c r="O48">
        <v>1.3429999999999999E-2</v>
      </c>
      <c r="P48">
        <v>1.3950000000000001E-2</v>
      </c>
      <c r="Q48">
        <v>1.529E-2</v>
      </c>
      <c r="R48">
        <v>1.298E-2</v>
      </c>
      <c r="S48" s="3">
        <v>1.401E-2</v>
      </c>
      <c r="T48">
        <v>1.342E-2</v>
      </c>
      <c r="U48">
        <v>1.4200000000000001E-2</v>
      </c>
      <c r="V48">
        <v>1.6559999999999998E-2</v>
      </c>
      <c r="W48">
        <v>1.259E-2</v>
      </c>
    </row>
    <row r="49" spans="1:23" x14ac:dyDescent="0.25">
      <c r="B49" s="35" t="s">
        <v>77</v>
      </c>
      <c r="C49">
        <v>1.129E-2</v>
      </c>
      <c r="D49">
        <v>1.282E-2</v>
      </c>
      <c r="E49">
        <v>1.193E-2</v>
      </c>
      <c r="F49">
        <v>1.242E-2</v>
      </c>
      <c r="G49">
        <v>1.1860000000000001E-2</v>
      </c>
      <c r="H49">
        <v>1.2189999999999999E-2</v>
      </c>
      <c r="I49">
        <v>1.3310000000000001E-2</v>
      </c>
      <c r="J49">
        <v>1.273E-2</v>
      </c>
      <c r="K49">
        <v>1.4160000000000001E-2</v>
      </c>
      <c r="L49">
        <v>1.328E-2</v>
      </c>
      <c r="M49">
        <v>1.396E-2</v>
      </c>
      <c r="N49">
        <v>1.295E-2</v>
      </c>
      <c r="O49">
        <v>1.315E-2</v>
      </c>
      <c r="P49">
        <v>1.363E-2</v>
      </c>
      <c r="Q49">
        <v>1.3809999999999999E-2</v>
      </c>
      <c r="R49">
        <v>1.26E-2</v>
      </c>
      <c r="S49" s="3">
        <v>1.363E-2</v>
      </c>
      <c r="T49">
        <v>1.248E-2</v>
      </c>
      <c r="U49">
        <v>1.376E-2</v>
      </c>
      <c r="V49">
        <v>1.2699999999999999E-2</v>
      </c>
      <c r="W49">
        <v>1.196E-2</v>
      </c>
    </row>
    <row r="50" spans="1:23" x14ac:dyDescent="0.25">
      <c r="B50" s="35" t="s">
        <v>78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>
        <v>0</v>
      </c>
      <c r="T50">
        <v>0</v>
      </c>
      <c r="U50">
        <v>0</v>
      </c>
      <c r="V50">
        <v>0</v>
      </c>
      <c r="W50">
        <v>0</v>
      </c>
    </row>
    <row r="51" spans="1:23" ht="15.75" customHeight="1" thickBot="1" x14ac:dyDescent="0.3">
      <c r="B51" s="8" t="s">
        <v>79</v>
      </c>
      <c r="C51" s="5"/>
      <c r="D51" s="5"/>
      <c r="E51" s="5"/>
      <c r="F51" s="5"/>
      <c r="G51" s="5" t="s">
        <v>85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</row>
    <row r="52" spans="1:23" ht="15.75" customHeight="1" x14ac:dyDescent="0.25"/>
    <row r="53" spans="1:23" ht="15.75" customHeight="1" x14ac:dyDescent="0.25"/>
    <row r="54" spans="1:23" ht="15.75" customHeight="1" thickBot="1" x14ac:dyDescent="0.3"/>
    <row r="55" spans="1:23" ht="19.5" customHeight="1" thickBot="1" x14ac:dyDescent="0.35">
      <c r="A55" s="55" t="s">
        <v>61</v>
      </c>
      <c r="B55" s="18" t="s">
        <v>64</v>
      </c>
      <c r="C55" s="62" t="s">
        <v>1</v>
      </c>
      <c r="D55" s="63" t="s">
        <v>52</v>
      </c>
      <c r="E55" s="63" t="s">
        <v>2</v>
      </c>
      <c r="F55" s="63" t="s">
        <v>53</v>
      </c>
      <c r="G55" s="63" t="s">
        <v>5</v>
      </c>
      <c r="H55" s="63" t="s">
        <v>54</v>
      </c>
      <c r="I55" s="63" t="s">
        <v>4</v>
      </c>
      <c r="J55" s="63" t="s">
        <v>55</v>
      </c>
      <c r="K55" s="63" t="s">
        <v>34</v>
      </c>
      <c r="L55" s="63" t="s">
        <v>56</v>
      </c>
      <c r="M55" s="63" t="s">
        <v>35</v>
      </c>
      <c r="N55" s="63" t="s">
        <v>57</v>
      </c>
      <c r="O55" s="63" t="s">
        <v>36</v>
      </c>
      <c r="P55" s="63" t="s">
        <v>58</v>
      </c>
      <c r="Q55" s="63" t="s">
        <v>37</v>
      </c>
      <c r="R55" s="63" t="s">
        <v>9</v>
      </c>
      <c r="S55" s="64" t="s">
        <v>41</v>
      </c>
      <c r="T55" s="63" t="s">
        <v>83</v>
      </c>
      <c r="U55" s="63" t="s">
        <v>38</v>
      </c>
      <c r="V55" s="63" t="s">
        <v>39</v>
      </c>
      <c r="W55" s="63" t="s">
        <v>40</v>
      </c>
    </row>
    <row r="56" spans="1:23" x14ac:dyDescent="0.25">
      <c r="B56" s="35" t="s">
        <v>65</v>
      </c>
      <c r="C56">
        <v>1000</v>
      </c>
      <c r="D56">
        <v>1000</v>
      </c>
      <c r="E56">
        <v>1000</v>
      </c>
      <c r="F56">
        <v>1000</v>
      </c>
      <c r="G56">
        <v>500</v>
      </c>
      <c r="H56">
        <v>500</v>
      </c>
      <c r="I56">
        <v>500</v>
      </c>
      <c r="J56">
        <v>500</v>
      </c>
      <c r="K56">
        <v>1000</v>
      </c>
      <c r="L56">
        <v>1000</v>
      </c>
      <c r="M56">
        <v>1000</v>
      </c>
      <c r="N56">
        <v>1000</v>
      </c>
      <c r="O56">
        <v>1000</v>
      </c>
      <c r="P56">
        <v>1000</v>
      </c>
      <c r="Q56">
        <v>200</v>
      </c>
      <c r="R56">
        <v>1000</v>
      </c>
      <c r="S56">
        <v>50</v>
      </c>
    </row>
    <row r="57" spans="1:23" x14ac:dyDescent="0.25">
      <c r="B57" s="35" t="s">
        <v>66</v>
      </c>
      <c r="C57">
        <v>2.7730000000000001E-2</v>
      </c>
      <c r="D57">
        <v>2.682E-2</v>
      </c>
      <c r="E57">
        <v>2.0559999999999998E-2</v>
      </c>
      <c r="F57">
        <v>1.763E-2</v>
      </c>
      <c r="G57">
        <v>0.17096</v>
      </c>
      <c r="H57">
        <v>9.1079999999999994E-2</v>
      </c>
      <c r="I57">
        <v>0.14729</v>
      </c>
      <c r="J57">
        <v>6.6189999999999999E-2</v>
      </c>
      <c r="K57">
        <v>1.6920000000000001E-2</v>
      </c>
      <c r="L57">
        <v>1.128E-2</v>
      </c>
      <c r="M57">
        <v>2.307E-2</v>
      </c>
      <c r="N57">
        <v>1.7180000000000001E-2</v>
      </c>
      <c r="O57">
        <v>4.5229999999999999E-2</v>
      </c>
      <c r="P57">
        <v>2.6249999999999999E-2</v>
      </c>
      <c r="Q57">
        <v>0.40378999999999998</v>
      </c>
      <c r="R57">
        <v>8.2669999999999993E-2</v>
      </c>
      <c r="S57">
        <v>0.69194</v>
      </c>
      <c r="T57">
        <v>9.4307653605937958E-2</v>
      </c>
      <c r="U57">
        <v>7.231687068939209</v>
      </c>
      <c r="V57">
        <v>4.8451285362243652</v>
      </c>
      <c r="W57">
        <v>4.9746618270874023</v>
      </c>
    </row>
    <row r="58" spans="1:23" x14ac:dyDescent="0.25">
      <c r="B58" s="35" t="s">
        <v>67</v>
      </c>
      <c r="C58">
        <v>2.759E-2</v>
      </c>
      <c r="D58">
        <v>2.6700000000000002E-2</v>
      </c>
      <c r="E58">
        <v>2.061E-2</v>
      </c>
      <c r="F58">
        <v>1.7610000000000001E-2</v>
      </c>
      <c r="G58">
        <v>0.17099</v>
      </c>
      <c r="H58">
        <v>9.1170000000000001E-2</v>
      </c>
      <c r="I58">
        <v>0.14724000000000001</v>
      </c>
      <c r="J58">
        <v>6.6199999999999995E-2</v>
      </c>
      <c r="K58">
        <v>1.7680000000000001E-2</v>
      </c>
      <c r="L58">
        <v>1.132E-2</v>
      </c>
      <c r="M58">
        <v>2.3990000000000001E-2</v>
      </c>
      <c r="N58">
        <v>1.7129999999999999E-2</v>
      </c>
      <c r="O58">
        <v>4.5199999999999997E-2</v>
      </c>
      <c r="P58">
        <v>2.622E-2</v>
      </c>
      <c r="Q58">
        <v>0.40389000000000003</v>
      </c>
      <c r="R58">
        <v>8.2600000000000007E-2</v>
      </c>
      <c r="S58">
        <v>0.69333</v>
      </c>
      <c r="T58">
        <v>9.4329550862312317E-2</v>
      </c>
      <c r="U58">
        <v>7.2316913604736328</v>
      </c>
      <c r="V58">
        <v>4.822634220123291</v>
      </c>
      <c r="W58">
        <v>4.9748525619506836</v>
      </c>
    </row>
    <row r="59" spans="1:23" x14ac:dyDescent="0.25">
      <c r="B59" s="35" t="s">
        <v>68</v>
      </c>
      <c r="C59">
        <v>1.2800000000000001E-3</v>
      </c>
      <c r="D59">
        <v>1.1800000000000001E-3</v>
      </c>
      <c r="E59">
        <v>9.5E-4</v>
      </c>
      <c r="F59">
        <v>7.7999999999999999E-4</v>
      </c>
      <c r="G59">
        <v>7.8799999999999999E-3</v>
      </c>
      <c r="H59">
        <v>3.9899999999999996E-3</v>
      </c>
      <c r="I59">
        <v>6.7999999999999996E-3</v>
      </c>
      <c r="J59">
        <v>2.9099999999999998E-3</v>
      </c>
      <c r="K59">
        <v>8.5999999999999998E-4</v>
      </c>
      <c r="L59">
        <v>5.1000000000000004E-4</v>
      </c>
      <c r="M59">
        <v>1.17E-3</v>
      </c>
      <c r="N59">
        <v>7.9000000000000001E-4</v>
      </c>
      <c r="O59">
        <v>2.14E-3</v>
      </c>
      <c r="P59">
        <v>1.23E-3</v>
      </c>
      <c r="Q59">
        <v>1.678E-2</v>
      </c>
      <c r="R59">
        <v>3.8600000000000001E-3</v>
      </c>
      <c r="S59">
        <v>3.2899999999999999E-2</v>
      </c>
      <c r="T59">
        <v>4.1399999999999996E-3</v>
      </c>
      <c r="U59">
        <v>0.31513000000000002</v>
      </c>
      <c r="V59">
        <v>0.26441999999999999</v>
      </c>
      <c r="W59">
        <v>0.21159</v>
      </c>
    </row>
    <row r="60" spans="1:23" x14ac:dyDescent="0.25">
      <c r="B60" s="35" t="s">
        <v>69</v>
      </c>
      <c r="C60">
        <v>1.2600000000000001E-3</v>
      </c>
      <c r="D60">
        <v>1.1800000000000001E-3</v>
      </c>
      <c r="E60">
        <v>9.3999999999999997E-4</v>
      </c>
      <c r="F60">
        <v>7.6999999999999996E-4</v>
      </c>
      <c r="G60">
        <v>7.8399999999999997E-3</v>
      </c>
      <c r="H60">
        <v>3.98E-3</v>
      </c>
      <c r="I60">
        <v>6.7499999999999999E-3</v>
      </c>
      <c r="J60">
        <v>2.8900000000000002E-3</v>
      </c>
      <c r="K60">
        <v>8.8000000000000003E-4</v>
      </c>
      <c r="L60">
        <v>5.1000000000000004E-4</v>
      </c>
      <c r="M60">
        <v>1.1900000000000001E-3</v>
      </c>
      <c r="N60">
        <v>7.9000000000000001E-4</v>
      </c>
      <c r="O60">
        <v>2.1099999999999999E-3</v>
      </c>
      <c r="P60">
        <v>1.2099999999999999E-3</v>
      </c>
      <c r="Q60">
        <v>1.67E-2</v>
      </c>
      <c r="R60">
        <v>3.82E-3</v>
      </c>
      <c r="S60">
        <v>3.2809999999999999E-2</v>
      </c>
      <c r="T60">
        <v>4.1999999999999997E-3</v>
      </c>
      <c r="U60">
        <v>0.31444</v>
      </c>
      <c r="V60">
        <v>0.26250000000000001</v>
      </c>
      <c r="W60">
        <v>0.21101</v>
      </c>
    </row>
    <row r="61" spans="1:23" x14ac:dyDescent="0.25">
      <c r="B61" s="35" t="s">
        <v>84</v>
      </c>
      <c r="C61">
        <f>SUM(C59:C60)</f>
        <v>2.5400000000000002E-3</v>
      </c>
      <c r="D61">
        <f t="shared" ref="D61:S61" si="2">SUM(D59:D60)</f>
        <v>2.3600000000000001E-3</v>
      </c>
      <c r="E61">
        <f t="shared" si="2"/>
        <v>1.89E-3</v>
      </c>
      <c r="F61">
        <f t="shared" si="2"/>
        <v>1.5499999999999999E-3</v>
      </c>
      <c r="G61">
        <f t="shared" si="2"/>
        <v>1.5719999999999998E-2</v>
      </c>
      <c r="H61">
        <f t="shared" si="2"/>
        <v>7.9699999999999997E-3</v>
      </c>
      <c r="I61">
        <f t="shared" si="2"/>
        <v>1.355E-2</v>
      </c>
      <c r="J61">
        <f t="shared" si="2"/>
        <v>5.7999999999999996E-3</v>
      </c>
      <c r="K61">
        <f t="shared" si="2"/>
        <v>1.74E-3</v>
      </c>
      <c r="L61">
        <f t="shared" si="2"/>
        <v>1.0200000000000001E-3</v>
      </c>
      <c r="M61">
        <f t="shared" si="2"/>
        <v>2.3600000000000001E-3</v>
      </c>
      <c r="N61">
        <f t="shared" si="2"/>
        <v>1.58E-3</v>
      </c>
      <c r="O61">
        <f t="shared" si="2"/>
        <v>4.2500000000000003E-3</v>
      </c>
      <c r="P61">
        <f t="shared" si="2"/>
        <v>2.4399999999999999E-3</v>
      </c>
      <c r="Q61">
        <f t="shared" si="2"/>
        <v>3.3479999999999996E-2</v>
      </c>
      <c r="R61">
        <f t="shared" si="2"/>
        <v>7.6800000000000002E-3</v>
      </c>
      <c r="S61">
        <f t="shared" si="2"/>
        <v>6.5709999999999991E-2</v>
      </c>
      <c r="T61">
        <f>SUM(T59:T60)</f>
        <v>8.3400000000000002E-3</v>
      </c>
      <c r="U61">
        <f t="shared" ref="U61" si="3">SUM(U59:U60)</f>
        <v>0.62956999999999996</v>
      </c>
      <c r="V61">
        <f t="shared" ref="V61" si="4">SUM(V59:V60)</f>
        <v>0.52692000000000005</v>
      </c>
      <c r="W61">
        <f t="shared" ref="W61" si="5">SUM(W59:W60)</f>
        <v>0.42259999999999998</v>
      </c>
    </row>
    <row r="62" spans="1:23" x14ac:dyDescent="0.25">
      <c r="B62" s="35" t="s">
        <v>71</v>
      </c>
      <c r="C62">
        <v>1.439E-2</v>
      </c>
      <c r="D62">
        <v>1.3990000000000001E-2</v>
      </c>
      <c r="E62">
        <v>1.434E-2</v>
      </c>
      <c r="F62">
        <v>1.4069999999999999E-2</v>
      </c>
      <c r="G62">
        <v>1.465E-2</v>
      </c>
      <c r="H62">
        <v>1.474E-2</v>
      </c>
      <c r="I62">
        <v>1.4590000000000001E-2</v>
      </c>
      <c r="J62">
        <v>1.469E-2</v>
      </c>
      <c r="K62">
        <v>1.5730000000000001E-2</v>
      </c>
      <c r="L62">
        <v>1.4540000000000001E-2</v>
      </c>
      <c r="M62">
        <v>1.5959999999999998E-2</v>
      </c>
      <c r="N62">
        <v>1.491E-2</v>
      </c>
      <c r="O62">
        <v>1.474E-2</v>
      </c>
      <c r="P62">
        <v>1.538E-2</v>
      </c>
      <c r="Q62">
        <v>1.4880000000000001E-2</v>
      </c>
      <c r="R62">
        <v>1.546E-2</v>
      </c>
      <c r="S62">
        <v>1.6160000000000001E-2</v>
      </c>
    </row>
    <row r="63" spans="1:23" x14ac:dyDescent="0.25">
      <c r="B63" s="35" t="s">
        <v>72</v>
      </c>
      <c r="C63">
        <v>1.4019999999999999E-2</v>
      </c>
      <c r="D63">
        <v>1.3310000000000001E-2</v>
      </c>
      <c r="E63">
        <v>1.3939999999999999E-2</v>
      </c>
      <c r="F63">
        <v>1.336E-2</v>
      </c>
      <c r="G63">
        <v>1.397E-2</v>
      </c>
      <c r="H63">
        <v>1.329E-2</v>
      </c>
      <c r="I63">
        <v>1.3979999999999999E-2</v>
      </c>
      <c r="J63">
        <v>1.3310000000000001E-2</v>
      </c>
      <c r="K63">
        <v>1.5350000000000001E-2</v>
      </c>
      <c r="L63">
        <v>1.362E-2</v>
      </c>
      <c r="M63">
        <v>1.538E-2</v>
      </c>
      <c r="N63">
        <v>1.389E-2</v>
      </c>
      <c r="O63">
        <v>1.434E-2</v>
      </c>
      <c r="P63">
        <v>1.4149999999999999E-2</v>
      </c>
      <c r="Q63">
        <v>1.259E-2</v>
      </c>
      <c r="R63">
        <v>1.414E-2</v>
      </c>
      <c r="S63">
        <v>1.4409999999999999E-2</v>
      </c>
    </row>
    <row r="64" spans="1:23" x14ac:dyDescent="0.25">
      <c r="B64" s="35" t="s">
        <v>73</v>
      </c>
      <c r="C64">
        <v>1.324E-2</v>
      </c>
      <c r="D64">
        <v>1.26E-2</v>
      </c>
      <c r="E64">
        <v>1.328E-2</v>
      </c>
      <c r="F64">
        <v>1.2699999999999999E-2</v>
      </c>
      <c r="G64">
        <v>1.3050000000000001E-2</v>
      </c>
      <c r="H64">
        <v>1.2540000000000001E-2</v>
      </c>
      <c r="I64">
        <v>1.312E-2</v>
      </c>
      <c r="J64">
        <v>1.259E-2</v>
      </c>
      <c r="K64">
        <v>1.418E-2</v>
      </c>
      <c r="L64">
        <v>1.2970000000000001E-2</v>
      </c>
      <c r="M64">
        <v>1.389E-2</v>
      </c>
      <c r="N64">
        <v>1.329E-2</v>
      </c>
      <c r="O64">
        <v>1.379E-2</v>
      </c>
      <c r="P64">
        <v>1.213E-2</v>
      </c>
      <c r="Q64">
        <v>1.189E-2</v>
      </c>
      <c r="R64">
        <v>1.337E-2</v>
      </c>
      <c r="S64">
        <v>1.3469999999999999E-2</v>
      </c>
    </row>
    <row r="65" spans="2:23" x14ac:dyDescent="0.25">
      <c r="B65" s="35" t="s">
        <v>75</v>
      </c>
      <c r="C65">
        <v>1.4189999999999999E-2</v>
      </c>
      <c r="D65">
        <v>1.418E-2</v>
      </c>
      <c r="E65">
        <v>1.4330000000000001E-2</v>
      </c>
      <c r="F65">
        <v>1.3979999999999999E-2</v>
      </c>
      <c r="G65">
        <v>1.453E-2</v>
      </c>
      <c r="H65">
        <v>1.46E-2</v>
      </c>
      <c r="I65">
        <v>1.439E-2</v>
      </c>
      <c r="J65">
        <v>1.4540000000000001E-2</v>
      </c>
      <c r="K65">
        <v>1.566E-2</v>
      </c>
      <c r="L65">
        <v>1.4540000000000001E-2</v>
      </c>
      <c r="M65">
        <v>1.5810000000000001E-2</v>
      </c>
      <c r="N65">
        <v>1.477E-2</v>
      </c>
      <c r="O65">
        <v>1.44E-2</v>
      </c>
      <c r="P65">
        <v>1.4250000000000001E-2</v>
      </c>
      <c r="Q65">
        <v>1.4710000000000001E-2</v>
      </c>
      <c r="R65">
        <v>1.4829999999999999E-2</v>
      </c>
      <c r="S65">
        <v>1.601E-2</v>
      </c>
    </row>
    <row r="66" spans="2:23" x14ac:dyDescent="0.25">
      <c r="B66" s="35" t="s">
        <v>76</v>
      </c>
      <c r="C66">
        <v>1.389E-2</v>
      </c>
      <c r="D66">
        <v>1.337E-2</v>
      </c>
      <c r="E66">
        <v>1.3860000000000001E-2</v>
      </c>
      <c r="F66">
        <v>1.3270000000000001E-2</v>
      </c>
      <c r="G66">
        <v>1.3899999999999999E-2</v>
      </c>
      <c r="H66">
        <v>1.323E-2</v>
      </c>
      <c r="I66">
        <v>1.3899999999999999E-2</v>
      </c>
      <c r="J66">
        <v>1.325E-2</v>
      </c>
      <c r="K66">
        <v>1.5089999999999999E-2</v>
      </c>
      <c r="L66">
        <v>1.376E-2</v>
      </c>
      <c r="M66">
        <v>1.5089999999999999E-2</v>
      </c>
      <c r="N66">
        <v>1.391E-2</v>
      </c>
      <c r="O66">
        <v>1.4120000000000001E-2</v>
      </c>
      <c r="P66">
        <v>1.3979999999999999E-2</v>
      </c>
      <c r="Q66">
        <v>1.2529999999999999E-2</v>
      </c>
      <c r="R66">
        <v>1.401E-2</v>
      </c>
      <c r="S66">
        <v>1.434E-2</v>
      </c>
    </row>
    <row r="67" spans="2:23" ht="15.75" customHeight="1" x14ac:dyDescent="0.25">
      <c r="B67" s="35" t="s">
        <v>77</v>
      </c>
      <c r="C67">
        <v>1.338E-2</v>
      </c>
      <c r="D67">
        <v>1.2829999999999999E-2</v>
      </c>
      <c r="E67">
        <v>1.3259999999999999E-2</v>
      </c>
      <c r="F67">
        <v>1.2760000000000001E-2</v>
      </c>
      <c r="G67">
        <v>1.294E-2</v>
      </c>
      <c r="H67">
        <v>1.2659999999999999E-2</v>
      </c>
      <c r="I67">
        <v>1.308E-2</v>
      </c>
      <c r="J67">
        <v>1.268E-2</v>
      </c>
      <c r="K67">
        <v>1.431E-2</v>
      </c>
      <c r="L67">
        <v>1.2630000000000001E-2</v>
      </c>
      <c r="M67">
        <v>1.201E-2</v>
      </c>
      <c r="N67">
        <v>1.2449999999999999E-2</v>
      </c>
      <c r="O67">
        <v>1.376E-2</v>
      </c>
      <c r="P67">
        <v>1.1950000000000001E-2</v>
      </c>
      <c r="Q67">
        <v>1.192E-2</v>
      </c>
      <c r="R67">
        <v>1.329E-2</v>
      </c>
      <c r="S67">
        <v>1.2999999999999999E-2</v>
      </c>
    </row>
    <row r="68" spans="2:23" x14ac:dyDescent="0.25">
      <c r="B68" s="35" t="s">
        <v>78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</row>
    <row r="69" spans="2:23" ht="15.75" customHeight="1" thickBot="1" x14ac:dyDescent="0.3">
      <c r="B69" s="8" t="s">
        <v>79</v>
      </c>
      <c r="P69" t="s">
        <v>86</v>
      </c>
    </row>
    <row r="72" spans="2:23" ht="15.75" customHeight="1" thickBot="1" x14ac:dyDescent="0.3"/>
    <row r="73" spans="2:23" ht="15.75" customHeight="1" thickBot="1" x14ac:dyDescent="0.3">
      <c r="B73" s="18" t="s">
        <v>64</v>
      </c>
      <c r="C73" s="62" t="s">
        <v>1</v>
      </c>
      <c r="D73" s="63" t="s">
        <v>52</v>
      </c>
      <c r="E73" s="63" t="s">
        <v>2</v>
      </c>
      <c r="F73" s="63" t="s">
        <v>53</v>
      </c>
      <c r="G73" s="63" t="s">
        <v>5</v>
      </c>
      <c r="H73" s="63" t="s">
        <v>54</v>
      </c>
      <c r="I73" s="63" t="s">
        <v>4</v>
      </c>
      <c r="J73" s="63" t="s">
        <v>55</v>
      </c>
      <c r="K73" s="63" t="s">
        <v>34</v>
      </c>
      <c r="L73" s="63" t="s">
        <v>56</v>
      </c>
      <c r="M73" s="63" t="s">
        <v>35</v>
      </c>
      <c r="N73" s="63" t="s">
        <v>57</v>
      </c>
      <c r="O73" s="63" t="s">
        <v>36</v>
      </c>
      <c r="P73" s="63" t="s">
        <v>58</v>
      </c>
      <c r="Q73" s="63" t="s">
        <v>37</v>
      </c>
      <c r="R73" s="63" t="s">
        <v>9</v>
      </c>
      <c r="S73" s="64" t="s">
        <v>41</v>
      </c>
      <c r="T73" s="63" t="s">
        <v>83</v>
      </c>
      <c r="U73" s="63" t="s">
        <v>38</v>
      </c>
      <c r="V73" s="63" t="s">
        <v>39</v>
      </c>
      <c r="W73" s="63" t="s">
        <v>40</v>
      </c>
    </row>
    <row r="74" spans="2:23" x14ac:dyDescent="0.25">
      <c r="B74" s="35" t="s">
        <v>65</v>
      </c>
      <c r="C74">
        <v>1000</v>
      </c>
      <c r="D74">
        <v>1000</v>
      </c>
      <c r="E74">
        <v>1000</v>
      </c>
      <c r="F74">
        <v>1000</v>
      </c>
      <c r="G74">
        <v>500</v>
      </c>
      <c r="I74">
        <v>500</v>
      </c>
      <c r="K74">
        <v>1000</v>
      </c>
      <c r="L74">
        <v>1000</v>
      </c>
      <c r="M74">
        <v>1000</v>
      </c>
      <c r="N74">
        <v>1000</v>
      </c>
      <c r="O74">
        <v>1000</v>
      </c>
      <c r="P74">
        <v>1000</v>
      </c>
      <c r="Q74">
        <v>200</v>
      </c>
      <c r="R74">
        <v>1000</v>
      </c>
      <c r="S74">
        <v>50</v>
      </c>
      <c r="T74">
        <v>500</v>
      </c>
      <c r="U74">
        <v>10</v>
      </c>
      <c r="V74">
        <v>10</v>
      </c>
      <c r="W74">
        <v>15</v>
      </c>
    </row>
    <row r="75" spans="2:23" ht="15.75" customHeight="1" x14ac:dyDescent="0.25">
      <c r="B75" s="35" t="s">
        <v>66</v>
      </c>
      <c r="C75">
        <v>2.7539999999999999E-2</v>
      </c>
      <c r="D75">
        <v>2.682E-2</v>
      </c>
      <c r="E75">
        <v>2.0539999999999999E-2</v>
      </c>
      <c r="F75">
        <v>1.7610000000000001E-2</v>
      </c>
      <c r="G75">
        <v>0.16861000000000001</v>
      </c>
      <c r="I75">
        <v>0.14571000000000001</v>
      </c>
      <c r="K75">
        <v>1.6920000000000001E-2</v>
      </c>
      <c r="L75">
        <v>1.128E-2</v>
      </c>
      <c r="M75">
        <v>2.3029999999999998E-2</v>
      </c>
      <c r="N75">
        <v>1.7160000000000002E-2</v>
      </c>
      <c r="O75">
        <v>4.514E-2</v>
      </c>
      <c r="P75">
        <v>2.623E-2</v>
      </c>
      <c r="Q75">
        <v>0.40288000000000002</v>
      </c>
      <c r="R75">
        <v>8.2500000000000004E-2</v>
      </c>
      <c r="S75">
        <v>0.69111999999999996</v>
      </c>
      <c r="T75">
        <v>9.4299999999999991E-3</v>
      </c>
      <c r="U75">
        <v>7.2342000000000004</v>
      </c>
      <c r="V75">
        <v>4.8449999999999998</v>
      </c>
      <c r="W75">
        <v>4.9752700000000001</v>
      </c>
    </row>
    <row r="76" spans="2:23" ht="15.75" customHeight="1" x14ac:dyDescent="0.25">
      <c r="B76" s="35" t="s">
        <v>67</v>
      </c>
      <c r="C76">
        <v>2.7550000000000002E-2</v>
      </c>
      <c r="D76">
        <v>2.6689999999999998E-2</v>
      </c>
      <c r="E76">
        <v>2.0590000000000001E-2</v>
      </c>
      <c r="F76">
        <v>1.7590000000000001E-2</v>
      </c>
      <c r="G76">
        <v>0.16880999999999999</v>
      </c>
      <c r="I76">
        <v>0.14571999999999999</v>
      </c>
      <c r="K76">
        <v>1.7639999999999999E-2</v>
      </c>
      <c r="L76">
        <v>1.125E-2</v>
      </c>
      <c r="M76">
        <v>2.3949999999999999E-2</v>
      </c>
      <c r="N76">
        <v>1.711E-2</v>
      </c>
      <c r="O76">
        <v>4.5100000000000001E-2</v>
      </c>
      <c r="P76">
        <v>2.6200000000000001E-2</v>
      </c>
      <c r="Q76">
        <v>0.40300999999999998</v>
      </c>
      <c r="R76">
        <v>8.2419999999999993E-2</v>
      </c>
      <c r="S76">
        <v>0.69252000000000002</v>
      </c>
      <c r="T76">
        <v>9.4400000000000005E-3</v>
      </c>
      <c r="U76">
        <v>7.2335599999999998</v>
      </c>
      <c r="V76">
        <v>4.8234599999999999</v>
      </c>
      <c r="W76">
        <v>4.9753100000000003</v>
      </c>
    </row>
    <row r="77" spans="2:23" x14ac:dyDescent="0.25">
      <c r="B77" s="35" t="s">
        <v>68</v>
      </c>
      <c r="C77">
        <v>1.2700000000000001E-3</v>
      </c>
      <c r="D77">
        <v>1.1800000000000001E-3</v>
      </c>
      <c r="E77">
        <v>9.3999999999999997E-4</v>
      </c>
      <c r="F77">
        <v>7.6999999999999996E-4</v>
      </c>
      <c r="G77">
        <v>7.7799999999999996E-3</v>
      </c>
      <c r="I77">
        <v>6.7299999999999999E-3</v>
      </c>
      <c r="K77">
        <v>8.5999999999999998E-4</v>
      </c>
      <c r="L77">
        <v>5.0000000000000001E-4</v>
      </c>
      <c r="M77">
        <v>1.17E-3</v>
      </c>
      <c r="N77">
        <v>7.7999999999999999E-4</v>
      </c>
      <c r="O77">
        <v>2.14E-3</v>
      </c>
      <c r="P77">
        <v>1.23E-3</v>
      </c>
      <c r="Q77">
        <v>1.677E-2</v>
      </c>
      <c r="R77">
        <v>3.8600000000000001E-3</v>
      </c>
      <c r="S77">
        <v>3.2750000000000001E-2</v>
      </c>
      <c r="T77">
        <v>4.2000000000000002E-4</v>
      </c>
      <c r="U77">
        <v>0.31225999999999998</v>
      </c>
      <c r="V77">
        <v>0.26093</v>
      </c>
      <c r="W77">
        <v>0.21163000000000001</v>
      </c>
    </row>
    <row r="78" spans="2:23" x14ac:dyDescent="0.25">
      <c r="B78" s="35" t="s">
        <v>69</v>
      </c>
      <c r="C78">
        <v>1.2600000000000001E-3</v>
      </c>
      <c r="D78">
        <v>1.17E-3</v>
      </c>
      <c r="E78">
        <v>9.3999999999999997E-4</v>
      </c>
      <c r="F78">
        <v>7.6999999999999996E-4</v>
      </c>
      <c r="G78">
        <v>7.7600000000000004E-3</v>
      </c>
      <c r="I78">
        <v>6.7000000000000002E-3</v>
      </c>
      <c r="K78">
        <v>8.8000000000000003E-4</v>
      </c>
      <c r="L78">
        <v>5.0000000000000001E-4</v>
      </c>
      <c r="M78">
        <v>1.1999999999999999E-3</v>
      </c>
      <c r="N78">
        <v>7.6999999999999996E-4</v>
      </c>
      <c r="O78">
        <v>2.1099999999999999E-3</v>
      </c>
      <c r="P78">
        <v>1.2099999999999999E-3</v>
      </c>
      <c r="Q78">
        <v>1.6719999999999999E-2</v>
      </c>
      <c r="R78">
        <v>3.8300000000000001E-3</v>
      </c>
      <c r="S78">
        <v>3.279E-2</v>
      </c>
      <c r="T78">
        <v>4.2000000000000002E-4</v>
      </c>
      <c r="U78">
        <v>0.31175000000000003</v>
      </c>
      <c r="V78">
        <v>0.26024999999999998</v>
      </c>
      <c r="W78">
        <v>0.21113999999999999</v>
      </c>
    </row>
    <row r="79" spans="2:23" x14ac:dyDescent="0.25">
      <c r="B79" s="35" t="s">
        <v>84</v>
      </c>
      <c r="C79">
        <f>SUM(C77:C78)</f>
        <v>2.5300000000000001E-3</v>
      </c>
      <c r="D79">
        <f t="shared" ref="D79" si="6">SUM(D77:D78)</f>
        <v>2.3500000000000001E-3</v>
      </c>
      <c r="E79">
        <f t="shared" ref="E79" si="7">SUM(E77:E78)</f>
        <v>1.8799999999999999E-3</v>
      </c>
      <c r="F79">
        <f t="shared" ref="F79" si="8">SUM(F77:F78)</f>
        <v>1.5399999999999999E-3</v>
      </c>
      <c r="G79">
        <f t="shared" ref="G79" si="9">SUM(G77:G78)</f>
        <v>1.554E-2</v>
      </c>
      <c r="H79">
        <f t="shared" ref="H79" si="10">SUM(H77:H78)</f>
        <v>0</v>
      </c>
      <c r="I79">
        <f t="shared" ref="I79" si="11">SUM(I77:I78)</f>
        <v>1.3430000000000001E-2</v>
      </c>
      <c r="J79">
        <f t="shared" ref="J79" si="12">SUM(J77:J78)</f>
        <v>0</v>
      </c>
      <c r="K79">
        <f t="shared" ref="K79" si="13">SUM(K77:K78)</f>
        <v>1.74E-3</v>
      </c>
      <c r="L79">
        <f t="shared" ref="L79" si="14">SUM(L77:L78)</f>
        <v>1E-3</v>
      </c>
      <c r="M79">
        <f t="shared" ref="M79" si="15">SUM(M77:M78)</f>
        <v>2.3699999999999997E-3</v>
      </c>
      <c r="N79">
        <f t="shared" ref="N79" si="16">SUM(N77:N78)</f>
        <v>1.5499999999999999E-3</v>
      </c>
      <c r="O79">
        <f t="shared" ref="O79" si="17">SUM(O77:O78)</f>
        <v>4.2500000000000003E-3</v>
      </c>
      <c r="P79">
        <f t="shared" ref="P79" si="18">SUM(P77:P78)</f>
        <v>2.4399999999999999E-3</v>
      </c>
      <c r="Q79">
        <f t="shared" ref="Q79" si="19">SUM(Q77:Q78)</f>
        <v>3.3489999999999999E-2</v>
      </c>
      <c r="R79">
        <f t="shared" ref="R79" si="20">SUM(R77:R78)</f>
        <v>7.6900000000000007E-3</v>
      </c>
      <c r="S79">
        <f t="shared" ref="S79" si="21">SUM(S77:S78)</f>
        <v>6.5540000000000001E-2</v>
      </c>
      <c r="T79">
        <f>SUM(T77:T78)</f>
        <v>8.4000000000000003E-4</v>
      </c>
      <c r="U79">
        <f t="shared" ref="U79" si="22">SUM(U77:U78)</f>
        <v>0.62400999999999995</v>
      </c>
      <c r="V79">
        <f t="shared" ref="V79" si="23">SUM(V77:V78)</f>
        <v>0.52117999999999998</v>
      </c>
      <c r="W79">
        <f t="shared" ref="W79" si="24">SUM(W77:W78)</f>
        <v>0.42276999999999998</v>
      </c>
    </row>
    <row r="80" spans="2:23" x14ac:dyDescent="0.25">
      <c r="B80" s="35" t="s">
        <v>71</v>
      </c>
      <c r="C80">
        <v>1.4420000000000001E-2</v>
      </c>
      <c r="D80">
        <v>1.396E-2</v>
      </c>
      <c r="E80">
        <v>1.447E-2</v>
      </c>
      <c r="F80">
        <v>1.401E-2</v>
      </c>
      <c r="G80">
        <v>1.4630000000000001E-2</v>
      </c>
      <c r="I80">
        <v>1.4619999999999999E-2</v>
      </c>
      <c r="K80">
        <v>1.5879999999999998E-2</v>
      </c>
      <c r="L80">
        <v>1.4500000000000001E-2</v>
      </c>
      <c r="M80">
        <v>1.593E-2</v>
      </c>
      <c r="N80">
        <v>1.4829999999999999E-2</v>
      </c>
      <c r="O80">
        <v>1.4760000000000001E-2</v>
      </c>
      <c r="P80">
        <v>1.4590000000000001E-2</v>
      </c>
      <c r="Q80">
        <v>1.491E-2</v>
      </c>
      <c r="R80">
        <v>1.546E-2</v>
      </c>
      <c r="S80">
        <v>1.6160000000000001E-2</v>
      </c>
      <c r="T80">
        <v>1.401E-2</v>
      </c>
      <c r="U80">
        <v>1.5959999999999998E-2</v>
      </c>
      <c r="V80">
        <v>1.7680000000000001E-2</v>
      </c>
      <c r="W80">
        <v>1.474E-2</v>
      </c>
    </row>
    <row r="81" spans="2:26" x14ac:dyDescent="0.25">
      <c r="B81" s="35" t="s">
        <v>72</v>
      </c>
      <c r="C81">
        <v>1.397E-2</v>
      </c>
      <c r="D81">
        <v>1.328E-2</v>
      </c>
      <c r="E81">
        <v>1.3899999999999999E-2</v>
      </c>
      <c r="F81">
        <v>1.3270000000000001E-2</v>
      </c>
      <c r="G81">
        <v>1.3990000000000001E-2</v>
      </c>
      <c r="I81">
        <v>1.3990000000000001E-2</v>
      </c>
      <c r="K81">
        <v>1.536E-2</v>
      </c>
      <c r="L81">
        <v>1.3509999999999999E-2</v>
      </c>
      <c r="M81">
        <v>1.536E-2</v>
      </c>
      <c r="N81">
        <v>1.37E-2</v>
      </c>
      <c r="O81">
        <v>1.434E-2</v>
      </c>
      <c r="P81">
        <v>1.418E-2</v>
      </c>
      <c r="Q81">
        <v>1.261E-2</v>
      </c>
      <c r="R81">
        <v>1.4189999999999999E-2</v>
      </c>
      <c r="S81">
        <v>1.436E-2</v>
      </c>
      <c r="T81">
        <v>1.345E-2</v>
      </c>
      <c r="U81">
        <v>1.308E-2</v>
      </c>
      <c r="V81">
        <v>1.6320000000000001E-2</v>
      </c>
      <c r="W81">
        <v>1.289E-2</v>
      </c>
    </row>
    <row r="82" spans="2:26" x14ac:dyDescent="0.25">
      <c r="B82" s="35" t="s">
        <v>73</v>
      </c>
      <c r="C82">
        <v>1.2829999999999999E-2</v>
      </c>
      <c r="D82">
        <v>1.2760000000000001E-2</v>
      </c>
      <c r="E82">
        <v>1.2409999999999999E-2</v>
      </c>
      <c r="F82">
        <v>1.2699999999999999E-2</v>
      </c>
      <c r="G82">
        <v>1.2529999999999999E-2</v>
      </c>
      <c r="I82">
        <v>1.308E-2</v>
      </c>
      <c r="K82">
        <v>1.421E-2</v>
      </c>
      <c r="L82">
        <v>1.2659999999999999E-2</v>
      </c>
      <c r="M82">
        <v>1.4619999999999999E-2</v>
      </c>
      <c r="N82">
        <v>1.2540000000000001E-2</v>
      </c>
      <c r="O82">
        <v>1.363E-2</v>
      </c>
      <c r="P82">
        <v>1.23E-2</v>
      </c>
      <c r="Q82">
        <v>1.1979999999999999E-2</v>
      </c>
      <c r="R82">
        <v>1.346E-2</v>
      </c>
      <c r="S82">
        <v>1.306E-2</v>
      </c>
      <c r="T82">
        <v>1.289E-2</v>
      </c>
      <c r="U82">
        <v>1.256E-2</v>
      </c>
      <c r="V82">
        <v>1.2449999999999999E-2</v>
      </c>
      <c r="W82">
        <v>1.251E-2</v>
      </c>
    </row>
    <row r="83" spans="2:26" x14ac:dyDescent="0.25">
      <c r="B83" s="35" t="s">
        <v>75</v>
      </c>
      <c r="C83">
        <v>1.4239999999999999E-2</v>
      </c>
      <c r="D83">
        <v>1.384E-2</v>
      </c>
      <c r="E83">
        <v>1.4279999999999999E-2</v>
      </c>
      <c r="F83">
        <v>1.387E-2</v>
      </c>
      <c r="G83">
        <v>1.447E-2</v>
      </c>
      <c r="I83">
        <v>1.447E-2</v>
      </c>
      <c r="K83">
        <v>1.5689999999999999E-2</v>
      </c>
      <c r="L83">
        <v>1.427E-2</v>
      </c>
      <c r="M83">
        <v>1.5689999999999999E-2</v>
      </c>
      <c r="N83">
        <v>1.4500000000000001E-2</v>
      </c>
      <c r="O83">
        <v>1.447E-2</v>
      </c>
      <c r="P83">
        <v>1.43E-2</v>
      </c>
      <c r="Q83">
        <v>1.477E-2</v>
      </c>
      <c r="R83">
        <v>1.482E-2</v>
      </c>
      <c r="S83">
        <v>1.601E-2</v>
      </c>
      <c r="T83">
        <v>1.4080000000000001E-2</v>
      </c>
      <c r="U83">
        <v>1.5959999999999998E-2</v>
      </c>
      <c r="V83">
        <v>1.7590000000000001E-2</v>
      </c>
      <c r="W83">
        <v>2.2159999999999999E-2</v>
      </c>
    </row>
    <row r="84" spans="2:26" x14ac:dyDescent="0.25">
      <c r="B84" s="35" t="s">
        <v>76</v>
      </c>
      <c r="C84">
        <v>1.391E-2</v>
      </c>
      <c r="D84">
        <v>1.3270000000000001E-2</v>
      </c>
      <c r="E84">
        <v>1.3860000000000001E-2</v>
      </c>
      <c r="F84">
        <v>1.325E-2</v>
      </c>
      <c r="G84">
        <v>1.393E-2</v>
      </c>
      <c r="I84">
        <v>1.3939999999999999E-2</v>
      </c>
      <c r="K84">
        <v>1.512E-2</v>
      </c>
      <c r="L84">
        <v>1.3480000000000001E-2</v>
      </c>
      <c r="M84">
        <v>1.5169999999999999E-2</v>
      </c>
      <c r="N84">
        <v>1.366E-2</v>
      </c>
      <c r="O84">
        <v>1.4160000000000001E-2</v>
      </c>
      <c r="P84">
        <v>1.4019999999999999E-2</v>
      </c>
      <c r="Q84">
        <v>1.257E-2</v>
      </c>
      <c r="R84">
        <v>1.4069999999999999E-2</v>
      </c>
      <c r="S84">
        <v>1.435E-2</v>
      </c>
      <c r="T84">
        <v>1.3390000000000001E-2</v>
      </c>
      <c r="U84">
        <v>1.306E-2</v>
      </c>
      <c r="V84">
        <v>1.635E-2</v>
      </c>
      <c r="W84">
        <v>1.286E-2</v>
      </c>
    </row>
    <row r="85" spans="2:26" x14ac:dyDescent="0.25">
      <c r="B85" s="35" t="s">
        <v>77</v>
      </c>
      <c r="C85">
        <v>1.337E-2</v>
      </c>
      <c r="D85">
        <v>1.277E-2</v>
      </c>
      <c r="E85">
        <v>1.251E-2</v>
      </c>
      <c r="F85">
        <v>1.26E-2</v>
      </c>
      <c r="G85">
        <v>1.268E-2</v>
      </c>
      <c r="I85">
        <v>1.3089999999999999E-2</v>
      </c>
      <c r="K85">
        <v>1.268E-2</v>
      </c>
      <c r="L85">
        <v>1.2999999999999999E-2</v>
      </c>
      <c r="M85">
        <v>1.1950000000000001E-2</v>
      </c>
      <c r="N85">
        <v>1.251E-2</v>
      </c>
      <c r="O85">
        <v>1.379E-2</v>
      </c>
      <c r="P85">
        <v>1.2529999999999999E-2</v>
      </c>
      <c r="Q85">
        <v>1.1950000000000001E-2</v>
      </c>
      <c r="R85">
        <v>1.251E-2</v>
      </c>
      <c r="S85">
        <v>1.2370000000000001E-2</v>
      </c>
      <c r="T85">
        <v>1.247E-2</v>
      </c>
      <c r="U85">
        <v>1.242E-2</v>
      </c>
      <c r="V85">
        <v>1.23E-2</v>
      </c>
      <c r="W85">
        <v>1.2500000000000001E-2</v>
      </c>
    </row>
    <row r="86" spans="2:26" x14ac:dyDescent="0.25">
      <c r="B86" s="35" t="s">
        <v>78</v>
      </c>
      <c r="C86">
        <v>0</v>
      </c>
      <c r="D86">
        <v>0</v>
      </c>
      <c r="E86">
        <v>0</v>
      </c>
      <c r="F86">
        <v>0</v>
      </c>
      <c r="G86">
        <v>0</v>
      </c>
      <c r="I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2:26" ht="15.75" customHeight="1" thickBot="1" x14ac:dyDescent="0.3">
      <c r="B87" s="8" t="s">
        <v>79</v>
      </c>
    </row>
    <row r="89" spans="2:26" ht="15.75" customHeight="1" x14ac:dyDescent="0.25">
      <c r="B89" t="s">
        <v>104</v>
      </c>
      <c r="C89" s="61">
        <f t="shared" ref="C89:W89" si="25">1- (C75+C76)/(C57+C58)</f>
        <v>4.1576283441793205E-3</v>
      </c>
      <c r="D89" s="61">
        <f t="shared" si="25"/>
        <v>1.8684603886387485E-4</v>
      </c>
      <c r="E89" s="61">
        <f t="shared" si="25"/>
        <v>9.7158124848184535E-4</v>
      </c>
      <c r="F89" s="61">
        <f t="shared" si="25"/>
        <v>1.1350737797956034E-3</v>
      </c>
      <c r="G89" s="61"/>
      <c r="H89" s="61"/>
      <c r="I89" s="61">
        <f t="shared" si="25"/>
        <v>1.0525243608461077E-2</v>
      </c>
      <c r="J89" s="61"/>
      <c r="K89" s="61">
        <f t="shared" si="25"/>
        <v>1.1560693641620157E-3</v>
      </c>
      <c r="L89" s="61">
        <f t="shared" si="25"/>
        <v>3.097345132743401E-3</v>
      </c>
      <c r="M89" s="61">
        <f t="shared" si="25"/>
        <v>1.6999575010626655E-3</v>
      </c>
      <c r="N89" s="61">
        <f t="shared" si="25"/>
        <v>1.1658408627222006E-3</v>
      </c>
      <c r="O89" s="61">
        <f t="shared" si="25"/>
        <v>2.1010726528806201E-3</v>
      </c>
      <c r="P89" s="61">
        <f t="shared" si="25"/>
        <v>7.623403849819077E-4</v>
      </c>
      <c r="Q89" s="61">
        <f t="shared" si="25"/>
        <v>2.2162242472265614E-3</v>
      </c>
      <c r="R89" s="61">
        <f t="shared" si="25"/>
        <v>2.1177467174925413E-3</v>
      </c>
      <c r="S89" s="61">
        <f t="shared" si="25"/>
        <v>1.1766659207230745E-3</v>
      </c>
      <c r="T89" s="61">
        <f t="shared" si="25"/>
        <v>0.89996671095082925</v>
      </c>
      <c r="U89" s="61">
        <f t="shared" si="25"/>
        <v>-3.0294240094330682E-4</v>
      </c>
      <c r="V89" s="61">
        <f t="shared" si="25"/>
        <v>-7.2120476051873439E-5</v>
      </c>
      <c r="W89" s="61">
        <f t="shared" si="25"/>
        <v>-1.071018062035467E-4</v>
      </c>
    </row>
    <row r="90" spans="2:26" ht="15.75" customHeight="1" x14ac:dyDescent="0.25">
      <c r="B90" t="s">
        <v>105</v>
      </c>
      <c r="C90" s="61">
        <f>1-C79/C61</f>
        <v>3.937007874015741E-3</v>
      </c>
      <c r="D90" s="61">
        <f>1-D79/D61</f>
        <v>4.237288135593209E-3</v>
      </c>
      <c r="E90" s="61">
        <f>1-E79/E61</f>
        <v>5.2910052910053462E-3</v>
      </c>
      <c r="F90" s="61">
        <f>1-F79/F61</f>
        <v>6.4516129032258229E-3</v>
      </c>
      <c r="G90" s="61"/>
      <c r="H90" s="61"/>
      <c r="I90" s="61">
        <f t="shared" ref="H90:W90" si="26">1-I79/I61</f>
        <v>8.8560885608854889E-3</v>
      </c>
      <c r="J90" s="61"/>
      <c r="K90" s="61">
        <f t="shared" si="26"/>
        <v>0</v>
      </c>
      <c r="L90" s="61">
        <f t="shared" si="26"/>
        <v>1.9607843137254943E-2</v>
      </c>
      <c r="M90" s="61">
        <f t="shared" si="26"/>
        <v>-4.237288135592987E-3</v>
      </c>
      <c r="N90" s="61">
        <f t="shared" si="26"/>
        <v>1.8987341772152E-2</v>
      </c>
      <c r="O90" s="61">
        <f t="shared" si="26"/>
        <v>0</v>
      </c>
      <c r="P90" s="61">
        <f t="shared" si="26"/>
        <v>0</v>
      </c>
      <c r="Q90" s="61">
        <f t="shared" si="26"/>
        <v>-2.9868578255687339E-4</v>
      </c>
      <c r="R90" s="61">
        <f t="shared" si="26"/>
        <v>-1.3020833333334814E-3</v>
      </c>
      <c r="S90" s="61">
        <f t="shared" si="26"/>
        <v>2.5871252472985384E-3</v>
      </c>
      <c r="T90" s="61">
        <f t="shared" si="26"/>
        <v>0.89928057553956831</v>
      </c>
      <c r="U90" s="61">
        <f t="shared" si="26"/>
        <v>8.8314246231554483E-3</v>
      </c>
      <c r="V90" s="61">
        <f t="shared" si="26"/>
        <v>1.0893494268579773E-2</v>
      </c>
      <c r="W90" s="61">
        <f t="shared" si="26"/>
        <v>-4.0227165168005286E-4</v>
      </c>
      <c r="Y90" s="61">
        <f>_xlfn.QUARTILE.INC(C91:W91,1)</f>
        <v>1.3466021279572304E-3</v>
      </c>
      <c r="Z90" s="50">
        <f>Y90-Y92</f>
        <v>-7.5562047302737134E-3</v>
      </c>
    </row>
    <row r="91" spans="2:26" ht="15.75" customHeight="1" x14ac:dyDescent="0.25">
      <c r="B91" t="s">
        <v>106</v>
      </c>
      <c r="C91" s="61">
        <f>1-(C79*(1-C89))/C61</f>
        <v>8.0782676026669442E-3</v>
      </c>
      <c r="D91" s="61">
        <f>1-(D79*(1-D89))/D61</f>
        <v>4.4233424539534827E-3</v>
      </c>
      <c r="E91" s="61">
        <f>1-(E79*(1-E89))/E61</f>
        <v>6.2574458979607339E-3</v>
      </c>
      <c r="F91" s="61">
        <f>1-(F79*(1-F89))/F61</f>
        <v>7.5793636263775666E-3</v>
      </c>
      <c r="G91" s="61"/>
      <c r="H91" s="61"/>
      <c r="I91" s="61">
        <f t="shared" ref="H91:W91" si="27">1-(I79*(1-I89))/I61</f>
        <v>1.9288119679825133E-2</v>
      </c>
      <c r="J91" s="61"/>
      <c r="K91" s="61">
        <f t="shared" si="27"/>
        <v>1.1560693641619046E-3</v>
      </c>
      <c r="L91" s="61">
        <f t="shared" si="27"/>
        <v>2.2644456012493652E-2</v>
      </c>
      <c r="M91" s="61">
        <f t="shared" si="27"/>
        <v>-2.5301274247802041E-3</v>
      </c>
      <c r="N91" s="61">
        <f t="shared" si="27"/>
        <v>2.013104641596164E-2</v>
      </c>
      <c r="O91" s="61">
        <f t="shared" si="27"/>
        <v>2.1010726528807311E-3</v>
      </c>
      <c r="P91" s="61">
        <f t="shared" si="27"/>
        <v>7.6234038498179668E-4</v>
      </c>
      <c r="Q91" s="61">
        <f t="shared" si="27"/>
        <v>1.9182004193432078E-3</v>
      </c>
      <c r="R91" s="61">
        <f t="shared" si="27"/>
        <v>8.1842086686423343E-4</v>
      </c>
      <c r="S91" s="61">
        <f t="shared" si="27"/>
        <v>3.7607469859106679E-3</v>
      </c>
      <c r="T91" s="61">
        <f t="shared" si="27"/>
        <v>0.98992470470008354</v>
      </c>
      <c r="U91" s="61">
        <f t="shared" si="27"/>
        <v>8.5311576351914109E-3</v>
      </c>
      <c r="V91" s="61">
        <f t="shared" si="27"/>
        <v>1.0822159436520429E-2</v>
      </c>
      <c r="W91" s="61">
        <f t="shared" si="27"/>
        <v>-5.0941654190417296E-4</v>
      </c>
      <c r="X91" s="50">
        <f>AVERAGE(C91:W91)</f>
        <v>6.139763167602736E-2</v>
      </c>
      <c r="Y91" s="50">
        <f>_xlfn.QUARTILE.INC(C91:W91,3)</f>
        <v>1.0249408986188174E-2</v>
      </c>
    </row>
    <row r="92" spans="2:26" ht="15.75" customHeight="1" x14ac:dyDescent="0.25">
      <c r="C92" t="str">
        <f>IF(OR(C91&gt;$Z$92,C91&lt;$Z$90), "OUTLIER","")</f>
        <v/>
      </c>
      <c r="D92" t="str">
        <f t="shared" ref="D92:W92" si="28">IF(OR(D91&gt;$Z$92,D91&lt;$Z$90), "OUTLIER","")</f>
        <v/>
      </c>
      <c r="E92" t="str">
        <f t="shared" si="28"/>
        <v/>
      </c>
      <c r="F92" t="str">
        <f t="shared" si="28"/>
        <v/>
      </c>
      <c r="G92" t="str">
        <f t="shared" si="28"/>
        <v/>
      </c>
      <c r="H92" t="str">
        <f t="shared" si="28"/>
        <v/>
      </c>
      <c r="I92" t="str">
        <f t="shared" si="28"/>
        <v>OUTLIER</v>
      </c>
      <c r="J92" t="str">
        <f t="shared" si="28"/>
        <v/>
      </c>
      <c r="K92" t="str">
        <f t="shared" si="28"/>
        <v/>
      </c>
      <c r="L92" t="str">
        <f t="shared" si="28"/>
        <v>OUTLIER</v>
      </c>
      <c r="M92" t="str">
        <f t="shared" si="28"/>
        <v/>
      </c>
      <c r="N92" t="str">
        <f t="shared" si="28"/>
        <v>OUTLIER</v>
      </c>
      <c r="O92" t="str">
        <f t="shared" si="28"/>
        <v/>
      </c>
      <c r="P92" t="str">
        <f t="shared" si="28"/>
        <v/>
      </c>
      <c r="Q92" t="str">
        <f t="shared" si="28"/>
        <v/>
      </c>
      <c r="R92" t="str">
        <f t="shared" si="28"/>
        <v/>
      </c>
      <c r="S92" t="str">
        <f t="shared" si="28"/>
        <v/>
      </c>
      <c r="T92" t="str">
        <f t="shared" si="28"/>
        <v>OUTLIER</v>
      </c>
      <c r="U92" t="str">
        <f t="shared" si="28"/>
        <v/>
      </c>
      <c r="V92" t="str">
        <f t="shared" si="28"/>
        <v/>
      </c>
      <c r="W92" t="str">
        <f t="shared" si="28"/>
        <v/>
      </c>
      <c r="Y92" s="50">
        <f>Y91-Y90</f>
        <v>8.9028068582309439E-3</v>
      </c>
      <c r="Z92" s="50">
        <f>Y92+Y91</f>
        <v>1.9152215844419118E-2</v>
      </c>
    </row>
    <row r="93" spans="2:26" ht="15.75" customHeight="1" x14ac:dyDescent="0.25">
      <c r="C93" s="60">
        <f>IF(C92="",C91,"")</f>
        <v>8.0782676026669442E-3</v>
      </c>
      <c r="D93" s="60">
        <f t="shared" ref="D93:W93" si="29">IF(D92="",D91,"")</f>
        <v>4.4233424539534827E-3</v>
      </c>
      <c r="E93" s="60">
        <f t="shared" si="29"/>
        <v>6.2574458979607339E-3</v>
      </c>
      <c r="F93" s="60">
        <f t="shared" si="29"/>
        <v>7.5793636263775666E-3</v>
      </c>
      <c r="G93" s="60">
        <f t="shared" si="29"/>
        <v>0</v>
      </c>
      <c r="H93" s="60">
        <f t="shared" si="29"/>
        <v>0</v>
      </c>
      <c r="I93" s="60" t="str">
        <f t="shared" si="29"/>
        <v/>
      </c>
      <c r="J93" s="60">
        <f t="shared" si="29"/>
        <v>0</v>
      </c>
      <c r="K93" s="60">
        <f t="shared" si="29"/>
        <v>1.1560693641619046E-3</v>
      </c>
      <c r="L93" s="60" t="str">
        <f t="shared" si="29"/>
        <v/>
      </c>
      <c r="M93" s="60">
        <f t="shared" si="29"/>
        <v>-2.5301274247802041E-3</v>
      </c>
      <c r="N93" s="60" t="str">
        <f t="shared" si="29"/>
        <v/>
      </c>
      <c r="O93" s="60">
        <f t="shared" si="29"/>
        <v>2.1010726528807311E-3</v>
      </c>
      <c r="P93" s="60">
        <f t="shared" si="29"/>
        <v>7.6234038498179668E-4</v>
      </c>
      <c r="Q93" s="60">
        <f t="shared" si="29"/>
        <v>1.9182004193432078E-3</v>
      </c>
      <c r="R93" s="60">
        <f t="shared" si="29"/>
        <v>8.1842086686423343E-4</v>
      </c>
      <c r="S93" s="60">
        <f t="shared" si="29"/>
        <v>3.7607469859106679E-3</v>
      </c>
      <c r="T93" s="60" t="str">
        <f t="shared" si="29"/>
        <v/>
      </c>
      <c r="U93" s="60">
        <f t="shared" si="29"/>
        <v>8.5311576351914109E-3</v>
      </c>
      <c r="V93" s="60">
        <f t="shared" si="29"/>
        <v>1.0822159436520429E-2</v>
      </c>
      <c r="W93" s="60">
        <f t="shared" si="29"/>
        <v>-5.0941654190417296E-4</v>
      </c>
      <c r="X93" s="50">
        <f>AVERAGE(C93:W93)</f>
        <v>3.1275907858899256E-3</v>
      </c>
    </row>
  </sheetData>
  <mergeCells count="2">
    <mergeCell ref="A11:A13"/>
    <mergeCell ref="A8:A10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1"/>
  <sheetViews>
    <sheetView zoomScale="85" zoomScaleNormal="85" workbookViewId="0">
      <selection activeCell="N22" sqref="N22"/>
    </sheetView>
  </sheetViews>
  <sheetFormatPr defaultRowHeight="15" x14ac:dyDescent="0.25"/>
  <cols>
    <col min="2" max="2" width="26.140625" bestFit="1" customWidth="1"/>
    <col min="3" max="3" width="9.28515625" bestFit="1" customWidth="1"/>
    <col min="4" max="4" width="10.28515625" bestFit="1" customWidth="1"/>
    <col min="5" max="6" width="9.140625" bestFit="1" customWidth="1"/>
    <col min="7" max="7" width="9.5703125" bestFit="1" customWidth="1"/>
    <col min="8" max="9" width="10.5703125" bestFit="1" customWidth="1"/>
    <col min="10" max="10" width="10.42578125" bestFit="1" customWidth="1"/>
    <col min="11" max="11" width="9.140625" bestFit="1" customWidth="1"/>
    <col min="12" max="12" width="11.85546875" bestFit="1" customWidth="1"/>
    <col min="13" max="13" width="9.140625" bestFit="1" customWidth="1"/>
    <col min="14" max="14" width="13.42578125" bestFit="1" customWidth="1"/>
    <col min="15" max="15" width="9.85546875" bestFit="1" customWidth="1"/>
    <col min="16" max="16" width="14.85546875" bestFit="1" customWidth="1"/>
    <col min="17" max="17" width="16.28515625" customWidth="1"/>
    <col min="18" max="18" width="17.5703125" bestFit="1" customWidth="1"/>
    <col min="19" max="19" width="18.5703125" bestFit="1" customWidth="1"/>
    <col min="20" max="20" width="16.42578125" bestFit="1" customWidth="1"/>
    <col min="21" max="21" width="18.5703125" bestFit="1" customWidth="1"/>
    <col min="22" max="22" width="13.42578125" bestFit="1" customWidth="1"/>
  </cols>
  <sheetData>
    <row r="1" spans="2:22" ht="15.75" customHeight="1" thickBot="1" x14ac:dyDescent="0.3"/>
    <row r="2" spans="2:22" ht="15.75" customHeight="1" thickBot="1" x14ac:dyDescent="0.3">
      <c r="B2" s="47"/>
      <c r="C2" s="45" t="s">
        <v>1</v>
      </c>
      <c r="D2" s="45" t="s">
        <v>2</v>
      </c>
      <c r="E2" s="45" t="s">
        <v>37</v>
      </c>
      <c r="F2" s="45" t="s">
        <v>5</v>
      </c>
      <c r="G2" s="45" t="s">
        <v>4</v>
      </c>
      <c r="H2" s="45" t="s">
        <v>34</v>
      </c>
      <c r="I2" s="45" t="s">
        <v>35</v>
      </c>
      <c r="J2" s="45" t="s">
        <v>36</v>
      </c>
      <c r="K2" s="45" t="s">
        <v>9</v>
      </c>
      <c r="L2" s="45" t="s">
        <v>38</v>
      </c>
      <c r="M2" s="45" t="s">
        <v>39</v>
      </c>
      <c r="N2" s="45" t="s">
        <v>40</v>
      </c>
      <c r="O2" s="46" t="s">
        <v>41</v>
      </c>
    </row>
    <row r="3" spans="2:22" x14ac:dyDescent="0.25">
      <c r="B3" s="7" t="s">
        <v>42</v>
      </c>
      <c r="C3" s="42">
        <f>'DWT - M4'!C3</f>
        <v>0.1817207187414169</v>
      </c>
      <c r="D3" s="43">
        <f>'DWT - M4'!D3</f>
        <v>0.12561541795730591</v>
      </c>
      <c r="E3" s="43">
        <f>'DWT - M4'!J3</f>
        <v>1.1659947633743291</v>
      </c>
      <c r="F3" s="43">
        <f>'DWT - M4'!E3</f>
        <v>0.66937875747680664</v>
      </c>
      <c r="G3" s="43">
        <f>'DWT - M4'!F3</f>
        <v>0.52433526515960693</v>
      </c>
      <c r="H3" s="43">
        <f>'DWT - M4'!G3</f>
        <v>8.3038650453090668E-2</v>
      </c>
      <c r="I3" s="43">
        <f>'DWT - M4'!H3</f>
        <v>0.1150124222040176</v>
      </c>
      <c r="J3" s="43">
        <f>'DWT - M4'!I3</f>
        <v>0.15758469700813291</v>
      </c>
      <c r="K3" s="43">
        <f>'DWT - M4'!K3</f>
        <v>0.2809949517250061</v>
      </c>
      <c r="L3" s="43">
        <f>'DWT - M4'!L3</f>
        <v>22.157926559448239</v>
      </c>
      <c r="M3" s="43">
        <f>'DWT - M4'!M3</f>
        <v>18.204866409301761</v>
      </c>
      <c r="N3" s="43">
        <f>'DWT - M4'!N3</f>
        <v>13.475234985351561</v>
      </c>
      <c r="O3" s="44">
        <f>'DWT - M4'!O3</f>
        <v>3.639060497283936</v>
      </c>
      <c r="Q3" t="s">
        <v>87</v>
      </c>
    </row>
    <row r="4" spans="2:22" x14ac:dyDescent="0.25">
      <c r="B4" s="35" t="s">
        <v>66</v>
      </c>
      <c r="C4" s="36">
        <f>'Power - M4'!C4</f>
        <v>0.18196999999999999</v>
      </c>
      <c r="D4">
        <f>'Power - M4'!D4</f>
        <v>0.12576000000000001</v>
      </c>
      <c r="E4">
        <f>'Power - M4'!J4</f>
        <v>1.16737</v>
      </c>
      <c r="F4">
        <f>'Power - M4'!E4</f>
        <v>0.67027999999999999</v>
      </c>
      <c r="G4">
        <f>'Power - M4'!F4</f>
        <v>0</v>
      </c>
      <c r="H4">
        <f>'Power - M4'!G4</f>
        <v>8.3150000000000002E-2</v>
      </c>
      <c r="I4">
        <f>'Power - M4'!H4</f>
        <v>0.11518</v>
      </c>
      <c r="J4">
        <f>'Power - M4'!I4</f>
        <v>0.15784999999999999</v>
      </c>
      <c r="K4">
        <f>'Power - M4'!K4</f>
        <v>0.28151999999999999</v>
      </c>
      <c r="L4">
        <f>'Power - M4'!L4</f>
        <v>22.182179999999999</v>
      </c>
      <c r="M4">
        <f>'Power - M4'!M4</f>
        <v>18.257549999999998</v>
      </c>
      <c r="N4">
        <f>'Power - M4'!N4</f>
        <v>13.51267</v>
      </c>
      <c r="O4" s="3">
        <f>'Power - M4'!O4</f>
        <v>3.6511200000000001</v>
      </c>
      <c r="Q4">
        <f>1/100000</f>
        <v>1.0000000000000001E-5</v>
      </c>
    </row>
    <row r="5" spans="2:22" ht="15.75" customHeight="1" thickBot="1" x14ac:dyDescent="0.3">
      <c r="B5" s="37" t="s">
        <v>33</v>
      </c>
      <c r="C5" s="38">
        <f t="shared" ref="C5:O5" si="0">(C4-C3)/C3</f>
        <v>1.3717822618664038E-3</v>
      </c>
      <c r="D5" s="39">
        <f t="shared" si="0"/>
        <v>1.1509896240861366E-3</v>
      </c>
      <c r="E5" s="39">
        <f t="shared" si="0"/>
        <v>1.1794535180339035E-3</v>
      </c>
      <c r="F5" s="39">
        <f t="shared" si="0"/>
        <v>1.3463865011052035E-3</v>
      </c>
      <c r="G5" s="39">
        <f t="shared" si="0"/>
        <v>-1</v>
      </c>
      <c r="H5" s="39">
        <f t="shared" si="0"/>
        <v>1.340936374829892E-3</v>
      </c>
      <c r="I5" s="39">
        <f t="shared" si="0"/>
        <v>1.4570408375987865E-3</v>
      </c>
      <c r="J5" s="39">
        <f t="shared" si="0"/>
        <v>1.6835580922771409E-3</v>
      </c>
      <c r="K5" s="39">
        <f t="shared" si="0"/>
        <v>1.8685327681891028E-3</v>
      </c>
      <c r="L5" s="39">
        <f t="shared" si="0"/>
        <v>1.0945717545678248E-3</v>
      </c>
      <c r="M5" s="39">
        <f t="shared" si="0"/>
        <v>2.893928992047884E-3</v>
      </c>
      <c r="N5" s="39">
        <f t="shared" si="0"/>
        <v>2.7780602482356323E-3</v>
      </c>
      <c r="O5" s="40">
        <f t="shared" si="0"/>
        <v>3.3139055327782905E-3</v>
      </c>
      <c r="P5" s="50">
        <f>AVERAGE(C5:O5)</f>
        <v>-7.527083488418336E-2</v>
      </c>
    </row>
    <row r="6" spans="2:22" x14ac:dyDescent="0.25">
      <c r="B6" s="7" t="s">
        <v>43</v>
      </c>
      <c r="C6" s="42">
        <f>'DWT - M4'!C4</f>
        <v>0.18180342018604281</v>
      </c>
      <c r="D6" s="43">
        <f>'DWT - M4'!D4</f>
        <v>0.12573190033435819</v>
      </c>
      <c r="E6" s="43">
        <f>'DWT - M4'!J4</f>
        <v>1.1659219264984131</v>
      </c>
      <c r="F6" s="43">
        <f>'DWT - M4'!E4</f>
        <v>0.66938525438308716</v>
      </c>
      <c r="G6" s="43">
        <f>'DWT - M4'!F4</f>
        <v>0.52434313297271729</v>
      </c>
      <c r="H6" s="43">
        <f>'DWT - M4'!G4</f>
        <v>8.4353499114513397E-2</v>
      </c>
      <c r="I6" s="43">
        <f>'DWT - M4'!H4</f>
        <v>0.1163258478045464</v>
      </c>
      <c r="J6" s="43">
        <f>'DWT - M4'!I4</f>
        <v>0.1576608419418335</v>
      </c>
      <c r="K6" s="43">
        <f>'DWT - M4'!K4</f>
        <v>0.28069335222244263</v>
      </c>
      <c r="L6" s="43">
        <f>'DWT - M4'!L4</f>
        <v>22.157903671264648</v>
      </c>
      <c r="M6" s="43">
        <f>'DWT - M4'!M4</f>
        <v>17.966117858886719</v>
      </c>
      <c r="N6" s="43">
        <f>'DWT - M4'!N4</f>
        <v>13.475326538085939</v>
      </c>
      <c r="O6" s="44">
        <f>'DWT - M4'!O4</f>
        <v>3.641632080078125</v>
      </c>
    </row>
    <row r="7" spans="2:22" x14ac:dyDescent="0.25">
      <c r="B7" s="35" t="s">
        <v>67</v>
      </c>
      <c r="C7" s="51">
        <f>'Power - M4'!C5</f>
        <v>0.18204999999999999</v>
      </c>
      <c r="D7" s="48">
        <f>'Power - M4'!D5</f>
        <v>0.12590999999999999</v>
      </c>
      <c r="E7" s="48">
        <f>'Power - M4'!J5</f>
        <v>1.1669099999999999</v>
      </c>
      <c r="F7" s="48">
        <f>'Power - M4'!E5</f>
        <v>0.67018</v>
      </c>
      <c r="G7" s="48">
        <f>'Power - M4'!F5</f>
        <v>0</v>
      </c>
      <c r="H7" s="48">
        <f>'Power - M4'!G5</f>
        <v>8.4489999999999996E-2</v>
      </c>
      <c r="I7" s="48">
        <f>'Power - M4'!H5</f>
        <v>0.11655</v>
      </c>
      <c r="J7" s="48">
        <f>'Power - M4'!I5</f>
        <v>0.15792</v>
      </c>
      <c r="K7" s="48">
        <f>'Power - M4'!K5</f>
        <v>0.28119</v>
      </c>
      <c r="L7" s="48">
        <f>'Power - M4'!L5</f>
        <v>22.189070000000001</v>
      </c>
      <c r="M7" s="48">
        <f>'Power - M4'!M5</f>
        <v>18.022040000000001</v>
      </c>
      <c r="N7" s="48">
        <f>'Power - M4'!N5</f>
        <v>13.51703</v>
      </c>
      <c r="O7" s="49">
        <f>'Power - M4'!O5</f>
        <v>3.65442</v>
      </c>
    </row>
    <row r="8" spans="2:22" ht="15.75" customHeight="1" thickBot="1" x14ac:dyDescent="0.3">
      <c r="B8" s="41" t="s">
        <v>33</v>
      </c>
      <c r="C8" s="38">
        <f t="shared" ref="C8:O8" si="1">(C7-C6)/C6</f>
        <v>1.3562990933000409E-3</v>
      </c>
      <c r="D8" s="39">
        <f t="shared" si="1"/>
        <v>1.4165034105758925E-3</v>
      </c>
      <c r="E8" s="39">
        <f t="shared" si="1"/>
        <v>8.4746111993473238E-4</v>
      </c>
      <c r="F8" s="39">
        <f t="shared" si="1"/>
        <v>1.1872768509746843E-3</v>
      </c>
      <c r="G8" s="39">
        <f t="shared" si="1"/>
        <v>-1</v>
      </c>
      <c r="H8" s="39">
        <f t="shared" si="1"/>
        <v>1.618200630910317E-3</v>
      </c>
      <c r="I8" s="39">
        <f t="shared" si="1"/>
        <v>1.9269336925893644E-3</v>
      </c>
      <c r="J8" s="39">
        <f t="shared" si="1"/>
        <v>1.6437693404055336E-3</v>
      </c>
      <c r="K8" s="39">
        <f t="shared" si="1"/>
        <v>1.7693606693035869E-3</v>
      </c>
      <c r="L8" s="39">
        <f t="shared" si="1"/>
        <v>1.4065558365871226E-3</v>
      </c>
      <c r="M8" s="39">
        <f t="shared" si="1"/>
        <v>3.1126446766361693E-3</v>
      </c>
      <c r="N8" s="39">
        <f t="shared" si="1"/>
        <v>3.0948015839313728E-3</v>
      </c>
      <c r="O8" s="40">
        <f t="shared" si="1"/>
        <v>3.5115903091453046E-3</v>
      </c>
      <c r="P8" s="50">
        <f>AVERAGE(C8:O8)</f>
        <v>-7.5162200214285074E-2</v>
      </c>
    </row>
    <row r="10" spans="2:22" ht="15.75" customHeight="1" thickBot="1" x14ac:dyDescent="0.3"/>
    <row r="11" spans="2:22" ht="19.5" customHeight="1" thickBot="1" x14ac:dyDescent="0.35">
      <c r="B11" s="55" t="s">
        <v>51</v>
      </c>
      <c r="C11" s="62" t="s">
        <v>1</v>
      </c>
      <c r="D11" s="63" t="s">
        <v>2</v>
      </c>
      <c r="E11" s="63" t="s">
        <v>37</v>
      </c>
      <c r="F11" s="63" t="s">
        <v>5</v>
      </c>
      <c r="G11" s="63" t="s">
        <v>4</v>
      </c>
      <c r="H11" s="63" t="s">
        <v>34</v>
      </c>
      <c r="I11" s="63" t="s">
        <v>35</v>
      </c>
      <c r="J11" s="63" t="s">
        <v>36</v>
      </c>
      <c r="K11" s="63" t="s">
        <v>9</v>
      </c>
      <c r="L11" s="63" t="s">
        <v>38</v>
      </c>
      <c r="M11" s="63" t="s">
        <v>39</v>
      </c>
      <c r="N11" s="63" t="s">
        <v>40</v>
      </c>
      <c r="O11" s="63" t="s">
        <v>41</v>
      </c>
      <c r="P11" s="63" t="s">
        <v>52</v>
      </c>
      <c r="Q11" s="63" t="s">
        <v>53</v>
      </c>
      <c r="R11" s="63" t="s">
        <v>54</v>
      </c>
      <c r="S11" s="63" t="s">
        <v>55</v>
      </c>
      <c r="T11" s="63" t="s">
        <v>56</v>
      </c>
      <c r="U11" s="63" t="s">
        <v>57</v>
      </c>
      <c r="V11" s="64" t="s">
        <v>58</v>
      </c>
    </row>
    <row r="12" spans="2:22" x14ac:dyDescent="0.25">
      <c r="B12" s="7" t="s">
        <v>42</v>
      </c>
      <c r="C12" s="42">
        <f>'DWT - M4'!C14</f>
        <v>3.5550061613321297E-2</v>
      </c>
      <c r="D12" s="43">
        <f>'DWT - M4'!E14</f>
        <v>2.6041038334369659E-2</v>
      </c>
      <c r="E12" s="43">
        <f>'DWT - M4'!Q14</f>
        <v>0.40878638625144958</v>
      </c>
      <c r="F12" s="43">
        <f>'DWT - M4'!G14</f>
        <v>0.14181004464626309</v>
      </c>
      <c r="G12" s="43">
        <f>'DWT - M4'!I14</f>
        <v>0.12410804629325869</v>
      </c>
      <c r="H12" s="43">
        <f>'DWT - M4'!K14</f>
        <v>1.5676449984312061E-2</v>
      </c>
      <c r="I12" s="43">
        <f>'DWT - M4'!M14</f>
        <v>2.0895799621939659E-2</v>
      </c>
      <c r="J12" s="43">
        <f>'DWT - M4'!O14</f>
        <v>3.9302900433540337E-2</v>
      </c>
      <c r="K12" s="43">
        <f>'DWT - M4'!R14</f>
        <v>7.3919773101806641E-2</v>
      </c>
      <c r="L12" s="43">
        <f>'DWT - M4'!U14</f>
        <v>5.2393202781677246</v>
      </c>
      <c r="M12" s="43">
        <f>'DWT - M4'!V14</f>
        <v>4.3822779655456543</v>
      </c>
      <c r="N12" s="43">
        <f>'DWT - M4'!W14</f>
        <v>4.5558657646179199</v>
      </c>
      <c r="O12" s="43">
        <f>'DWT - M4'!S14</f>
        <v>0.56869947910308838</v>
      </c>
      <c r="P12" s="43">
        <f>'DWT - M4'!D14</f>
        <v>2.644729986786842E-2</v>
      </c>
      <c r="Q12" s="43">
        <f>'DWT - M4'!F14</f>
        <v>1.7546150833368301E-2</v>
      </c>
      <c r="R12" s="43">
        <f>'DWT - M4'!H14</f>
        <v>8.9986450970172882E-2</v>
      </c>
      <c r="S12" s="43">
        <f>'DWT - M4'!J14</f>
        <v>6.5041385591030121E-2</v>
      </c>
      <c r="T12" s="43">
        <f>'DWT - M4'!L14</f>
        <v>1.105502527207136E-2</v>
      </c>
      <c r="U12" s="43">
        <f>'DWT - M4'!N14</f>
        <v>1.700748689472675E-2</v>
      </c>
      <c r="V12" s="44">
        <f>'DWT - M4'!P14</f>
        <v>2.416321262717247E-2</v>
      </c>
    </row>
    <row r="13" spans="2:22" x14ac:dyDescent="0.25">
      <c r="B13" s="35" t="s">
        <v>66</v>
      </c>
      <c r="C13" s="48">
        <f>'Power - M4'!C21</f>
        <v>3.5639999999999998E-2</v>
      </c>
      <c r="D13" s="48">
        <f>'Power - M4'!E21</f>
        <v>2.6100000000000002E-2</v>
      </c>
      <c r="E13" s="48">
        <f>'Power - M4'!Q21</f>
        <v>0.40977999999999998</v>
      </c>
      <c r="F13" s="48">
        <f>'Power - M4'!G21</f>
        <v>0.14215</v>
      </c>
      <c r="G13" s="48">
        <f>'Power - M4'!I21</f>
        <v>0.12443</v>
      </c>
      <c r="H13" s="48">
        <f>'Power - M4'!K21</f>
        <v>1.5610000000000001E-2</v>
      </c>
      <c r="I13" s="48">
        <f>'Power - M4'!M21</f>
        <v>2.094E-2</v>
      </c>
      <c r="J13" s="48">
        <f>'Power - M4'!O21</f>
        <v>3.9399999999999998E-2</v>
      </c>
      <c r="K13" s="48">
        <f>'Power - M4'!R21</f>
        <v>7.4109999999999995E-2</v>
      </c>
      <c r="L13" s="48">
        <f>'Power - M4'!U21</f>
        <v>5.2515400000000003</v>
      </c>
      <c r="M13" s="48">
        <f>'Power - M4'!V21</f>
        <v>4.3937200000000001</v>
      </c>
      <c r="N13" s="48">
        <f>'Power - M4'!W21</f>
        <v>4.5699100000000001</v>
      </c>
      <c r="O13" s="48">
        <f>'Power - M4'!S21</f>
        <v>0.56930999999999998</v>
      </c>
      <c r="P13" s="48">
        <f>'Power - M4'!D21</f>
        <v>2.649E-2</v>
      </c>
      <c r="Q13" s="48">
        <f>'Power - M4'!F21</f>
        <v>1.7579999999999998E-2</v>
      </c>
      <c r="R13" s="48">
        <f>'Power - M4'!H21</f>
        <v>9.0139999999999998E-2</v>
      </c>
      <c r="S13" s="48">
        <f>'Power - M4'!J21</f>
        <v>6.5140000000000003E-2</v>
      </c>
      <c r="T13" s="48">
        <f>'Power - M4'!L21</f>
        <v>1.107E-2</v>
      </c>
      <c r="U13" s="48">
        <f>'Power - M4'!N21</f>
        <v>1.703E-2</v>
      </c>
      <c r="V13" s="49">
        <f>'Power - M4'!P21</f>
        <v>2.4199999999999999E-2</v>
      </c>
    </row>
    <row r="14" spans="2:22" ht="15.75" customHeight="1" thickBot="1" x14ac:dyDescent="0.3">
      <c r="B14" s="41" t="s">
        <v>33</v>
      </c>
      <c r="C14" s="39">
        <f t="shared" ref="C14:V14" si="2">(C13-C12)/C12</f>
        <v>2.5299080394560842E-3</v>
      </c>
      <c r="D14" s="39">
        <f t="shared" si="2"/>
        <v>2.2641825903125783E-3</v>
      </c>
      <c r="E14" s="39">
        <f t="shared" si="2"/>
        <v>2.4306429518403984E-3</v>
      </c>
      <c r="F14" s="39">
        <f t="shared" si="2"/>
        <v>2.3972586327358023E-3</v>
      </c>
      <c r="G14" s="39">
        <f t="shared" si="2"/>
        <v>2.5941404796635823E-3</v>
      </c>
      <c r="H14" s="39">
        <f t="shared" si="2"/>
        <v>-4.2388413434520595E-3</v>
      </c>
      <c r="I14" s="39">
        <f t="shared" si="2"/>
        <v>2.1152757424957661E-3</v>
      </c>
      <c r="J14" s="39">
        <f t="shared" si="2"/>
        <v>2.4705445498571228E-3</v>
      </c>
      <c r="K14" s="39">
        <f t="shared" si="2"/>
        <v>2.5734237296881723E-3</v>
      </c>
      <c r="L14" s="39">
        <f t="shared" si="2"/>
        <v>2.3323105256984108E-3</v>
      </c>
      <c r="M14" s="39">
        <f t="shared" si="2"/>
        <v>2.6109787065780256E-3</v>
      </c>
      <c r="N14" s="39">
        <f t="shared" si="2"/>
        <v>3.0826710240568389E-3</v>
      </c>
      <c r="O14" s="39">
        <f t="shared" si="2"/>
        <v>1.073538695471417E-3</v>
      </c>
      <c r="P14" s="39">
        <f t="shared" si="2"/>
        <v>1.6145365441807265E-3</v>
      </c>
      <c r="Q14" s="39">
        <f t="shared" si="2"/>
        <v>1.9291505557631785E-3</v>
      </c>
      <c r="R14" s="39">
        <f t="shared" si="2"/>
        <v>1.7063572145767983E-3</v>
      </c>
      <c r="S14" s="39">
        <f t="shared" si="2"/>
        <v>1.5161793998355803E-3</v>
      </c>
      <c r="T14" s="39">
        <f t="shared" si="2"/>
        <v>1.3545629756696509E-3</v>
      </c>
      <c r="U14" s="39">
        <f t="shared" si="2"/>
        <v>1.3237173376997001E-3</v>
      </c>
      <c r="V14" s="40">
        <f t="shared" si="2"/>
        <v>1.522453714874005E-3</v>
      </c>
    </row>
    <row r="15" spans="2:22" x14ac:dyDescent="0.25">
      <c r="B15" s="35" t="s">
        <v>43</v>
      </c>
      <c r="C15" s="48">
        <f>'DWT - M4'!C15</f>
        <v>3.5457637161016457E-2</v>
      </c>
      <c r="D15" s="48">
        <f>'DWT - M4'!E15</f>
        <v>2.6109311729669571E-2</v>
      </c>
      <c r="E15" s="48">
        <f>'DWT - M4'!Q15</f>
        <v>0.40890198945999151</v>
      </c>
      <c r="F15" s="48">
        <f>'DWT - M4'!G15</f>
        <v>0.14181074500083921</v>
      </c>
      <c r="G15" s="48">
        <f>'DWT - M4'!I15</f>
        <v>0.124110572040081</v>
      </c>
      <c r="H15" s="48">
        <f>'DWT - M4'!K15</f>
        <v>1.6241513192653659E-2</v>
      </c>
      <c r="I15" s="48">
        <f>'DWT - M4'!M15</f>
        <v>2.1412387490272519E-2</v>
      </c>
      <c r="J15" s="48">
        <f>'DWT - M4'!O15</f>
        <v>3.9227575063705437E-2</v>
      </c>
      <c r="K15" s="48">
        <f>'DWT - M4'!R15</f>
        <v>7.3727913200855255E-2</v>
      </c>
      <c r="L15" s="48">
        <f>'DWT - M4'!U15</f>
        <v>5.2393183708190918</v>
      </c>
      <c r="M15" s="48">
        <f>'DWT - M4'!V15</f>
        <v>4.357792854309082</v>
      </c>
      <c r="N15" s="48">
        <f>'DWT - M4'!W15</f>
        <v>4.5560221672058114</v>
      </c>
      <c r="O15" s="48">
        <f>'DWT - M4'!S15</f>
        <v>0.56968891620635986</v>
      </c>
      <c r="P15" s="48">
        <f>'DWT - M4'!D15</f>
        <v>2.6353063061833382E-2</v>
      </c>
      <c r="Q15" s="48">
        <f>'DWT - M4'!F15</f>
        <v>1.743365079164505E-2</v>
      </c>
      <c r="R15" s="48">
        <f>'DWT - M4'!H15</f>
        <v>8.9987590909004211E-2</v>
      </c>
      <c r="S15" s="48">
        <f>'DWT - M4'!J15</f>
        <v>6.504300981760025E-2</v>
      </c>
      <c r="T15" s="48">
        <f>'DWT - M4'!L15</f>
        <v>1.1055512353777891E-2</v>
      </c>
      <c r="U15" s="48">
        <f>'DWT - M4'!N15</f>
        <v>1.6985250636935231E-2</v>
      </c>
      <c r="V15" s="49">
        <f>'DWT - M4'!P15</f>
        <v>2.408713661134243E-2</v>
      </c>
    </row>
    <row r="16" spans="2:22" x14ac:dyDescent="0.25">
      <c r="B16" s="35" t="s">
        <v>67</v>
      </c>
      <c r="C16" s="48">
        <f>'Power - M4'!C22</f>
        <v>3.5459999999999998E-2</v>
      </c>
      <c r="D16" s="48">
        <f>'Power - M4'!E22</f>
        <v>2.6169999999999999E-2</v>
      </c>
      <c r="E16" s="48">
        <f>'Power - M4'!Q22</f>
        <v>0.40998000000000001</v>
      </c>
      <c r="F16" s="48">
        <f>'Power - M4'!G22</f>
        <v>0.14215</v>
      </c>
      <c r="G16" s="48">
        <f>'Power - M4'!I22</f>
        <v>0.12443</v>
      </c>
      <c r="H16" s="48">
        <f>'Power - M4'!K22</f>
        <v>1.6279999999999999E-2</v>
      </c>
      <c r="I16" s="48">
        <f>'Power - M4'!M22</f>
        <v>2.146E-2</v>
      </c>
      <c r="J16" s="48">
        <f>'Power - M4'!O22</f>
        <v>3.934E-2</v>
      </c>
      <c r="K16" s="48">
        <f>'Power - M4'!R22</f>
        <v>7.3950000000000002E-2</v>
      </c>
      <c r="L16" s="48">
        <f>'Power - M4'!U22</f>
        <v>5.2522799999999998</v>
      </c>
      <c r="M16" s="48">
        <f>'Power - M4'!V22</f>
        <v>4.3699199999999996</v>
      </c>
      <c r="N16" s="48">
        <f>'Power - M4'!W22</f>
        <v>4.5714300000000003</v>
      </c>
      <c r="O16" s="48">
        <f>'Power - M4'!S22</f>
        <v>0.57030000000000003</v>
      </c>
      <c r="P16" s="48">
        <f>'Power - M4'!D22</f>
        <v>2.64E-2</v>
      </c>
      <c r="Q16" s="48">
        <f>'Power - M4'!F22</f>
        <v>1.7469999999999999E-2</v>
      </c>
      <c r="R16" s="48">
        <f>'Power - M4'!H22</f>
        <v>9.0149999999999994E-2</v>
      </c>
      <c r="S16" s="48">
        <f>'Power - M4'!J22</f>
        <v>6.515E-2</v>
      </c>
      <c r="T16" s="48">
        <f>'Power - M4'!L22</f>
        <v>1.107E-2</v>
      </c>
      <c r="U16" s="48">
        <f>'Power - M4'!N22</f>
        <v>1.7010000000000001E-2</v>
      </c>
      <c r="V16" s="49">
        <f>'Power - M4'!P22</f>
        <v>2.4119999999999999E-2</v>
      </c>
    </row>
    <row r="17" spans="2:27" ht="15.75" customHeight="1" thickBot="1" x14ac:dyDescent="0.3">
      <c r="B17" s="41" t="s">
        <v>33</v>
      </c>
      <c r="C17" s="39">
        <f t="shared" ref="C17:V17" si="3">(C16-C15)/C15</f>
        <v>6.6638365461615433E-5</v>
      </c>
      <c r="D17" s="39">
        <f t="shared" si="3"/>
        <v>2.3243918092817509E-3</v>
      </c>
      <c r="E17" s="39">
        <f t="shared" si="3"/>
        <v>2.6363543533553216E-3</v>
      </c>
      <c r="F17" s="39">
        <f t="shared" si="3"/>
        <v>2.3923081368678045E-3</v>
      </c>
      <c r="G17" s="39">
        <f t="shared" si="3"/>
        <v>2.573736907890849E-3</v>
      </c>
      <c r="H17" s="39">
        <f t="shared" si="3"/>
        <v>2.3696565024340318E-3</v>
      </c>
      <c r="I17" s="39">
        <f t="shared" si="3"/>
        <v>2.2235964928764436E-3</v>
      </c>
      <c r="J17" s="39">
        <f t="shared" si="3"/>
        <v>2.8659670171297842E-3</v>
      </c>
      <c r="K17" s="39">
        <f t="shared" si="3"/>
        <v>3.0122485433667539E-3</v>
      </c>
      <c r="L17" s="39">
        <f t="shared" si="3"/>
        <v>2.4739151667322093E-3</v>
      </c>
      <c r="M17" s="39">
        <f t="shared" si="3"/>
        <v>2.7828641921164199E-3</v>
      </c>
      <c r="N17" s="39">
        <f t="shared" si="3"/>
        <v>3.3818608050448641E-3</v>
      </c>
      <c r="O17" s="39">
        <f t="shared" si="3"/>
        <v>1.0726622482133941E-3</v>
      </c>
      <c r="P17" s="39">
        <f t="shared" si="3"/>
        <v>1.7810809337983956E-3</v>
      </c>
      <c r="Q17" s="39">
        <f t="shared" si="3"/>
        <v>2.085002664638061E-3</v>
      </c>
      <c r="R17" s="39">
        <f t="shared" si="3"/>
        <v>1.8047942983606628E-3</v>
      </c>
      <c r="S17" s="39">
        <f t="shared" si="3"/>
        <v>1.6449143835714445E-3</v>
      </c>
      <c r="T17" s="39">
        <f t="shared" si="3"/>
        <v>1.310445482624658E-3</v>
      </c>
      <c r="U17" s="39">
        <f t="shared" si="3"/>
        <v>1.4571090879843453E-3</v>
      </c>
      <c r="V17" s="40">
        <f t="shared" si="3"/>
        <v>1.3643543102625935E-3</v>
      </c>
    </row>
    <row r="18" spans="2:27" x14ac:dyDescent="0.25">
      <c r="C18" s="56">
        <f t="shared" ref="C18:O18" si="4">C12/C3</f>
        <v>0.195630205843</v>
      </c>
      <c r="D18" s="56">
        <f t="shared" si="4"/>
        <v>0.20730765982262203</v>
      </c>
      <c r="E18" s="56">
        <f t="shared" si="4"/>
        <v>0.35059024199083255</v>
      </c>
      <c r="F18" s="56">
        <f t="shared" si="4"/>
        <v>0.21185321921599323</v>
      </c>
      <c r="G18" s="56">
        <f t="shared" si="4"/>
        <v>0.23669597400716577</v>
      </c>
      <c r="H18" s="56">
        <f t="shared" si="4"/>
        <v>0.18878498023240201</v>
      </c>
      <c r="I18" s="56">
        <f t="shared" si="4"/>
        <v>0.1816829801642916</v>
      </c>
      <c r="J18" s="56">
        <f t="shared" si="4"/>
        <v>0.24940810357690965</v>
      </c>
      <c r="K18" s="56">
        <f t="shared" si="4"/>
        <v>0.26306441680898152</v>
      </c>
      <c r="L18" s="56">
        <f t="shared" si="4"/>
        <v>0.23645354469927399</v>
      </c>
      <c r="M18" s="56">
        <f t="shared" si="4"/>
        <v>0.24072013861670158</v>
      </c>
      <c r="N18" s="56">
        <f t="shared" si="4"/>
        <v>0.33809174901739647</v>
      </c>
      <c r="O18" s="56">
        <f t="shared" si="4"/>
        <v>0.15627645638964927</v>
      </c>
    </row>
    <row r="19" spans="2:27" x14ac:dyDescent="0.25">
      <c r="C19" s="56">
        <f t="shared" ref="C19:O19" si="5">C15/C4</f>
        <v>0.19485430104421861</v>
      </c>
      <c r="D19" s="56">
        <f t="shared" si="5"/>
        <v>0.20761221159088397</v>
      </c>
      <c r="E19" s="56">
        <f t="shared" si="5"/>
        <v>0.35027625299604365</v>
      </c>
      <c r="F19" s="56">
        <f t="shared" si="5"/>
        <v>0.21156941129205586</v>
      </c>
      <c r="G19" s="56" t="e">
        <f t="shared" si="5"/>
        <v>#DIV/0!</v>
      </c>
      <c r="H19" s="56">
        <f t="shared" si="5"/>
        <v>0.19532787964706746</v>
      </c>
      <c r="I19" s="56">
        <f t="shared" si="5"/>
        <v>0.18590369413329152</v>
      </c>
      <c r="J19" s="56">
        <f t="shared" si="5"/>
        <v>0.24851172039091188</v>
      </c>
      <c r="K19" s="56">
        <f t="shared" si="5"/>
        <v>0.26189227479701355</v>
      </c>
      <c r="L19" s="56">
        <f t="shared" si="5"/>
        <v>0.23619492632460345</v>
      </c>
      <c r="M19" s="56">
        <f t="shared" si="5"/>
        <v>0.23868442667877576</v>
      </c>
      <c r="N19" s="56">
        <f t="shared" si="5"/>
        <v>0.33716668631779001</v>
      </c>
      <c r="O19" s="56">
        <f t="shared" si="5"/>
        <v>0.15603127703454278</v>
      </c>
    </row>
    <row r="21" spans="2:27" ht="15.75" customHeight="1" thickBot="1" x14ac:dyDescent="0.3">
      <c r="C21">
        <v>2</v>
      </c>
      <c r="D21">
        <v>1</v>
      </c>
      <c r="H21">
        <v>3</v>
      </c>
      <c r="I21">
        <v>4</v>
      </c>
      <c r="J21">
        <v>6</v>
      </c>
      <c r="K21">
        <v>5</v>
      </c>
    </row>
    <row r="22" spans="2:27" ht="19.5" customHeight="1" thickBot="1" x14ac:dyDescent="0.35">
      <c r="B22" s="55" t="s">
        <v>60</v>
      </c>
      <c r="C22" s="62" t="s">
        <v>1</v>
      </c>
      <c r="D22" s="63" t="s">
        <v>2</v>
      </c>
      <c r="E22" s="63" t="s">
        <v>37</v>
      </c>
      <c r="F22" s="63" t="s">
        <v>5</v>
      </c>
      <c r="G22" s="63" t="s">
        <v>4</v>
      </c>
      <c r="H22" s="63" t="s">
        <v>34</v>
      </c>
      <c r="I22" s="63" t="s">
        <v>35</v>
      </c>
      <c r="J22" s="63" t="s">
        <v>36</v>
      </c>
      <c r="K22" s="63" t="s">
        <v>9</v>
      </c>
      <c r="L22" s="63" t="s">
        <v>38</v>
      </c>
      <c r="M22" s="63" t="s">
        <v>39</v>
      </c>
      <c r="N22" s="63" t="s">
        <v>40</v>
      </c>
      <c r="O22" s="63" t="s">
        <v>41</v>
      </c>
      <c r="P22" s="63" t="s">
        <v>52</v>
      </c>
      <c r="Q22" s="66" t="s">
        <v>53</v>
      </c>
      <c r="R22" s="63" t="s">
        <v>54</v>
      </c>
      <c r="S22" s="63" t="s">
        <v>55</v>
      </c>
      <c r="T22" s="63" t="s">
        <v>56</v>
      </c>
      <c r="U22" s="63" t="s">
        <v>57</v>
      </c>
      <c r="V22" s="64" t="s">
        <v>58</v>
      </c>
    </row>
    <row r="23" spans="2:27" x14ac:dyDescent="0.25">
      <c r="B23" s="7" t="s">
        <v>42</v>
      </c>
      <c r="C23" s="36">
        <f>'DWT - M4'!C25</f>
        <v>3.1151661649346352E-2</v>
      </c>
      <c r="D23">
        <f>'DWT - M4'!E25</f>
        <v>2.153847552835941E-2</v>
      </c>
      <c r="E23">
        <f>'DWT - M4'!Q25</f>
        <v>0.45757946372032171</v>
      </c>
      <c r="F23">
        <f>'DWT - M4'!G25</f>
        <v>9.855247288942337E-2</v>
      </c>
      <c r="G23">
        <f>'DWT - M4'!I25</f>
        <v>8.1466309726238251E-2</v>
      </c>
      <c r="H23">
        <f>'DWT - M4'!K25</f>
        <v>1.606612466275692E-2</v>
      </c>
      <c r="I23">
        <f>'DWT - M4'!M25</f>
        <v>3.2001424580812447E-2</v>
      </c>
      <c r="J23">
        <f>'DWT - M4'!O25</f>
        <v>3.1870998442172997E-2</v>
      </c>
      <c r="K23">
        <f>'DWT - M4'!R25</f>
        <v>3.2073412090539932E-2</v>
      </c>
      <c r="L23">
        <f>'DWT - M4'!U25</f>
        <v>3.5427935123443599</v>
      </c>
      <c r="M23">
        <f>'DWT - M4'!V25</f>
        <v>4.162874698638916</v>
      </c>
      <c r="N23">
        <f>'DWT - M4'!W25</f>
        <v>2.565973281860352</v>
      </c>
      <c r="O23">
        <f>'DWT - M4'!S25</f>
        <v>0.38266411423683172</v>
      </c>
      <c r="P23">
        <f>'DWT - M4'!D25</f>
        <v>2.6409400627017021E-2</v>
      </c>
      <c r="Q23">
        <f>'DWT - M4'!F25</f>
        <v>1.754668727517128E-2</v>
      </c>
      <c r="R23">
        <f>'DWT - M4'!H25</f>
        <v>8.9644327759742737E-2</v>
      </c>
      <c r="S23">
        <f>'DWT - M4'!J25</f>
        <v>6.4666174352169037E-2</v>
      </c>
      <c r="T23">
        <f>'DWT - M4'!L25</f>
        <v>1.1172724887728689E-2</v>
      </c>
      <c r="U23">
        <f>'DWT - M4'!N25</f>
        <v>1.7213737592101101E-2</v>
      </c>
      <c r="V23" s="3">
        <f>'DWT - M4'!P25</f>
        <v>2.4125125259160999E-2</v>
      </c>
      <c r="AA23" t="s">
        <v>88</v>
      </c>
    </row>
    <row r="24" spans="2:27" x14ac:dyDescent="0.25">
      <c r="B24" s="35" t="s">
        <v>66</v>
      </c>
      <c r="C24" s="36">
        <f>'Power - M4'!C39</f>
        <v>3.091E-2</v>
      </c>
      <c r="D24">
        <f>'Power - M4'!E39</f>
        <v>2.1579999999999998E-2</v>
      </c>
      <c r="E24">
        <f>'Power - M4'!Q39</f>
        <v>3.2129999999999999E-2</v>
      </c>
      <c r="F24">
        <f>'Power - M4'!G39</f>
        <v>9.8739999999999994E-2</v>
      </c>
      <c r="G24">
        <f>'Power - M4'!I39</f>
        <v>8.1610000000000002E-2</v>
      </c>
      <c r="H24">
        <f>'Power - M4'!K39</f>
        <v>1.609E-2</v>
      </c>
      <c r="I24">
        <f>'Power - M4'!M39</f>
        <v>3.2059999999999998E-2</v>
      </c>
      <c r="J24">
        <f>'Power - M4'!O39</f>
        <v>3.193E-2</v>
      </c>
      <c r="K24">
        <f>'Power - M4'!R39</f>
        <v>0.45856000000000002</v>
      </c>
      <c r="L24">
        <f>'Power - M4'!U39</f>
        <v>3.5499900000000002</v>
      </c>
      <c r="M24">
        <f>'Power - M4'!V39</f>
        <v>4.1707999999999998</v>
      </c>
      <c r="N24">
        <f>'Power - M4'!W39</f>
        <v>2.5717400000000001</v>
      </c>
      <c r="O24">
        <f>'Power - M4'!S39</f>
        <v>0.38346999999999998</v>
      </c>
      <c r="P24">
        <f>'Power - M4'!D39</f>
        <v>2.6450000000000001E-2</v>
      </c>
      <c r="Q24">
        <f>'Power - M4'!F39</f>
        <v>1.7579999999999998E-2</v>
      </c>
      <c r="R24">
        <f>'Power - M4'!H39</f>
        <v>8.9810000000000001E-2</v>
      </c>
      <c r="S24">
        <f>'Power - M4'!J39</f>
        <v>6.4759999999999998E-2</v>
      </c>
      <c r="T24">
        <f>'Power - M4'!L39</f>
        <v>1.119E-2</v>
      </c>
      <c r="U24">
        <f>'Power - M4'!N39</f>
        <v>1.7250000000000001E-2</v>
      </c>
      <c r="V24" s="3">
        <f>'Power - M4'!P39</f>
        <v>2.4150000000000001E-2</v>
      </c>
      <c r="AA24" t="s">
        <v>89</v>
      </c>
    </row>
    <row r="25" spans="2:27" ht="15.75" customHeight="1" thickBot="1" x14ac:dyDescent="0.3">
      <c r="B25" s="37" t="s">
        <v>33</v>
      </c>
      <c r="C25" s="38">
        <f t="shared" ref="C25:V25" si="6">(C24-C23)/C23</f>
        <v>-7.7575845573368439E-3</v>
      </c>
      <c r="D25" s="39">
        <f t="shared" si="6"/>
        <v>1.9279206453545945E-3</v>
      </c>
      <c r="E25" s="39">
        <f t="shared" si="6"/>
        <v>-0.92978268793190799</v>
      </c>
      <c r="F25" s="39">
        <f t="shared" si="6"/>
        <v>1.9028148668276536E-3</v>
      </c>
      <c r="G25" s="39">
        <f t="shared" si="6"/>
        <v>1.7637999590826223E-3</v>
      </c>
      <c r="H25" s="39">
        <f t="shared" si="6"/>
        <v>1.4860669728541311E-3</v>
      </c>
      <c r="I25" s="39">
        <f t="shared" si="6"/>
        <v>1.8304003635723092E-3</v>
      </c>
      <c r="J25" s="39">
        <f t="shared" si="6"/>
        <v>1.851261670827657E-3</v>
      </c>
      <c r="K25" s="39">
        <f t="shared" si="6"/>
        <v>13.297200394692416</v>
      </c>
      <c r="L25" s="39">
        <f t="shared" si="6"/>
        <v>2.0313031596578112E-3</v>
      </c>
      <c r="M25" s="39">
        <f t="shared" si="6"/>
        <v>1.9038049268393939E-3</v>
      </c>
      <c r="N25" s="39">
        <f t="shared" si="6"/>
        <v>2.2473804308154027E-3</v>
      </c>
      <c r="O25" s="39">
        <f t="shared" si="6"/>
        <v>2.1059872958703735E-3</v>
      </c>
      <c r="P25" s="39">
        <f t="shared" si="6"/>
        <v>1.5373076260370194E-3</v>
      </c>
      <c r="Q25" s="39">
        <f t="shared" si="6"/>
        <v>1.8985193219837172E-3</v>
      </c>
      <c r="R25" s="39">
        <f t="shared" si="6"/>
        <v>1.8481062259877174E-3</v>
      </c>
      <c r="S25" s="39">
        <f t="shared" si="6"/>
        <v>1.4509231258987281E-3</v>
      </c>
      <c r="T25" s="39">
        <f t="shared" si="6"/>
        <v>1.5461861313961697E-3</v>
      </c>
      <c r="U25" s="39">
        <f t="shared" si="6"/>
        <v>2.1065969958517705E-3</v>
      </c>
      <c r="V25" s="40">
        <f t="shared" si="6"/>
        <v>1.0310719870586672E-3</v>
      </c>
      <c r="AA25">
        <v>0</v>
      </c>
    </row>
    <row r="26" spans="2:27" x14ac:dyDescent="0.25">
      <c r="B26" s="7" t="s">
        <v>43</v>
      </c>
      <c r="C26" s="36">
        <f>'DWT - M4'!C26</f>
        <v>3.0945949256420139E-2</v>
      </c>
      <c r="D26">
        <f>'DWT - M4'!E26</f>
        <v>2.1146262064576149E-2</v>
      </c>
      <c r="E26">
        <f>'DWT - M4'!Q26</f>
        <v>0.4575619101524353</v>
      </c>
      <c r="F26">
        <f>'DWT - M4'!G26</f>
        <v>9.8554536700248718E-2</v>
      </c>
      <c r="G26">
        <f>'DWT - M4'!I26</f>
        <v>8.146899938583374E-2</v>
      </c>
      <c r="H26" s="48">
        <f>'DWT - M4'!K26</f>
        <v>1.6828650608658791E-2</v>
      </c>
      <c r="I26">
        <f>'DWT - M4'!M26</f>
        <v>3.26952263712883E-2</v>
      </c>
      <c r="J26">
        <f>'DWT - M4'!O26</f>
        <v>3.1983789056539542E-2</v>
      </c>
      <c r="K26">
        <f>'DWT - M4'!R26</f>
        <v>3.169265016913414E-2</v>
      </c>
      <c r="L26">
        <f>'DWT - M4'!U26</f>
        <v>3.5427935123443599</v>
      </c>
      <c r="M26">
        <f>'DWT - M4'!V26</f>
        <v>4.144080638885498</v>
      </c>
      <c r="N26">
        <f>'DWT - M4'!W26</f>
        <v>2.56537938117981</v>
      </c>
      <c r="O26">
        <f>'DWT - M4'!S26</f>
        <v>0.38292568922042852</v>
      </c>
      <c r="P26">
        <f>'DWT - M4'!D26</f>
        <v>2.6316912844777111E-2</v>
      </c>
      <c r="Q26">
        <f>'DWT - M4'!F26</f>
        <v>1.7433937638998032E-2</v>
      </c>
      <c r="R26">
        <f>'DWT - M4'!H26</f>
        <v>8.9645959436893463E-2</v>
      </c>
      <c r="S26">
        <f>'DWT - M4'!J26</f>
        <v>6.466781347990036E-2</v>
      </c>
      <c r="T26">
        <f>'DWT - M4'!L26</f>
        <v>1.1172975413501259E-2</v>
      </c>
      <c r="U26">
        <f>'DWT - M4'!N26</f>
        <v>1.7237374559044841E-2</v>
      </c>
      <c r="V26" s="3">
        <f>'DWT - M4'!P26</f>
        <v>2.4124374613165859E-2</v>
      </c>
      <c r="AA26">
        <v>0</v>
      </c>
    </row>
    <row r="27" spans="2:27" x14ac:dyDescent="0.25">
      <c r="B27" s="35" t="s">
        <v>67</v>
      </c>
      <c r="C27" s="36">
        <f>'Power - M4'!C40</f>
        <v>3.1E-2</v>
      </c>
      <c r="D27">
        <f>'Power - M4'!E40</f>
        <v>2.1190000000000001E-2</v>
      </c>
      <c r="E27">
        <f>'Power - M4'!Q40</f>
        <v>3.1759999999999997E-2</v>
      </c>
      <c r="F27">
        <f>'Power - M4'!G40</f>
        <v>9.8739999999999994E-2</v>
      </c>
      <c r="G27">
        <f>'Power - M4'!I40</f>
        <v>8.1629999999999994E-2</v>
      </c>
      <c r="H27">
        <f>'Power - M4'!K40</f>
        <v>1.687E-2</v>
      </c>
      <c r="I27">
        <f>'Power - M4'!M40</f>
        <v>3.2710000000000003E-2</v>
      </c>
      <c r="J27">
        <f>'Power - M4'!O40</f>
        <v>3.2050000000000002E-2</v>
      </c>
      <c r="K27">
        <f>'Power - M4'!R40</f>
        <v>0.45855000000000001</v>
      </c>
      <c r="L27">
        <f>'Power - M4'!U40</f>
        <v>3.55009</v>
      </c>
      <c r="M27">
        <f>'Power - M4'!V40</f>
        <v>4.1525800000000004</v>
      </c>
      <c r="N27">
        <f>'Power - M4'!W40</f>
        <v>2.5687099999999998</v>
      </c>
      <c r="O27">
        <f>'Power - M4'!S40</f>
        <v>0.38375999999999999</v>
      </c>
      <c r="P27">
        <f>'Power - M4'!D40</f>
        <v>2.6360000000000001E-2</v>
      </c>
      <c r="Q27">
        <f>'Power - M4'!F40</f>
        <v>1.7469999999999999E-2</v>
      </c>
      <c r="R27">
        <f>'Power - M4'!H40</f>
        <v>8.9810000000000001E-2</v>
      </c>
      <c r="S27">
        <f>'Power - M4'!J40</f>
        <v>6.4589999999999995E-2</v>
      </c>
      <c r="T27">
        <f>'Power - M4'!L40</f>
        <v>1.119E-2</v>
      </c>
      <c r="U27">
        <f>'Power - M4'!N40</f>
        <v>1.7270000000000001E-2</v>
      </c>
      <c r="V27" s="3">
        <f>'Power - M4'!P40</f>
        <v>2.4160000000000001E-2</v>
      </c>
      <c r="AA27">
        <v>0</v>
      </c>
    </row>
    <row r="28" spans="2:27" ht="15.75" customHeight="1" thickBot="1" x14ac:dyDescent="0.3">
      <c r="B28" s="41" t="s">
        <v>33</v>
      </c>
      <c r="C28" s="38">
        <f t="shared" ref="C28:V28" si="7">(C27-C26)/C26</f>
        <v>1.7466177279615129E-3</v>
      </c>
      <c r="D28" s="65">
        <f t="shared" si="7"/>
        <v>2.0683530399029973E-3</v>
      </c>
      <c r="E28" s="39">
        <f t="shared" si="7"/>
        <v>-0.93058862790956687</v>
      </c>
      <c r="F28" s="39">
        <f t="shared" si="7"/>
        <v>1.8818342205327229E-3</v>
      </c>
      <c r="G28" s="39">
        <f t="shared" si="7"/>
        <v>1.9762193641751002E-3</v>
      </c>
      <c r="H28" s="65">
        <f t="shared" si="7"/>
        <v>2.4570830010537878E-3</v>
      </c>
      <c r="I28" s="65">
        <f t="shared" si="7"/>
        <v>4.5185889046717349E-4</v>
      </c>
      <c r="J28" s="39">
        <f t="shared" si="7"/>
        <v>2.0701406998218639E-3</v>
      </c>
      <c r="K28" s="39">
        <f t="shared" si="7"/>
        <v>13.468654326881992</v>
      </c>
      <c r="L28" s="39">
        <f t="shared" si="7"/>
        <v>2.0595294730603089E-3</v>
      </c>
      <c r="M28" s="39">
        <f t="shared" si="7"/>
        <v>2.0509642198439796E-3</v>
      </c>
      <c r="N28" s="39">
        <f t="shared" si="7"/>
        <v>1.2982948427137007E-3</v>
      </c>
      <c r="O28" s="39">
        <f t="shared" si="7"/>
        <v>2.1787798600558304E-3</v>
      </c>
      <c r="P28" s="39">
        <f t="shared" si="7"/>
        <v>1.6372420077167946E-3</v>
      </c>
      <c r="Q28" s="39">
        <f t="shared" si="7"/>
        <v>2.0685149705537429E-3</v>
      </c>
      <c r="R28" s="39">
        <f t="shared" si="7"/>
        <v>1.829871241681725E-3</v>
      </c>
      <c r="S28" s="39">
        <f t="shared" si="7"/>
        <v>-1.2032798963359254E-3</v>
      </c>
      <c r="T28" s="39">
        <f t="shared" si="7"/>
        <v>1.5237289861184907E-3</v>
      </c>
      <c r="U28" s="39">
        <f t="shared" si="7"/>
        <v>1.8927152069129866E-3</v>
      </c>
      <c r="V28" s="40">
        <f t="shared" si="7"/>
        <v>1.47673825354625E-3</v>
      </c>
    </row>
    <row r="30" spans="2:27" x14ac:dyDescent="0.25">
      <c r="C30" s="56">
        <f t="shared" ref="C30:O30" si="8">C23/C3</f>
        <v>0.17142603146795951</v>
      </c>
      <c r="D30" s="56">
        <f t="shared" si="8"/>
        <v>0.17146362985218816</v>
      </c>
      <c r="E30" s="56">
        <f t="shared" si="8"/>
        <v>0.39243698007365846</v>
      </c>
      <c r="F30" s="56">
        <f t="shared" si="8"/>
        <v>0.1472297586211318</v>
      </c>
      <c r="G30" s="56">
        <f t="shared" si="8"/>
        <v>0.15537064763599301</v>
      </c>
      <c r="H30" s="56">
        <f t="shared" si="8"/>
        <v>0.19347767064004523</v>
      </c>
      <c r="I30" s="56">
        <f t="shared" si="8"/>
        <v>0.27824320162604643</v>
      </c>
      <c r="J30" s="56">
        <f t="shared" si="8"/>
        <v>0.20224678567950125</v>
      </c>
      <c r="K30" s="56">
        <f t="shared" si="8"/>
        <v>0.11414230716119189</v>
      </c>
      <c r="L30" s="56">
        <f t="shared" si="8"/>
        <v>0.15988831368491457</v>
      </c>
      <c r="M30" s="56">
        <f t="shared" si="8"/>
        <v>0.22866823656074173</v>
      </c>
      <c r="N30" s="56">
        <f t="shared" si="8"/>
        <v>0.19042141266179985</v>
      </c>
      <c r="O30" s="56">
        <f t="shared" si="8"/>
        <v>0.10515464486573896</v>
      </c>
    </row>
    <row r="31" spans="2:27" x14ac:dyDescent="0.25">
      <c r="C31" s="56">
        <f t="shared" ref="C31:O31" si="9">C24/C4</f>
        <v>0.1698631642578447</v>
      </c>
      <c r="D31" s="56">
        <f t="shared" si="9"/>
        <v>0.17159669211195927</v>
      </c>
      <c r="E31" s="56">
        <f t="shared" si="9"/>
        <v>2.7523407317302996E-2</v>
      </c>
      <c r="F31" s="56">
        <f t="shared" si="9"/>
        <v>0.14731157128364264</v>
      </c>
      <c r="G31" s="56" t="e">
        <f t="shared" si="9"/>
        <v>#DIV/0!</v>
      </c>
      <c r="H31" s="56">
        <f t="shared" si="9"/>
        <v>0.19350571256764881</v>
      </c>
      <c r="I31" s="56">
        <f t="shared" si="9"/>
        <v>0.27834693523181103</v>
      </c>
      <c r="J31" s="56">
        <f t="shared" si="9"/>
        <v>0.20228064618308522</v>
      </c>
      <c r="K31" s="56">
        <f t="shared" si="9"/>
        <v>1.6288718385905088</v>
      </c>
      <c r="L31" s="56">
        <f t="shared" si="9"/>
        <v>0.1600379223322505</v>
      </c>
      <c r="M31" s="56">
        <f t="shared" si="9"/>
        <v>0.2284424799603452</v>
      </c>
      <c r="N31" s="56">
        <f t="shared" si="9"/>
        <v>0.19032063981433722</v>
      </c>
      <c r="O31" s="56">
        <f t="shared" si="9"/>
        <v>0.10502804618856679</v>
      </c>
    </row>
    <row r="33" spans="2:22" ht="15.75" customHeight="1" thickBot="1" x14ac:dyDescent="0.3"/>
    <row r="34" spans="2:22" ht="19.5" customHeight="1" thickBot="1" x14ac:dyDescent="0.35">
      <c r="B34" s="55" t="s">
        <v>61</v>
      </c>
      <c r="C34" s="62" t="s">
        <v>1</v>
      </c>
      <c r="D34" s="63" t="s">
        <v>2</v>
      </c>
      <c r="E34" s="63" t="s">
        <v>37</v>
      </c>
      <c r="F34" s="63" t="s">
        <v>5</v>
      </c>
      <c r="G34" s="63" t="s">
        <v>4</v>
      </c>
      <c r="H34" s="63" t="s">
        <v>34</v>
      </c>
      <c r="I34" s="63" t="s">
        <v>35</v>
      </c>
      <c r="J34" s="63" t="s">
        <v>36</v>
      </c>
      <c r="K34" s="63" t="s">
        <v>9</v>
      </c>
      <c r="L34" s="63" t="s">
        <v>38</v>
      </c>
      <c r="M34" s="63" t="s">
        <v>39</v>
      </c>
      <c r="N34" s="63" t="s">
        <v>40</v>
      </c>
      <c r="O34" s="63" t="s">
        <v>41</v>
      </c>
      <c r="P34" s="63" t="s">
        <v>52</v>
      </c>
      <c r="Q34" s="63" t="s">
        <v>53</v>
      </c>
      <c r="R34" s="63" t="s">
        <v>54</v>
      </c>
      <c r="S34" s="63" t="s">
        <v>55</v>
      </c>
      <c r="T34" s="63" t="s">
        <v>56</v>
      </c>
      <c r="U34" s="63" t="s">
        <v>57</v>
      </c>
      <c r="V34" s="64" t="s">
        <v>58</v>
      </c>
    </row>
    <row r="35" spans="2:22" x14ac:dyDescent="0.25">
      <c r="B35" s="7" t="s">
        <v>42</v>
      </c>
      <c r="C35" s="36">
        <f>'DWT - M4'!C37</f>
        <v>2.7518324553966519E-2</v>
      </c>
      <c r="D35">
        <f>'DWT - M4'!E37</f>
        <v>2.051376178860664E-2</v>
      </c>
      <c r="E35">
        <f>'DWT - M4'!Q37</f>
        <v>0.40276658535003662</v>
      </c>
      <c r="F35">
        <f>'DWT - M4'!G37</f>
        <v>0.17052912712097171</v>
      </c>
      <c r="G35">
        <f>'DWT - M4'!I37</f>
        <v>0.1469317823648453</v>
      </c>
      <c r="H35">
        <f>'DWT - M4'!K37</f>
        <v>1.6870250925421711E-2</v>
      </c>
      <c r="I35">
        <f>'DWT - M4'!M37</f>
        <v>2.30253990739584E-2</v>
      </c>
      <c r="J35">
        <f>'DWT - M4'!O37</f>
        <v>4.5125450938940048E-2</v>
      </c>
      <c r="K35">
        <f>'DWT - M4'!R37</f>
        <v>8.2473248243331909E-2</v>
      </c>
      <c r="L35">
        <f>'DWT - M4'!U37</f>
        <v>7.231687068939209</v>
      </c>
      <c r="M35">
        <f>'DWT - M4'!V37</f>
        <v>4.8451285362243652</v>
      </c>
      <c r="N35">
        <f>'DWT - M4'!W37</f>
        <v>4.9746618270874023</v>
      </c>
      <c r="O35">
        <f>'DWT - M4'!S37</f>
        <v>0.69077968597412109</v>
      </c>
      <c r="P35">
        <f>'DWT - M4'!D37</f>
        <v>2.6785662397742271E-2</v>
      </c>
      <c r="Q35">
        <f>'DWT - M4'!F37</f>
        <v>1.7593225464224819E-2</v>
      </c>
      <c r="R35">
        <f>'DWT - M4'!H52</f>
        <v>9.1027975082397461E-2</v>
      </c>
      <c r="S35">
        <f>'DWT - M4'!J52</f>
        <v>6.6098734736442566E-2</v>
      </c>
      <c r="T35">
        <f>'DWT - M4'!L37</f>
        <v>1.1268362402915949E-2</v>
      </c>
      <c r="U35">
        <f>'DWT - M4'!N37</f>
        <v>1.7150262370705601E-2</v>
      </c>
      <c r="V35" s="3">
        <f>'DWT - M4'!P37</f>
        <v>2.6228474453091621E-2</v>
      </c>
    </row>
    <row r="36" spans="2:22" x14ac:dyDescent="0.25">
      <c r="B36" s="35" t="s">
        <v>66</v>
      </c>
      <c r="C36" s="36" t="e">
        <f>'Power - M4'!#REF!</f>
        <v>#REF!</v>
      </c>
      <c r="D36" t="e">
        <f>'Power - M4'!#REF!</f>
        <v>#REF!</v>
      </c>
      <c r="E36" t="e">
        <f>'Power - M4'!#REF!</f>
        <v>#REF!</v>
      </c>
      <c r="F36" t="e">
        <f>'Power - M4'!#REF!</f>
        <v>#REF!</v>
      </c>
      <c r="G36" t="e">
        <f>'Power - M4'!#REF!</f>
        <v>#REF!</v>
      </c>
      <c r="H36" t="e">
        <f>'Power - M4'!#REF!</f>
        <v>#REF!</v>
      </c>
      <c r="I36" t="e">
        <f>'Power - M4'!#REF!</f>
        <v>#REF!</v>
      </c>
      <c r="J36" t="e">
        <f>'Power - M4'!#REF!</f>
        <v>#REF!</v>
      </c>
      <c r="K36" t="e">
        <f>'Power - M4'!#REF!</f>
        <v>#REF!</v>
      </c>
      <c r="L36" t="e">
        <f>'Power - M4'!#REF!</f>
        <v>#REF!</v>
      </c>
      <c r="M36" t="e">
        <f>'Power - M4'!#REF!</f>
        <v>#REF!</v>
      </c>
      <c r="N36" t="e">
        <f>'Power - M4'!#REF!</f>
        <v>#REF!</v>
      </c>
      <c r="O36" t="e">
        <f>'Power - M4'!#REF!</f>
        <v>#REF!</v>
      </c>
      <c r="P36" t="e">
        <f>'Power - M4'!#REF!</f>
        <v>#REF!</v>
      </c>
      <c r="Q36" t="e">
        <f>'Power - M4'!#REF!</f>
        <v>#REF!</v>
      </c>
      <c r="R36" t="e">
        <f>'Power - M4'!#REF!</f>
        <v>#REF!</v>
      </c>
      <c r="S36" t="e">
        <f>'Power - M4'!#REF!</f>
        <v>#REF!</v>
      </c>
      <c r="T36" t="e">
        <f>'Power - M4'!#REF!</f>
        <v>#REF!</v>
      </c>
      <c r="U36" t="e">
        <f>'Power - M4'!#REF!</f>
        <v>#REF!</v>
      </c>
      <c r="V36" s="3" t="e">
        <f>'Power - M4'!#REF!</f>
        <v>#REF!</v>
      </c>
    </row>
    <row r="37" spans="2:22" ht="15.75" customHeight="1" thickBot="1" x14ac:dyDescent="0.3">
      <c r="B37" s="37" t="s">
        <v>33</v>
      </c>
      <c r="C37" s="38" t="e">
        <f t="shared" ref="C37:V37" si="10">(C36-C35)/C35</f>
        <v>#REF!</v>
      </c>
      <c r="D37" s="39" t="e">
        <f t="shared" si="10"/>
        <v>#REF!</v>
      </c>
      <c r="E37" s="39" t="e">
        <f t="shared" si="10"/>
        <v>#REF!</v>
      </c>
      <c r="F37" s="39" t="e">
        <f t="shared" si="10"/>
        <v>#REF!</v>
      </c>
      <c r="G37" s="39" t="e">
        <f t="shared" si="10"/>
        <v>#REF!</v>
      </c>
      <c r="H37" s="39" t="e">
        <f t="shared" si="10"/>
        <v>#REF!</v>
      </c>
      <c r="I37" s="39" t="e">
        <f t="shared" si="10"/>
        <v>#REF!</v>
      </c>
      <c r="J37" s="39" t="e">
        <f t="shared" si="10"/>
        <v>#REF!</v>
      </c>
      <c r="K37" s="39" t="e">
        <f t="shared" si="10"/>
        <v>#REF!</v>
      </c>
      <c r="L37" s="39" t="e">
        <f t="shared" si="10"/>
        <v>#REF!</v>
      </c>
      <c r="M37" s="39" t="e">
        <f t="shared" si="10"/>
        <v>#REF!</v>
      </c>
      <c r="N37" s="39" t="e">
        <f t="shared" si="10"/>
        <v>#REF!</v>
      </c>
      <c r="O37" s="39" t="e">
        <f t="shared" si="10"/>
        <v>#REF!</v>
      </c>
      <c r="P37" s="39" t="e">
        <f t="shared" si="10"/>
        <v>#REF!</v>
      </c>
      <c r="Q37" s="39" t="e">
        <f t="shared" si="10"/>
        <v>#REF!</v>
      </c>
      <c r="R37" s="39" t="e">
        <f t="shared" si="10"/>
        <v>#REF!</v>
      </c>
      <c r="S37" s="39" t="e">
        <f t="shared" si="10"/>
        <v>#REF!</v>
      </c>
      <c r="T37" s="39" t="e">
        <f t="shared" si="10"/>
        <v>#REF!</v>
      </c>
      <c r="U37" s="39" t="e">
        <f t="shared" si="10"/>
        <v>#REF!</v>
      </c>
      <c r="V37" s="40" t="e">
        <f t="shared" si="10"/>
        <v>#REF!</v>
      </c>
    </row>
    <row r="38" spans="2:22" x14ac:dyDescent="0.25">
      <c r="B38" s="7" t="s">
        <v>43</v>
      </c>
      <c r="C38" s="36">
        <f>'DWT - M4'!C38</f>
        <v>2.751811221241951E-2</v>
      </c>
      <c r="D38">
        <f>'DWT - M4'!E38</f>
        <v>2.0560787990689281E-2</v>
      </c>
      <c r="E38">
        <f>'DWT - M4'!Q38</f>
        <v>0.40281191468238831</v>
      </c>
      <c r="F38">
        <f>'DWT - M4'!G38</f>
        <v>0.17055712640285489</v>
      </c>
      <c r="G38">
        <f>'DWT - M4'!I38</f>
        <v>0.1469334959983826</v>
      </c>
      <c r="H38">
        <f>'DWT - M4'!K38</f>
        <v>1.763217523694038E-2</v>
      </c>
      <c r="I38">
        <f>'DWT - M4'!M38</f>
        <v>2.3913588374853131E-2</v>
      </c>
      <c r="J38">
        <f>'DWT - M4'!O38</f>
        <v>4.5088186860084527E-2</v>
      </c>
      <c r="K38">
        <f>'DWT - M4'!R38</f>
        <v>8.2388535141944885E-2</v>
      </c>
      <c r="L38">
        <f>'DWT - M4'!U38</f>
        <v>7.2316913604736328</v>
      </c>
      <c r="M38">
        <f>'DWT - M4'!V38</f>
        <v>4.822634220123291</v>
      </c>
      <c r="N38">
        <f>'DWT - M4'!W38</f>
        <v>4.9748525619506836</v>
      </c>
      <c r="O38">
        <f>'DWT - M4'!S38</f>
        <v>0.69201946258544922</v>
      </c>
      <c r="P38">
        <f>'DWT - M4'!D38</f>
        <v>2.6654638350009922E-2</v>
      </c>
      <c r="Q38">
        <f>'DWT - M4'!F38</f>
        <v>1.7575062811374661E-2</v>
      </c>
      <c r="R38">
        <f>'DWT - M4'!H53</f>
        <v>9.102950245141983E-2</v>
      </c>
      <c r="S38">
        <f>'DWT - M4'!J53</f>
        <v>6.6100038588047028E-2</v>
      </c>
      <c r="T38">
        <f>'DWT - M4'!L38</f>
        <v>1.1301512829959391E-2</v>
      </c>
      <c r="U38">
        <f>'DWT - M4'!N38</f>
        <v>1.710547506809235E-2</v>
      </c>
      <c r="V38" s="3">
        <f>'DWT - M4'!P38</f>
        <v>2.6190312579274181E-2</v>
      </c>
    </row>
    <row r="39" spans="2:22" x14ac:dyDescent="0.25">
      <c r="B39" s="35" t="s">
        <v>67</v>
      </c>
      <c r="C39" s="36" t="e">
        <f>'Power - M4'!#REF!</f>
        <v>#REF!</v>
      </c>
      <c r="D39" t="e">
        <f>'Power - M4'!#REF!</f>
        <v>#REF!</v>
      </c>
      <c r="E39" t="e">
        <f>'Power - M4'!#REF!</f>
        <v>#REF!</v>
      </c>
      <c r="F39" t="e">
        <f>'Power - M4'!#REF!</f>
        <v>#REF!</v>
      </c>
      <c r="G39" t="e">
        <f>'Power - M4'!#REF!</f>
        <v>#REF!</v>
      </c>
      <c r="H39" t="e">
        <f>'Power - M4'!#REF!</f>
        <v>#REF!</v>
      </c>
      <c r="I39" t="e">
        <f>'Power - M4'!#REF!</f>
        <v>#REF!</v>
      </c>
      <c r="J39" t="e">
        <f>'Power - M4'!#REF!</f>
        <v>#REF!</v>
      </c>
      <c r="K39" t="e">
        <f>'Power - M4'!#REF!</f>
        <v>#REF!</v>
      </c>
      <c r="L39" t="e">
        <f>'Power - M4'!#REF!</f>
        <v>#REF!</v>
      </c>
      <c r="M39" t="e">
        <f>'Power - M4'!#REF!</f>
        <v>#REF!</v>
      </c>
      <c r="N39" t="e">
        <f>'Power - M4'!#REF!</f>
        <v>#REF!</v>
      </c>
      <c r="O39" t="e">
        <f>'Power - M4'!#REF!</f>
        <v>#REF!</v>
      </c>
      <c r="P39" t="e">
        <f>'Power - M4'!#REF!</f>
        <v>#REF!</v>
      </c>
      <c r="Q39" t="e">
        <f>'Power - M4'!#REF!</f>
        <v>#REF!</v>
      </c>
      <c r="R39" t="e">
        <f>'Power - M4'!#REF!</f>
        <v>#REF!</v>
      </c>
      <c r="S39" t="e">
        <f>'Power - M4'!#REF!</f>
        <v>#REF!</v>
      </c>
      <c r="T39" t="e">
        <f>'Power - M4'!#REF!</f>
        <v>#REF!</v>
      </c>
      <c r="U39" t="e">
        <f>'Power - M4'!#REF!</f>
        <v>#REF!</v>
      </c>
      <c r="V39" s="3" t="e">
        <f>'Power - M4'!#REF!</f>
        <v>#REF!</v>
      </c>
    </row>
    <row r="40" spans="2:22" ht="15.75" customHeight="1" thickBot="1" x14ac:dyDescent="0.3">
      <c r="B40" s="41" t="s">
        <v>33</v>
      </c>
      <c r="C40" s="38" t="e">
        <f t="shared" ref="C40:V40" si="11">(C39-C38)/C38</f>
        <v>#REF!</v>
      </c>
      <c r="D40" s="39" t="e">
        <f t="shared" si="11"/>
        <v>#REF!</v>
      </c>
      <c r="E40" s="39" t="e">
        <f t="shared" si="11"/>
        <v>#REF!</v>
      </c>
      <c r="F40" s="39" t="e">
        <f t="shared" si="11"/>
        <v>#REF!</v>
      </c>
      <c r="G40" s="39" t="e">
        <f t="shared" si="11"/>
        <v>#REF!</v>
      </c>
      <c r="H40" s="39" t="e">
        <f t="shared" si="11"/>
        <v>#REF!</v>
      </c>
      <c r="I40" s="65" t="e">
        <f t="shared" si="11"/>
        <v>#REF!</v>
      </c>
      <c r="J40" s="39" t="e">
        <f t="shared" si="11"/>
        <v>#REF!</v>
      </c>
      <c r="K40" s="65" t="e">
        <f t="shared" si="11"/>
        <v>#REF!</v>
      </c>
      <c r="L40" s="39" t="e">
        <f t="shared" si="11"/>
        <v>#REF!</v>
      </c>
      <c r="M40" s="39" t="e">
        <f t="shared" si="11"/>
        <v>#REF!</v>
      </c>
      <c r="N40" s="39" t="e">
        <f t="shared" si="11"/>
        <v>#REF!</v>
      </c>
      <c r="O40" s="39" t="e">
        <f t="shared" si="11"/>
        <v>#REF!</v>
      </c>
      <c r="P40" s="39" t="e">
        <f t="shared" si="11"/>
        <v>#REF!</v>
      </c>
      <c r="Q40" s="39" t="e">
        <f t="shared" si="11"/>
        <v>#REF!</v>
      </c>
      <c r="R40" s="39" t="e">
        <f t="shared" si="11"/>
        <v>#REF!</v>
      </c>
      <c r="S40" s="39" t="e">
        <f t="shared" si="11"/>
        <v>#REF!</v>
      </c>
      <c r="T40" s="39" t="e">
        <f t="shared" si="11"/>
        <v>#REF!</v>
      </c>
      <c r="U40" s="39" t="e">
        <f t="shared" si="11"/>
        <v>#REF!</v>
      </c>
      <c r="V40" s="40" t="e">
        <f t="shared" si="11"/>
        <v>#REF!</v>
      </c>
    </row>
    <row r="41" spans="2:22" x14ac:dyDescent="0.25"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="85" zoomScaleNormal="85" workbookViewId="0">
      <selection activeCell="Y22" sqref="Y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A57" zoomScale="70" zoomScaleNormal="70" workbookViewId="0">
      <selection activeCell="J102" sqref="J102"/>
    </sheetView>
  </sheetViews>
  <sheetFormatPr defaultRowHeight="15" x14ac:dyDescent="0.25"/>
  <cols>
    <col min="1" max="1" width="18.5703125" bestFit="1" customWidth="1"/>
    <col min="2" max="13" width="12" bestFit="1" customWidth="1"/>
    <col min="14" max="14" width="13.42578125" bestFit="1" customWidth="1"/>
    <col min="15" max="16" width="13.42578125" customWidth="1"/>
    <col min="17" max="17" width="14.85546875" bestFit="1" customWidth="1"/>
    <col min="18" max="18" width="13.42578125" customWidth="1"/>
    <col min="19" max="19" width="15.85546875" bestFit="1" customWidth="1"/>
    <col min="20" max="21" width="15.85546875" customWidth="1"/>
    <col min="22" max="22" width="17.5703125" bestFit="1" customWidth="1"/>
    <col min="23" max="23" width="17.5703125" customWidth="1"/>
    <col min="24" max="24" width="18.5703125" bestFit="1" customWidth="1"/>
    <col min="25" max="26" width="18.5703125" customWidth="1"/>
    <col min="27" max="27" width="16.42578125" bestFit="1" customWidth="1"/>
    <col min="28" max="28" width="16.42578125" customWidth="1"/>
    <col min="29" max="29" width="18.5703125" bestFit="1" customWidth="1"/>
    <col min="30" max="31" width="18.5703125" customWidth="1"/>
    <col min="32" max="32" width="13.42578125" bestFit="1" customWidth="1"/>
    <col min="34" max="34" width="8.5703125" bestFit="1" customWidth="1"/>
  </cols>
  <sheetData>
    <row r="1" spans="1:32" ht="19.5" customHeight="1" thickBot="1" x14ac:dyDescent="0.35">
      <c r="A1" s="55"/>
      <c r="B1" s="67" t="s">
        <v>1</v>
      </c>
      <c r="C1" s="68" t="s">
        <v>2</v>
      </c>
      <c r="D1" s="68" t="s">
        <v>34</v>
      </c>
      <c r="E1" s="68" t="s">
        <v>35</v>
      </c>
      <c r="F1" s="68" t="s">
        <v>36</v>
      </c>
      <c r="G1" s="68" t="s">
        <v>9</v>
      </c>
      <c r="H1" s="68" t="s">
        <v>5</v>
      </c>
      <c r="I1" s="68" t="s">
        <v>4</v>
      </c>
      <c r="J1" s="68" t="s">
        <v>37</v>
      </c>
      <c r="K1" s="69" t="s">
        <v>41</v>
      </c>
      <c r="L1" s="68" t="s">
        <v>38</v>
      </c>
      <c r="M1" s="68" t="s">
        <v>39</v>
      </c>
      <c r="N1" s="68" t="s">
        <v>40</v>
      </c>
      <c r="O1" s="68"/>
      <c r="P1" s="67" t="s">
        <v>1</v>
      </c>
      <c r="Q1" s="63" t="s">
        <v>52</v>
      </c>
      <c r="R1" s="68" t="s">
        <v>2</v>
      </c>
      <c r="S1" s="63" t="s">
        <v>53</v>
      </c>
      <c r="T1" s="63"/>
      <c r="U1" s="68" t="s">
        <v>5</v>
      </c>
      <c r="V1" s="63" t="s">
        <v>54</v>
      </c>
      <c r="W1" s="68" t="s">
        <v>4</v>
      </c>
      <c r="X1" s="63" t="s">
        <v>55</v>
      </c>
      <c r="Y1" s="63"/>
      <c r="Z1" s="68" t="s">
        <v>34</v>
      </c>
      <c r="AA1" s="63" t="s">
        <v>56</v>
      </c>
      <c r="AB1" s="68" t="s">
        <v>35</v>
      </c>
      <c r="AC1" s="63" t="s">
        <v>57</v>
      </c>
      <c r="AD1" s="63"/>
      <c r="AE1" s="68" t="s">
        <v>36</v>
      </c>
      <c r="AF1" s="64" t="s">
        <v>58</v>
      </c>
    </row>
    <row r="2" spans="1:32" x14ac:dyDescent="0.25">
      <c r="A2" s="35" t="s">
        <v>51</v>
      </c>
      <c r="B2">
        <v>3.5549838095903397E-2</v>
      </c>
      <c r="C2">
        <v>2.6041038334369659E-2</v>
      </c>
      <c r="D2">
        <v>1.5676449984312061E-2</v>
      </c>
      <c r="E2">
        <v>2.0895799621939659E-2</v>
      </c>
      <c r="F2">
        <v>3.9302900433540337E-2</v>
      </c>
      <c r="G2">
        <v>7.3919773101806641E-2</v>
      </c>
      <c r="H2">
        <v>0.14181004464626309</v>
      </c>
      <c r="I2">
        <v>0.12410804629325869</v>
      </c>
      <c r="J2">
        <v>0.40878638625144958</v>
      </c>
      <c r="K2">
        <v>0.56869947910308838</v>
      </c>
      <c r="L2">
        <v>5.2393202781677246</v>
      </c>
      <c r="M2">
        <v>4.3822779655456543</v>
      </c>
      <c r="N2">
        <v>4.5558657646179199</v>
      </c>
      <c r="O2" s="35" t="s">
        <v>51</v>
      </c>
      <c r="P2">
        <v>3.5549838095903397E-2</v>
      </c>
      <c r="Q2" s="72">
        <v>2.644729986786842E-2</v>
      </c>
      <c r="R2">
        <v>2.6041038334369659E-2</v>
      </c>
      <c r="S2" s="72">
        <v>2.644680067896843E-2</v>
      </c>
      <c r="T2" s="35" t="s">
        <v>51</v>
      </c>
      <c r="U2">
        <v>0.14181004464626309</v>
      </c>
      <c r="V2">
        <v>8.9986450970172882E-2</v>
      </c>
      <c r="W2">
        <v>0.12410804629325869</v>
      </c>
      <c r="X2">
        <v>6.5041385591030121E-2</v>
      </c>
      <c r="Y2" s="35" t="s">
        <v>51</v>
      </c>
      <c r="Z2">
        <v>1.5676449984312061E-2</v>
      </c>
      <c r="AA2">
        <v>1.105502527207136E-2</v>
      </c>
      <c r="AB2">
        <v>2.0895799621939659E-2</v>
      </c>
      <c r="AC2">
        <v>1.700748689472675E-2</v>
      </c>
      <c r="AD2" s="35" t="s">
        <v>51</v>
      </c>
      <c r="AE2">
        <v>3.9302900433540337E-2</v>
      </c>
      <c r="AF2" s="3">
        <v>2.416321262717247E-2</v>
      </c>
    </row>
    <row r="3" spans="1:32" x14ac:dyDescent="0.25">
      <c r="A3" s="35" t="s">
        <v>60</v>
      </c>
      <c r="B3">
        <v>3.1151225790381432E-2</v>
      </c>
      <c r="C3">
        <v>2.153847552835941E-2</v>
      </c>
      <c r="D3">
        <v>1.606612466275692E-2</v>
      </c>
      <c r="E3">
        <v>3.2001424580812447E-2</v>
      </c>
      <c r="F3">
        <v>3.1870998442172997E-2</v>
      </c>
      <c r="G3">
        <v>3.2073412090539932E-2</v>
      </c>
      <c r="H3">
        <v>9.855247288942337E-2</v>
      </c>
      <c r="I3">
        <v>8.1466309726238251E-2</v>
      </c>
      <c r="J3">
        <v>0.45757946372032171</v>
      </c>
      <c r="K3">
        <v>0.38266411423683172</v>
      </c>
      <c r="L3">
        <v>3.5427935123443599</v>
      </c>
      <c r="M3">
        <v>4.162874698638916</v>
      </c>
      <c r="N3">
        <v>2.565973281860352</v>
      </c>
      <c r="O3" s="35" t="s">
        <v>60</v>
      </c>
      <c r="P3">
        <v>3.1151225790381432E-2</v>
      </c>
      <c r="Q3" s="72">
        <v>2.6409400627017021E-2</v>
      </c>
      <c r="R3">
        <v>2.153847552835941E-2</v>
      </c>
      <c r="S3" s="72">
        <v>2.6409999999999999E-2</v>
      </c>
      <c r="T3" s="35" t="s">
        <v>60</v>
      </c>
      <c r="U3">
        <v>9.855247288942337E-2</v>
      </c>
      <c r="V3">
        <v>8.9644327759742737E-2</v>
      </c>
      <c r="W3">
        <v>8.1466309726238251E-2</v>
      </c>
      <c r="X3">
        <v>6.4666174352169037E-2</v>
      </c>
      <c r="Y3" s="35" t="s">
        <v>60</v>
      </c>
      <c r="Z3">
        <v>1.606612466275692E-2</v>
      </c>
      <c r="AA3">
        <v>1.1172724887728689E-2</v>
      </c>
      <c r="AB3">
        <v>3.2001424580812447E-2</v>
      </c>
      <c r="AC3">
        <v>1.7213737592101101E-2</v>
      </c>
      <c r="AD3" s="35" t="s">
        <v>60</v>
      </c>
      <c r="AE3">
        <v>3.1870998442172997E-2</v>
      </c>
      <c r="AF3" s="3">
        <v>2.4125125259160999E-2</v>
      </c>
    </row>
    <row r="4" spans="1:32" ht="15.75" customHeight="1" thickBot="1" x14ac:dyDescent="0.3">
      <c r="A4" s="8" t="s">
        <v>61</v>
      </c>
      <c r="B4" s="5">
        <v>2.751822583377361E-2</v>
      </c>
      <c r="C4" s="5">
        <v>2.051376178860664E-2</v>
      </c>
      <c r="D4" s="5">
        <v>1.6870250925421711E-2</v>
      </c>
      <c r="E4" s="5">
        <v>2.30253990739584E-2</v>
      </c>
      <c r="F4" s="5">
        <v>4.5125450938940048E-2</v>
      </c>
      <c r="G4" s="5">
        <v>8.2473248243331909E-2</v>
      </c>
      <c r="H4" s="5">
        <v>0.17052912712097171</v>
      </c>
      <c r="I4" s="5">
        <v>0.1469317823648453</v>
      </c>
      <c r="J4" s="5">
        <v>0.40276658535003662</v>
      </c>
      <c r="K4" s="5">
        <v>0.69077968597412109</v>
      </c>
      <c r="L4" s="5">
        <v>7.231687068939209</v>
      </c>
      <c r="M4" s="5">
        <v>4.8451285362243652</v>
      </c>
      <c r="N4" s="5">
        <v>4.9746618270874023</v>
      </c>
      <c r="O4" s="8" t="s">
        <v>61</v>
      </c>
      <c r="P4" s="5">
        <v>2.751822583377361E-2</v>
      </c>
      <c r="Q4" s="72">
        <v>2.6785662397742271E-2</v>
      </c>
      <c r="R4" s="5">
        <v>2.051376178860664E-2</v>
      </c>
      <c r="S4" s="72">
        <v>2.6785425841808319E-2</v>
      </c>
      <c r="T4" s="8" t="s">
        <v>61</v>
      </c>
      <c r="U4" s="5">
        <v>0.17052912712097171</v>
      </c>
      <c r="V4">
        <v>9.1027975082397461E-2</v>
      </c>
      <c r="W4" s="5">
        <v>0.1469317823648453</v>
      </c>
      <c r="X4">
        <v>6.6098734736442566E-2</v>
      </c>
      <c r="Y4" s="8" t="s">
        <v>61</v>
      </c>
      <c r="Z4" s="5">
        <v>1.6870250925421711E-2</v>
      </c>
      <c r="AA4">
        <v>1.1268362402915949E-2</v>
      </c>
      <c r="AB4" s="5">
        <v>2.30253990739584E-2</v>
      </c>
      <c r="AC4">
        <v>1.7150262370705601E-2</v>
      </c>
      <c r="AD4" s="8" t="s">
        <v>61</v>
      </c>
      <c r="AE4" s="5">
        <v>4.5125450938940048E-2</v>
      </c>
      <c r="AF4" s="3">
        <v>2.6228474453091621E-2</v>
      </c>
    </row>
    <row r="5" spans="1:32" ht="15.75" customHeight="1" thickBot="1" x14ac:dyDescent="0.3">
      <c r="A5" s="35"/>
    </row>
    <row r="6" spans="1:32" ht="15.75" customHeight="1" thickBot="1" x14ac:dyDescent="0.3">
      <c r="A6" s="35"/>
      <c r="B6" s="67" t="s">
        <v>1</v>
      </c>
      <c r="C6" s="68" t="s">
        <v>2</v>
      </c>
      <c r="D6" s="68" t="s">
        <v>34</v>
      </c>
      <c r="E6" s="68" t="s">
        <v>35</v>
      </c>
      <c r="F6" s="68" t="s">
        <v>36</v>
      </c>
      <c r="G6" s="68" t="s">
        <v>9</v>
      </c>
      <c r="H6" s="68" t="s">
        <v>5</v>
      </c>
      <c r="I6" s="68" t="s">
        <v>4</v>
      </c>
      <c r="J6" s="68" t="s">
        <v>37</v>
      </c>
      <c r="K6" s="69" t="s">
        <v>41</v>
      </c>
      <c r="L6" s="68" t="s">
        <v>38</v>
      </c>
      <c r="M6" s="68" t="s">
        <v>39</v>
      </c>
      <c r="N6" s="68" t="s">
        <v>40</v>
      </c>
      <c r="O6" s="68"/>
      <c r="P6" s="67" t="s">
        <v>1</v>
      </c>
      <c r="Q6" s="63" t="s">
        <v>52</v>
      </c>
      <c r="R6" s="68" t="s">
        <v>2</v>
      </c>
      <c r="S6" s="63" t="s">
        <v>53</v>
      </c>
      <c r="T6" s="63"/>
      <c r="U6" s="68" t="s">
        <v>5</v>
      </c>
      <c r="V6" s="63" t="s">
        <v>54</v>
      </c>
      <c r="W6" s="68" t="s">
        <v>4</v>
      </c>
      <c r="X6" s="63" t="s">
        <v>55</v>
      </c>
      <c r="Y6" s="63"/>
      <c r="Z6" s="68" t="s">
        <v>34</v>
      </c>
      <c r="AA6" s="63" t="s">
        <v>56</v>
      </c>
      <c r="AB6" s="68" t="s">
        <v>35</v>
      </c>
      <c r="AC6" s="63" t="s">
        <v>57</v>
      </c>
      <c r="AD6" s="63"/>
      <c r="AE6" s="68" t="s">
        <v>36</v>
      </c>
      <c r="AF6" s="64" t="s">
        <v>58</v>
      </c>
    </row>
    <row r="7" spans="1:32" x14ac:dyDescent="0.25">
      <c r="A7" s="35" t="s">
        <v>51</v>
      </c>
      <c r="B7" s="36">
        <v>3.5457700490951538E-2</v>
      </c>
      <c r="C7">
        <v>2.6109311729669571E-2</v>
      </c>
      <c r="D7">
        <v>1.6241513192653659E-2</v>
      </c>
      <c r="E7">
        <v>2.1412387490272519E-2</v>
      </c>
      <c r="F7">
        <v>3.9227575063705437E-2</v>
      </c>
      <c r="G7">
        <v>7.3727913200855255E-2</v>
      </c>
      <c r="H7">
        <v>0.14181074500083921</v>
      </c>
      <c r="I7">
        <v>0.124110572040081</v>
      </c>
      <c r="J7">
        <v>0.40890198945999151</v>
      </c>
      <c r="K7">
        <v>0.56968891620635986</v>
      </c>
      <c r="L7">
        <v>5.2393183708190918</v>
      </c>
      <c r="M7">
        <v>4.357792854309082</v>
      </c>
      <c r="N7">
        <v>4.5560221672058114</v>
      </c>
      <c r="O7" s="35" t="s">
        <v>51</v>
      </c>
      <c r="P7" s="36">
        <v>3.5457700490951538E-2</v>
      </c>
      <c r="Q7" s="48">
        <v>2.6353063061833382E-2</v>
      </c>
      <c r="R7">
        <v>2.6109311729669571E-2</v>
      </c>
      <c r="S7" s="48">
        <v>2.635298669338226E-2</v>
      </c>
      <c r="T7" s="35" t="s">
        <v>51</v>
      </c>
      <c r="U7">
        <v>0.14181074500083921</v>
      </c>
      <c r="V7">
        <v>8.9987590909004211E-2</v>
      </c>
      <c r="W7">
        <v>0.124110572040081</v>
      </c>
      <c r="X7">
        <v>6.504300981760025E-2</v>
      </c>
      <c r="Y7" s="35" t="s">
        <v>51</v>
      </c>
      <c r="Z7">
        <v>1.6241513192653659E-2</v>
      </c>
      <c r="AA7">
        <v>1.1055512353777891E-2</v>
      </c>
      <c r="AB7">
        <v>2.1412387490272519E-2</v>
      </c>
      <c r="AC7">
        <v>1.6985250636935231E-2</v>
      </c>
      <c r="AD7" s="35" t="s">
        <v>51</v>
      </c>
      <c r="AE7">
        <v>3.9227575063705437E-2</v>
      </c>
      <c r="AF7" s="3">
        <v>2.408713661134243E-2</v>
      </c>
    </row>
    <row r="8" spans="1:32" x14ac:dyDescent="0.25">
      <c r="A8" s="35" t="s">
        <v>60</v>
      </c>
      <c r="B8" s="36">
        <v>3.0945774167776111E-2</v>
      </c>
      <c r="C8">
        <v>2.1146262064576149E-2</v>
      </c>
      <c r="D8">
        <v>1.6828650608658791E-2</v>
      </c>
      <c r="E8">
        <v>3.26952263712883E-2</v>
      </c>
      <c r="F8">
        <v>3.1983789056539542E-2</v>
      </c>
      <c r="G8">
        <v>3.169265016913414E-2</v>
      </c>
      <c r="H8">
        <v>9.8554536700248718E-2</v>
      </c>
      <c r="I8">
        <v>8.146899938583374E-2</v>
      </c>
      <c r="J8">
        <v>0.4575619101524353</v>
      </c>
      <c r="K8">
        <v>0.38292568922042852</v>
      </c>
      <c r="L8">
        <v>3.5427935123443599</v>
      </c>
      <c r="M8">
        <v>4.144080638885498</v>
      </c>
      <c r="N8">
        <v>2.56537938117981</v>
      </c>
      <c r="O8" s="35" t="s">
        <v>60</v>
      </c>
      <c r="P8" s="36">
        <v>3.0945774167776111E-2</v>
      </c>
      <c r="Q8" s="48">
        <v>2.6316912844777111E-2</v>
      </c>
      <c r="R8">
        <v>2.1146262064576149E-2</v>
      </c>
      <c r="S8" s="48">
        <v>2.6315999999999999E-2</v>
      </c>
      <c r="T8" s="35" t="s">
        <v>60</v>
      </c>
      <c r="U8">
        <v>9.8554536700248718E-2</v>
      </c>
      <c r="V8">
        <v>8.9645959436893463E-2</v>
      </c>
      <c r="W8">
        <v>8.146899938583374E-2</v>
      </c>
      <c r="X8">
        <v>6.466781347990036E-2</v>
      </c>
      <c r="Y8" s="35" t="s">
        <v>60</v>
      </c>
      <c r="Z8">
        <v>1.6828650608658791E-2</v>
      </c>
      <c r="AA8">
        <v>1.1172975413501259E-2</v>
      </c>
      <c r="AB8">
        <v>3.26952263712883E-2</v>
      </c>
      <c r="AC8">
        <v>1.7237374559044841E-2</v>
      </c>
      <c r="AD8" s="35" t="s">
        <v>60</v>
      </c>
      <c r="AE8">
        <v>3.1983789056539542E-2</v>
      </c>
      <c r="AF8" s="3">
        <v>2.4124374613165859E-2</v>
      </c>
    </row>
    <row r="9" spans="1:32" ht="15.75" customHeight="1" thickBot="1" x14ac:dyDescent="0.3">
      <c r="A9" s="8" t="s">
        <v>61</v>
      </c>
      <c r="B9" s="36">
        <v>2.7518061921000481E-2</v>
      </c>
      <c r="C9">
        <v>2.0560787990689281E-2</v>
      </c>
      <c r="D9">
        <v>1.763217523694038E-2</v>
      </c>
      <c r="E9">
        <v>2.3913588374853131E-2</v>
      </c>
      <c r="F9">
        <v>4.5088186860084527E-2</v>
      </c>
      <c r="G9">
        <v>8.2388535141944885E-2</v>
      </c>
      <c r="H9">
        <v>0.17055712640285489</v>
      </c>
      <c r="I9">
        <v>0.1469334959983826</v>
      </c>
      <c r="J9">
        <v>0.40281191468238831</v>
      </c>
      <c r="K9">
        <v>0.69201946258544922</v>
      </c>
      <c r="L9">
        <v>7.2316913604736328</v>
      </c>
      <c r="M9">
        <v>4.822634220123291</v>
      </c>
      <c r="N9">
        <v>4.9748525619506836</v>
      </c>
      <c r="O9" s="8" t="s">
        <v>61</v>
      </c>
      <c r="P9" s="36">
        <v>2.7518061921000481E-2</v>
      </c>
      <c r="Q9" s="48">
        <v>2.6654638350009922E-2</v>
      </c>
      <c r="R9">
        <v>2.0560787990689281E-2</v>
      </c>
      <c r="S9" s="48">
        <v>2.6655025780200962E-2</v>
      </c>
      <c r="T9" s="8" t="s">
        <v>61</v>
      </c>
      <c r="U9">
        <v>0.17055712640285489</v>
      </c>
      <c r="V9">
        <v>9.102950245141983E-2</v>
      </c>
      <c r="W9">
        <v>0.1469334959983826</v>
      </c>
      <c r="X9">
        <v>6.6100038588047028E-2</v>
      </c>
      <c r="Y9" s="8" t="s">
        <v>61</v>
      </c>
      <c r="Z9">
        <v>1.763217523694038E-2</v>
      </c>
      <c r="AA9">
        <v>1.1301512829959391E-2</v>
      </c>
      <c r="AB9">
        <v>2.3913588374853131E-2</v>
      </c>
      <c r="AC9">
        <v>1.710547506809235E-2</v>
      </c>
      <c r="AD9" s="8" t="s">
        <v>61</v>
      </c>
      <c r="AE9">
        <v>4.5088186860084527E-2</v>
      </c>
      <c r="AF9" s="3">
        <v>2.6190312579274181E-2</v>
      </c>
    </row>
    <row r="10" spans="1:32" ht="15.75" customHeight="1" thickBot="1" x14ac:dyDescent="0.3"/>
    <row r="11" spans="1:32" x14ac:dyDescent="0.25">
      <c r="A11" s="35"/>
      <c r="B11" s="67" t="s">
        <v>1</v>
      </c>
      <c r="C11" s="68" t="s">
        <v>2</v>
      </c>
      <c r="D11" s="68" t="s">
        <v>34</v>
      </c>
      <c r="E11" s="68" t="s">
        <v>35</v>
      </c>
      <c r="F11" s="68" t="s">
        <v>36</v>
      </c>
      <c r="G11" s="68" t="s">
        <v>9</v>
      </c>
      <c r="H11" s="68" t="s">
        <v>5</v>
      </c>
      <c r="I11" s="68" t="s">
        <v>4</v>
      </c>
      <c r="J11" s="68" t="s">
        <v>37</v>
      </c>
      <c r="K11" s="69" t="s">
        <v>41</v>
      </c>
      <c r="L11" s="68" t="s">
        <v>38</v>
      </c>
      <c r="M11" s="68" t="s">
        <v>39</v>
      </c>
      <c r="N11" s="68" t="s">
        <v>40</v>
      </c>
      <c r="O11" s="71"/>
      <c r="P11" s="71"/>
      <c r="R11" s="71"/>
    </row>
    <row r="12" spans="1:32" x14ac:dyDescent="0.25">
      <c r="A12" s="35" t="s">
        <v>51</v>
      </c>
      <c r="B12" s="60">
        <f t="shared" ref="B12:N12" si="0">(B2-B7)/B2</f>
        <v>2.5917869078136827E-3</v>
      </c>
      <c r="C12" s="60">
        <f t="shared" si="0"/>
        <v>-2.621761637277053E-3</v>
      </c>
      <c r="D12" s="60">
        <f t="shared" si="0"/>
        <v>-3.6045355224370051E-2</v>
      </c>
      <c r="E12" s="60">
        <f t="shared" si="0"/>
        <v>-2.4722091409723566E-2</v>
      </c>
      <c r="F12" s="60">
        <f t="shared" si="0"/>
        <v>1.916534632406383E-3</v>
      </c>
      <c r="G12" s="60">
        <f t="shared" si="0"/>
        <v>2.5955152850258996E-3</v>
      </c>
      <c r="H12" s="60">
        <f t="shared" si="0"/>
        <v>-4.9386810212057514E-6</v>
      </c>
      <c r="I12" s="60">
        <f t="shared" si="0"/>
        <v>-2.0351193155788644E-5</v>
      </c>
      <c r="J12" s="60">
        <f t="shared" si="0"/>
        <v>-2.8279613125574258E-4</v>
      </c>
      <c r="K12" s="60">
        <f t="shared" si="0"/>
        <v>-1.7398241771417707E-3</v>
      </c>
      <c r="L12" s="60">
        <f t="shared" si="0"/>
        <v>3.6404505385181967E-7</v>
      </c>
      <c r="M12" s="60">
        <f t="shared" si="0"/>
        <v>5.5873021814405906E-3</v>
      </c>
      <c r="N12" s="60">
        <f t="shared" si="0"/>
        <v>-3.43299377049644E-5</v>
      </c>
      <c r="O12" s="60"/>
      <c r="P12" s="60"/>
      <c r="Q12" s="60">
        <f>(Q2-Q7)/Q2</f>
        <v>3.5631919517625059E-3</v>
      </c>
      <c r="R12" s="60"/>
      <c r="S12" s="60">
        <f>(S2-S7)/S2</f>
        <v>3.5472716237005767E-3</v>
      </c>
      <c r="T12" s="60"/>
      <c r="U12" s="60"/>
      <c r="V12" s="60">
        <f>(V2-V7)/V2</f>
        <v>-1.2667894100048379E-5</v>
      </c>
      <c r="W12" s="60"/>
      <c r="X12" s="60">
        <f>(X2-X7)/X2</f>
        <v>-2.4972201243409429E-5</v>
      </c>
      <c r="Y12" s="60"/>
      <c r="Z12" s="60"/>
      <c r="AA12" s="60">
        <f>(AA2-AA7)/AA2</f>
        <v>-4.4059755137906666E-5</v>
      </c>
      <c r="AB12" s="60"/>
      <c r="AC12" s="60">
        <f>(AC2-AC7)/AC2</f>
        <v>1.3074393606273258E-3</v>
      </c>
      <c r="AD12" s="60"/>
      <c r="AE12" s="60"/>
      <c r="AF12" s="60">
        <f>(AF2-AF7)/AF2</f>
        <v>3.1484230596261669E-3</v>
      </c>
    </row>
    <row r="13" spans="1:32" x14ac:dyDescent="0.25">
      <c r="A13" s="35" t="s">
        <v>60</v>
      </c>
      <c r="B13" s="60">
        <f t="shared" ref="B13:N13" si="1">(B3-B8)/B3</f>
        <v>6.5952981750322538E-3</v>
      </c>
      <c r="C13" s="60">
        <f t="shared" si="1"/>
        <v>1.820989899061513E-2</v>
      </c>
      <c r="D13" s="60">
        <f t="shared" si="1"/>
        <v>-4.7461722220386568E-2</v>
      </c>
      <c r="E13" s="60">
        <f t="shared" si="1"/>
        <v>-2.168034078369889E-2</v>
      </c>
      <c r="F13" s="60">
        <f t="shared" si="1"/>
        <v>-3.5389733575869444E-3</v>
      </c>
      <c r="G13" s="60">
        <f t="shared" si="1"/>
        <v>1.1871575133039809E-2</v>
      </c>
      <c r="H13" s="60">
        <f t="shared" si="1"/>
        <v>-2.0941238355972172E-5</v>
      </c>
      <c r="I13" s="60">
        <f t="shared" si="1"/>
        <v>-3.3015606138634634E-5</v>
      </c>
      <c r="J13" s="60">
        <f t="shared" si="1"/>
        <v>3.8361791291265226E-5</v>
      </c>
      <c r="K13" s="60">
        <f t="shared" si="1"/>
        <v>-6.8356287894535202E-4</v>
      </c>
      <c r="L13" s="60">
        <f t="shared" si="1"/>
        <v>0</v>
      </c>
      <c r="M13" s="60">
        <f t="shared" si="1"/>
        <v>4.5146830289085641E-3</v>
      </c>
      <c r="N13" s="60">
        <f t="shared" si="1"/>
        <v>2.3145240238487956E-4</v>
      </c>
      <c r="O13" s="60"/>
      <c r="P13" s="60"/>
      <c r="Q13" s="60">
        <f>(Q3-Q8)/Q3</f>
        <v>3.5020780496356572E-3</v>
      </c>
      <c r="R13" s="60"/>
      <c r="S13" s="60">
        <f>(S3-S8)/S3</f>
        <v>3.5592578568724095E-3</v>
      </c>
      <c r="T13" s="60"/>
      <c r="U13" s="60"/>
      <c r="V13" s="60">
        <f>(V3-V8)/V3</f>
        <v>-1.8201677579638987E-5</v>
      </c>
      <c r="W13" s="60"/>
      <c r="X13" s="60">
        <f>(X3-X8)/X3</f>
        <v>-2.5347529024937013E-5</v>
      </c>
      <c r="Y13" s="60"/>
      <c r="Z13" s="60"/>
      <c r="AA13" s="60">
        <f>(AA3-AA8)/AA3</f>
        <v>-2.2422978735025361E-5</v>
      </c>
      <c r="AB13" s="60"/>
      <c r="AC13" s="60">
        <f>(AC3-AC8)/AC3</f>
        <v>-1.3731455366548159E-3</v>
      </c>
      <c r="AD13" s="60"/>
      <c r="AE13" s="60"/>
      <c r="AF13" s="60">
        <f>(AF3-AF8)/AF3</f>
        <v>3.1114698351878361E-5</v>
      </c>
    </row>
    <row r="14" spans="1:32" ht="15.75" customHeight="1" thickBot="1" x14ac:dyDescent="0.3">
      <c r="A14" s="8" t="s">
        <v>61</v>
      </c>
      <c r="B14" s="60">
        <f t="shared" ref="B14:N14" si="2">(B4-B9)/B4</f>
        <v>5.9565167507158729E-6</v>
      </c>
      <c r="C14" s="60">
        <f t="shared" si="2"/>
        <v>-2.2924221587071027E-3</v>
      </c>
      <c r="D14" s="60">
        <f t="shared" si="2"/>
        <v>-4.5163780603318028E-2</v>
      </c>
      <c r="E14" s="60">
        <f t="shared" si="2"/>
        <v>-3.8574328203469337E-2</v>
      </c>
      <c r="F14" s="60">
        <f t="shared" si="2"/>
        <v>8.2578850914850844E-4</v>
      </c>
      <c r="G14" s="60">
        <f t="shared" si="2"/>
        <v>1.027158541604709E-3</v>
      </c>
      <c r="H14" s="60">
        <f t="shared" si="2"/>
        <v>-1.6419061280552861E-4</v>
      </c>
      <c r="I14" s="60">
        <f t="shared" si="2"/>
        <v>-1.1662783297880161E-5</v>
      </c>
      <c r="J14" s="60">
        <f t="shared" si="2"/>
        <v>-1.12544918075291E-4</v>
      </c>
      <c r="K14" s="60">
        <f t="shared" si="2"/>
        <v>-1.7947496669358791E-3</v>
      </c>
      <c r="L14" s="60">
        <f t="shared" si="2"/>
        <v>-5.9343475221164894E-7</v>
      </c>
      <c r="M14" s="60">
        <f t="shared" si="2"/>
        <v>4.642666532558749E-3</v>
      </c>
      <c r="N14" s="60">
        <f t="shared" si="2"/>
        <v>-3.8341272213255691E-5</v>
      </c>
      <c r="O14" s="60"/>
      <c r="P14" s="60"/>
      <c r="Q14" s="60">
        <f>(Q4-Q9)/Q4</f>
        <v>4.8915739243914902E-3</v>
      </c>
      <c r="R14" s="60"/>
      <c r="S14" s="60">
        <f>(S4-S9)/S4</f>
        <v>4.868321391546482E-3</v>
      </c>
      <c r="T14" s="60"/>
      <c r="U14" s="60"/>
      <c r="V14" s="60">
        <f>(V4-V9)/V4</f>
        <v>-1.6779116760389629E-5</v>
      </c>
      <c r="W14" s="60"/>
      <c r="X14" s="60">
        <f>(X4-X9)/X4</f>
        <v>-1.9725817894405328E-5</v>
      </c>
      <c r="Y14" s="60"/>
      <c r="Z14" s="60"/>
      <c r="AA14" s="60">
        <f>(AA4-AA9)/AA4</f>
        <v>-2.9419028123255061E-3</v>
      </c>
      <c r="AB14" s="60"/>
      <c r="AC14" s="60">
        <f>(AC4-AC9)/AC4</f>
        <v>2.6114645738453952E-3</v>
      </c>
      <c r="AD14" s="60"/>
      <c r="AE14" s="60"/>
      <c r="AF14" s="60">
        <f>(AF4-AF9)/AF4</f>
        <v>1.4549787821510958E-3</v>
      </c>
    </row>
    <row r="15" spans="1:32" ht="15.75" customHeight="1" thickBot="1" x14ac:dyDescent="0.3">
      <c r="A15" s="35"/>
    </row>
    <row r="16" spans="1:32" ht="15.75" customHeight="1" thickBot="1" x14ac:dyDescent="0.3">
      <c r="A16" s="7" t="s">
        <v>63</v>
      </c>
      <c r="B16" s="43">
        <v>0.1817215979099274</v>
      </c>
      <c r="C16" s="43">
        <v>0.12561541795730591</v>
      </c>
      <c r="D16" s="43">
        <v>8.3038650453090668E-2</v>
      </c>
      <c r="E16" s="43">
        <v>0.1150124222040176</v>
      </c>
      <c r="F16" s="43">
        <v>0.15758469700813291</v>
      </c>
      <c r="G16" s="43">
        <v>0.2809949517250061</v>
      </c>
      <c r="H16" s="43">
        <v>0.66937875747680664</v>
      </c>
      <c r="I16" s="43">
        <v>0.52433526515960693</v>
      </c>
      <c r="J16" s="43">
        <v>1.1659947633743291</v>
      </c>
      <c r="K16" s="44">
        <v>3.639060497283936</v>
      </c>
      <c r="L16" s="43">
        <v>22.157926559448239</v>
      </c>
      <c r="M16" s="43">
        <v>18.204866409301761</v>
      </c>
      <c r="N16" s="43">
        <v>13.475234985351561</v>
      </c>
      <c r="O16" s="48"/>
      <c r="P16" s="48"/>
      <c r="R16" s="48"/>
    </row>
    <row r="17" spans="1:18" x14ac:dyDescent="0.25">
      <c r="A17" s="7" t="s">
        <v>63</v>
      </c>
      <c r="B17" s="51">
        <v>0.18180245161056521</v>
      </c>
      <c r="C17" s="48">
        <v>0.12573190033435819</v>
      </c>
      <c r="D17" s="48">
        <v>8.4353499114513397E-2</v>
      </c>
      <c r="E17" s="48">
        <v>0.1163258478045464</v>
      </c>
      <c r="F17" s="48">
        <v>0.1576608419418335</v>
      </c>
      <c r="G17" s="48">
        <v>0.28069335222244263</v>
      </c>
      <c r="H17" s="48">
        <v>0.66938525438308716</v>
      </c>
      <c r="I17" s="48">
        <v>0.52434313297271729</v>
      </c>
      <c r="J17" s="48">
        <v>1.1659219264984131</v>
      </c>
      <c r="K17" s="49">
        <v>3.641632080078125</v>
      </c>
      <c r="L17" s="48">
        <v>22.157903671264648</v>
      </c>
      <c r="M17" s="48">
        <v>17.966117858886719</v>
      </c>
      <c r="N17" s="48">
        <v>13.475326538085939</v>
      </c>
      <c r="O17" s="48"/>
      <c r="P17" s="48"/>
      <c r="R17" s="48"/>
    </row>
    <row r="59" spans="1:26" ht="21" customHeight="1" x14ac:dyDescent="0.35">
      <c r="A59" s="78" t="s">
        <v>90</v>
      </c>
    </row>
    <row r="60" spans="1:26" ht="15.75" customHeight="1" thickBot="1" x14ac:dyDescent="0.3"/>
    <row r="61" spans="1:26" ht="19.5" customHeight="1" thickBot="1" x14ac:dyDescent="0.35">
      <c r="A61" s="55"/>
      <c r="B61" s="67" t="s">
        <v>9</v>
      </c>
      <c r="C61" s="68" t="s">
        <v>37</v>
      </c>
      <c r="D61" s="69" t="s">
        <v>41</v>
      </c>
      <c r="F61" s="68" t="s">
        <v>38</v>
      </c>
      <c r="G61" s="68" t="s">
        <v>39</v>
      </c>
      <c r="H61" s="69" t="s">
        <v>40</v>
      </c>
      <c r="I61" s="68"/>
      <c r="J61" s="67" t="s">
        <v>1</v>
      </c>
      <c r="K61" s="63" t="s">
        <v>52</v>
      </c>
      <c r="L61" s="68" t="s">
        <v>2</v>
      </c>
      <c r="M61" s="63" t="s">
        <v>53</v>
      </c>
      <c r="N61" s="63"/>
      <c r="O61" s="68" t="s">
        <v>5</v>
      </c>
      <c r="P61" s="63" t="s">
        <v>54</v>
      </c>
      <c r="Q61" s="68" t="s">
        <v>4</v>
      </c>
      <c r="R61" s="63" t="s">
        <v>55</v>
      </c>
      <c r="S61" s="63"/>
      <c r="T61" s="68" t="s">
        <v>34</v>
      </c>
      <c r="U61" s="63" t="s">
        <v>56</v>
      </c>
      <c r="V61" s="68" t="s">
        <v>35</v>
      </c>
      <c r="W61" s="63" t="s">
        <v>57</v>
      </c>
      <c r="X61" s="63"/>
      <c r="Y61" s="68" t="s">
        <v>36</v>
      </c>
      <c r="Z61" s="64" t="s">
        <v>58</v>
      </c>
    </row>
    <row r="62" spans="1:26" x14ac:dyDescent="0.25">
      <c r="A62" s="36" t="s">
        <v>51</v>
      </c>
      <c r="B62" s="36">
        <v>7.3919773101806641E-2</v>
      </c>
      <c r="C62">
        <v>0.40878638625144958</v>
      </c>
      <c r="D62">
        <v>0.56869947910308838</v>
      </c>
      <c r="E62" s="36" t="s">
        <v>51</v>
      </c>
      <c r="F62">
        <v>5.2393202781677246</v>
      </c>
      <c r="G62">
        <v>4.3822779655456543</v>
      </c>
      <c r="H62" s="3">
        <v>4.5558657646179199</v>
      </c>
      <c r="I62" s="3" t="s">
        <v>51</v>
      </c>
      <c r="J62">
        <v>3.5549838095903397E-2</v>
      </c>
      <c r="K62" s="72">
        <v>2.644729986786842E-2</v>
      </c>
      <c r="L62">
        <v>2.6041038334369659E-2</v>
      </c>
      <c r="M62" s="72">
        <v>2.644680067896843E-2</v>
      </c>
      <c r="N62" s="35" t="s">
        <v>51</v>
      </c>
      <c r="O62">
        <v>0.14181004464626309</v>
      </c>
      <c r="P62">
        <v>8.9986450970172882E-2</v>
      </c>
      <c r="Q62">
        <v>0.12410804629325869</v>
      </c>
      <c r="R62">
        <v>6.5041385591030121E-2</v>
      </c>
      <c r="S62" s="35" t="s">
        <v>51</v>
      </c>
      <c r="T62">
        <v>1.5676449984312061E-2</v>
      </c>
      <c r="U62">
        <v>1.105502527207136E-2</v>
      </c>
      <c r="V62">
        <v>2.0895799621939659E-2</v>
      </c>
      <c r="W62">
        <v>1.700748689472675E-2</v>
      </c>
      <c r="X62" s="35" t="s">
        <v>51</v>
      </c>
      <c r="Y62">
        <v>3.9302900433540337E-2</v>
      </c>
      <c r="Z62" s="3">
        <v>2.416321262717247E-2</v>
      </c>
    </row>
    <row r="63" spans="1:26" x14ac:dyDescent="0.25">
      <c r="A63" s="36" t="s">
        <v>60</v>
      </c>
      <c r="B63" s="36">
        <v>3.2073412090539932E-2</v>
      </c>
      <c r="C63">
        <v>0.45757946372032171</v>
      </c>
      <c r="D63">
        <v>0.38266411423683172</v>
      </c>
      <c r="E63" s="36" t="s">
        <v>60</v>
      </c>
      <c r="F63">
        <v>3.5427935123443599</v>
      </c>
      <c r="G63">
        <v>4.162874698638916</v>
      </c>
      <c r="H63" s="3">
        <v>2.565973281860352</v>
      </c>
      <c r="I63" s="3" t="s">
        <v>60</v>
      </c>
      <c r="J63">
        <v>3.1151225790381432E-2</v>
      </c>
      <c r="K63" s="72">
        <v>2.6409400627017021E-2</v>
      </c>
      <c r="L63">
        <v>2.153847552835941E-2</v>
      </c>
      <c r="M63" s="72">
        <v>2.6409999999999999E-2</v>
      </c>
      <c r="N63" s="35" t="s">
        <v>60</v>
      </c>
      <c r="O63">
        <v>9.855247288942337E-2</v>
      </c>
      <c r="P63">
        <v>8.9644327759742737E-2</v>
      </c>
      <c r="Q63">
        <v>8.1466309726238251E-2</v>
      </c>
      <c r="R63">
        <v>6.4666174352169037E-2</v>
      </c>
      <c r="S63" s="35" t="s">
        <v>60</v>
      </c>
      <c r="T63">
        <v>1.606612466275692E-2</v>
      </c>
      <c r="U63">
        <v>1.1172724887728689E-2</v>
      </c>
      <c r="V63">
        <v>3.2001424580812447E-2</v>
      </c>
      <c r="W63">
        <v>1.7213737592101101E-2</v>
      </c>
      <c r="X63" s="35" t="s">
        <v>60</v>
      </c>
      <c r="Y63">
        <v>3.1870998442172997E-2</v>
      </c>
      <c r="Z63" s="3">
        <v>2.4125125259160999E-2</v>
      </c>
    </row>
    <row r="64" spans="1:26" ht="15.75" customHeight="1" thickBot="1" x14ac:dyDescent="0.3">
      <c r="A64" s="4" t="s">
        <v>61</v>
      </c>
      <c r="B64" s="4">
        <v>8.2473248243331909E-2</v>
      </c>
      <c r="C64" s="5">
        <v>0.40276658535003662</v>
      </c>
      <c r="D64" s="5">
        <v>0.69077968597412109</v>
      </c>
      <c r="E64" s="4" t="s">
        <v>61</v>
      </c>
      <c r="F64" s="5">
        <v>7.231687068939209</v>
      </c>
      <c r="G64" s="5">
        <v>4.8451285362243652</v>
      </c>
      <c r="H64" s="6">
        <v>4.9746618270874023</v>
      </c>
      <c r="I64" s="6" t="s">
        <v>61</v>
      </c>
      <c r="J64" s="5">
        <v>2.751822583377361E-2</v>
      </c>
      <c r="K64" s="72">
        <v>2.6785662397742271E-2</v>
      </c>
      <c r="L64" s="5">
        <v>2.051376178860664E-2</v>
      </c>
      <c r="M64" s="72">
        <v>2.6785425841808319E-2</v>
      </c>
      <c r="N64" s="8" t="s">
        <v>61</v>
      </c>
      <c r="O64" s="5">
        <v>0.17052912712097171</v>
      </c>
      <c r="P64">
        <v>9.1027975082397461E-2</v>
      </c>
      <c r="Q64" s="5">
        <v>0.1469317823648453</v>
      </c>
      <c r="R64">
        <v>6.6098734736442566E-2</v>
      </c>
      <c r="S64" s="8" t="s">
        <v>61</v>
      </c>
      <c r="T64" s="5">
        <v>1.6870250925421711E-2</v>
      </c>
      <c r="U64">
        <v>1.1268362402915949E-2</v>
      </c>
      <c r="V64" s="5">
        <v>2.30253990739584E-2</v>
      </c>
      <c r="W64">
        <v>1.7150262370705601E-2</v>
      </c>
      <c r="X64" s="8" t="s">
        <v>61</v>
      </c>
      <c r="Y64" s="5">
        <v>4.5125450938940048E-2</v>
      </c>
      <c r="Z64" s="3">
        <v>2.6228474453091621E-2</v>
      </c>
    </row>
  </sheetData>
  <conditionalFormatting sqref="B2:B5">
    <cfRule type="colorScale" priority="15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B64">
    <cfRule type="colorScale" priority="5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5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5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15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C64">
    <cfRule type="colorScale" priority="4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4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4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14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D64">
    <cfRule type="colorScale" priority="2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2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4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4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14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4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F64">
    <cfRule type="colorScale" priority="3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3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4">
    <cfRule type="colorScale" priority="3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13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4">
    <cfRule type="colorScale" priority="2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12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12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2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2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J64">
    <cfRule type="colorScale" priority="2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2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10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12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2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2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L64">
    <cfRule type="colorScale" priority="77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78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M2:M5">
    <cfRule type="colorScale" priority="11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 N5:P5 R5">
    <cfRule type="colorScale" priority="11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O64">
    <cfRule type="colorScale" priority="1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">
    <cfRule type="colorScale" priority="10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0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0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Q64">
    <cfRule type="colorScale" priority="1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">
    <cfRule type="colorScale" priority="173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74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T62:T64">
    <cfRule type="colorScale" priority="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9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2:V64">
    <cfRule type="colorScale" priority="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9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2:Y64">
    <cfRule type="colorScale" priority="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5">
    <cfRule type="colorScale" priority="8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5">
    <cfRule type="colorScale" priority="8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8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8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">
    <cfRule type="colorScale" priority="8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8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8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9"/>
  <sheetViews>
    <sheetView topLeftCell="F1" zoomScale="85" zoomScaleNormal="85" workbookViewId="0">
      <selection activeCell="S4" sqref="S4"/>
    </sheetView>
  </sheetViews>
  <sheetFormatPr defaultRowHeight="15" x14ac:dyDescent="0.25"/>
  <cols>
    <col min="1" max="1" width="16.42578125" customWidth="1"/>
    <col min="2" max="2" width="10.85546875" bestFit="1" customWidth="1"/>
    <col min="3" max="3" width="30.7109375" bestFit="1" customWidth="1"/>
    <col min="4" max="4" width="9.28515625" bestFit="1" customWidth="1"/>
    <col min="5" max="5" width="14.85546875" bestFit="1" customWidth="1"/>
    <col min="6" max="6" width="10.28515625" bestFit="1" customWidth="1"/>
    <col min="7" max="7" width="15.85546875" bestFit="1" customWidth="1"/>
    <col min="8" max="8" width="15.85546875" customWidth="1"/>
    <col min="9" max="9" width="9.28515625" bestFit="1" customWidth="1"/>
    <col min="10" max="10" width="18.5703125" bestFit="1" customWidth="1"/>
    <col min="11" max="11" width="9.5703125" bestFit="1" customWidth="1"/>
    <col min="12" max="12" width="17.5703125" bestFit="1" customWidth="1"/>
    <col min="13" max="13" width="17.5703125" customWidth="1"/>
    <col min="14" max="14" width="10.5703125" bestFit="1" customWidth="1"/>
    <col min="15" max="15" width="16.42578125" bestFit="1" customWidth="1"/>
    <col min="16" max="16" width="10.5703125" bestFit="1" customWidth="1"/>
    <col min="17" max="17" width="18.5703125" bestFit="1" customWidth="1"/>
    <col min="18" max="18" width="10.5703125" customWidth="1"/>
    <col min="19" max="19" width="13.42578125" bestFit="1" customWidth="1"/>
    <col min="20" max="20" width="10.42578125" bestFit="1" customWidth="1"/>
    <col min="21" max="21" width="10.42578125" customWidth="1"/>
    <col min="22" max="22" width="8.28515625" bestFit="1" customWidth="1"/>
    <col min="23" max="23" width="9.7109375" bestFit="1" customWidth="1"/>
    <col min="24" max="24" width="9.85546875" bestFit="1" customWidth="1"/>
    <col min="25" max="25" width="9.85546875" customWidth="1"/>
    <col min="26" max="26" width="11.85546875" bestFit="1" customWidth="1"/>
    <col min="27" max="27" width="9.28515625" bestFit="1" customWidth="1"/>
    <col min="28" max="28" width="13.42578125" bestFit="1" customWidth="1"/>
  </cols>
  <sheetData>
    <row r="1" spans="1:28" ht="19.5" customHeight="1" thickBot="1" x14ac:dyDescent="0.35">
      <c r="B1" s="55" t="s">
        <v>63</v>
      </c>
    </row>
    <row r="2" spans="1:28" ht="30.75" customHeight="1" thickBot="1" x14ac:dyDescent="0.3">
      <c r="C2" s="18"/>
      <c r="D2" s="62" t="s">
        <v>1</v>
      </c>
      <c r="E2" s="63" t="s">
        <v>52</v>
      </c>
      <c r="F2" s="63" t="s">
        <v>2</v>
      </c>
      <c r="G2" s="63" t="s">
        <v>53</v>
      </c>
      <c r="H2" s="63"/>
      <c r="I2" s="63" t="s">
        <v>5</v>
      </c>
      <c r="J2" s="63" t="s">
        <v>54</v>
      </c>
      <c r="K2" s="63" t="s">
        <v>4</v>
      </c>
      <c r="L2" s="63" t="s">
        <v>55</v>
      </c>
      <c r="M2" s="63"/>
      <c r="N2" s="63" t="s">
        <v>34</v>
      </c>
      <c r="O2" s="63" t="s">
        <v>56</v>
      </c>
      <c r="P2" s="63" t="s">
        <v>35</v>
      </c>
      <c r="Q2" s="63" t="s">
        <v>57</v>
      </c>
      <c r="R2" s="63"/>
      <c r="S2" s="64" t="s">
        <v>58</v>
      </c>
      <c r="T2" s="63" t="s">
        <v>36</v>
      </c>
      <c r="U2" s="63"/>
      <c r="V2" s="63" t="s">
        <v>37</v>
      </c>
      <c r="W2" s="63" t="s">
        <v>9</v>
      </c>
      <c r="X2" s="64" t="s">
        <v>41</v>
      </c>
      <c r="Y2" s="63"/>
      <c r="Z2" s="63" t="s">
        <v>38</v>
      </c>
      <c r="AA2" s="63" t="s">
        <v>39</v>
      </c>
      <c r="AB2" s="63" t="s">
        <v>40</v>
      </c>
    </row>
    <row r="3" spans="1:28" ht="15" customHeight="1" x14ac:dyDescent="0.25">
      <c r="A3" s="73" t="s">
        <v>91</v>
      </c>
      <c r="B3" s="80" t="s">
        <v>92</v>
      </c>
      <c r="C3" s="7" t="s">
        <v>63</v>
      </c>
      <c r="D3" s="12">
        <v>0.18196999999999999</v>
      </c>
      <c r="E3" s="76" t="s">
        <v>93</v>
      </c>
      <c r="F3" s="12">
        <v>0.12576000000000001</v>
      </c>
      <c r="G3" s="76" t="s">
        <v>93</v>
      </c>
      <c r="H3" s="7" t="s">
        <v>63</v>
      </c>
      <c r="I3" s="12">
        <v>0.67027999999999999</v>
      </c>
      <c r="J3" s="76" t="s">
        <v>93</v>
      </c>
      <c r="K3" s="12">
        <v>0.52488000000000001</v>
      </c>
      <c r="L3" s="76" t="s">
        <v>93</v>
      </c>
      <c r="M3" s="7" t="s">
        <v>63</v>
      </c>
      <c r="N3" s="12">
        <v>8.3150000000000002E-2</v>
      </c>
      <c r="O3" s="76" t="s">
        <v>93</v>
      </c>
      <c r="P3" s="12">
        <v>0.11518</v>
      </c>
      <c r="Q3" s="76" t="s">
        <v>93</v>
      </c>
      <c r="R3" s="7" t="s">
        <v>63</v>
      </c>
      <c r="S3" s="77" t="s">
        <v>93</v>
      </c>
      <c r="T3" s="12">
        <v>0.15784999999999999</v>
      </c>
      <c r="U3" s="7" t="s">
        <v>63</v>
      </c>
      <c r="V3" s="12">
        <v>1.16737</v>
      </c>
      <c r="W3" s="12">
        <v>0.28151999999999999</v>
      </c>
      <c r="X3" s="12">
        <v>3.6511200000000001</v>
      </c>
      <c r="Y3" s="7" t="s">
        <v>63</v>
      </c>
      <c r="Z3" s="12">
        <v>22.182179999999999</v>
      </c>
      <c r="AA3" s="12">
        <v>18.257549999999998</v>
      </c>
      <c r="AB3" s="12">
        <v>13.51267</v>
      </c>
    </row>
    <row r="4" spans="1:28" x14ac:dyDescent="0.25">
      <c r="A4" s="74"/>
      <c r="B4" s="83"/>
      <c r="C4" s="35" t="s">
        <v>51</v>
      </c>
      <c r="D4">
        <v>3.5639999999999998E-2</v>
      </c>
      <c r="E4">
        <v>2.649E-2</v>
      </c>
      <c r="F4">
        <v>2.6100000000000002E-2</v>
      </c>
      <c r="G4">
        <v>2.649E-2</v>
      </c>
      <c r="H4" s="35" t="s">
        <v>51</v>
      </c>
      <c r="I4">
        <v>0.14215</v>
      </c>
      <c r="J4">
        <v>9.0139999999999998E-2</v>
      </c>
      <c r="K4">
        <v>0.12443</v>
      </c>
      <c r="L4">
        <v>6.5140000000000003E-2</v>
      </c>
      <c r="M4" s="35" t="s">
        <v>51</v>
      </c>
      <c r="N4">
        <v>1.5610000000000001E-2</v>
      </c>
      <c r="O4">
        <v>1.107E-2</v>
      </c>
      <c r="P4">
        <v>2.094E-2</v>
      </c>
      <c r="Q4">
        <v>1.703E-2</v>
      </c>
      <c r="R4" s="35" t="s">
        <v>51</v>
      </c>
      <c r="S4" s="49">
        <v>2.4199999999999999E-2</v>
      </c>
      <c r="T4">
        <v>3.9399999999999998E-2</v>
      </c>
      <c r="U4" s="35" t="s">
        <v>51</v>
      </c>
      <c r="V4">
        <v>0.40977999999999998</v>
      </c>
      <c r="W4">
        <v>7.4109999999999995E-2</v>
      </c>
      <c r="X4">
        <v>0.56930999999999998</v>
      </c>
      <c r="Y4" s="35" t="s">
        <v>51</v>
      </c>
      <c r="Z4">
        <v>5.2515400000000003</v>
      </c>
      <c r="AA4">
        <v>4.3937200000000001</v>
      </c>
      <c r="AB4">
        <v>4.5699100000000001</v>
      </c>
    </row>
    <row r="5" spans="1:28" x14ac:dyDescent="0.25">
      <c r="A5" s="74"/>
      <c r="B5" s="83"/>
      <c r="C5" s="35" t="s">
        <v>60</v>
      </c>
      <c r="D5">
        <v>3.091E-2</v>
      </c>
      <c r="E5">
        <v>2.6450000000000001E-2</v>
      </c>
      <c r="F5">
        <v>2.1579999999999998E-2</v>
      </c>
      <c r="G5">
        <v>2.6440000000000002E-2</v>
      </c>
      <c r="H5" s="35" t="s">
        <v>60</v>
      </c>
      <c r="I5">
        <v>9.8739999999999994E-2</v>
      </c>
      <c r="J5">
        <v>8.9810000000000001E-2</v>
      </c>
      <c r="K5">
        <v>8.1610000000000002E-2</v>
      </c>
      <c r="L5">
        <v>6.4759999999999998E-2</v>
      </c>
      <c r="M5" s="35" t="s">
        <v>60</v>
      </c>
      <c r="N5">
        <v>1.609E-2</v>
      </c>
      <c r="O5">
        <v>1.119E-2</v>
      </c>
      <c r="P5">
        <v>3.2059999999999998E-2</v>
      </c>
      <c r="Q5">
        <v>1.7250000000000001E-2</v>
      </c>
      <c r="R5" s="35" t="s">
        <v>60</v>
      </c>
      <c r="S5" s="3">
        <v>2.4150000000000001E-2</v>
      </c>
      <c r="T5">
        <v>3.193E-2</v>
      </c>
      <c r="U5" s="35" t="s">
        <v>60</v>
      </c>
      <c r="V5">
        <v>0.45856000000000002</v>
      </c>
      <c r="W5">
        <v>3.2129999999999999E-2</v>
      </c>
      <c r="X5">
        <v>0.38346999999999998</v>
      </c>
      <c r="Y5" s="35" t="s">
        <v>60</v>
      </c>
      <c r="Z5">
        <v>3.5499900000000002</v>
      </c>
      <c r="AA5">
        <v>4.1707999999999998</v>
      </c>
      <c r="AB5">
        <v>2.5717400000000001</v>
      </c>
    </row>
    <row r="6" spans="1:28" ht="15.75" customHeight="1" thickBot="1" x14ac:dyDescent="0.3">
      <c r="A6" s="74"/>
      <c r="B6" s="81"/>
      <c r="C6" s="8" t="s">
        <v>61</v>
      </c>
      <c r="D6" s="5">
        <v>2.7730000000000001E-2</v>
      </c>
      <c r="E6" s="5">
        <v>2.682E-2</v>
      </c>
      <c r="F6" s="5">
        <v>2.0559999999999998E-2</v>
      </c>
      <c r="G6" s="5">
        <v>2.682E-2</v>
      </c>
      <c r="H6" s="8" t="s">
        <v>61</v>
      </c>
      <c r="I6" s="5">
        <v>0.17096</v>
      </c>
      <c r="J6" s="5">
        <v>9.1079999999999994E-2</v>
      </c>
      <c r="K6" s="5">
        <v>0.14729</v>
      </c>
      <c r="L6" s="5">
        <v>6.6189999999999999E-2</v>
      </c>
      <c r="M6" s="8" t="s">
        <v>61</v>
      </c>
      <c r="N6" s="5">
        <v>1.6920000000000001E-2</v>
      </c>
      <c r="O6" s="5">
        <v>1.128E-2</v>
      </c>
      <c r="P6" s="5">
        <v>2.307E-2</v>
      </c>
      <c r="Q6" s="5">
        <v>1.7180000000000001E-2</v>
      </c>
      <c r="R6" s="8" t="s">
        <v>61</v>
      </c>
      <c r="S6" s="6">
        <v>2.6249999999999999E-2</v>
      </c>
      <c r="T6" s="5">
        <v>4.5229999999999999E-2</v>
      </c>
      <c r="U6" s="8" t="s">
        <v>61</v>
      </c>
      <c r="V6" s="5">
        <v>0.40378999999999998</v>
      </c>
      <c r="W6" s="5">
        <v>8.2669999999999993E-2</v>
      </c>
      <c r="X6" s="5">
        <v>0.69194</v>
      </c>
      <c r="Y6" s="8" t="s">
        <v>61</v>
      </c>
      <c r="Z6" s="5">
        <v>7.2508699999999999</v>
      </c>
      <c r="AA6" s="5">
        <v>4.8562399999999997</v>
      </c>
      <c r="AB6" s="5">
        <v>4.9857399999999998</v>
      </c>
    </row>
    <row r="7" spans="1:28" ht="15" customHeight="1" x14ac:dyDescent="0.25">
      <c r="A7" s="74"/>
      <c r="B7" s="80" t="s">
        <v>94</v>
      </c>
      <c r="C7" s="7" t="s">
        <v>63</v>
      </c>
      <c r="D7" s="12">
        <v>0.18204999999999999</v>
      </c>
      <c r="E7" s="12"/>
      <c r="F7" s="12">
        <v>0.12590999999999999</v>
      </c>
      <c r="G7" s="12"/>
      <c r="H7" s="7" t="s">
        <v>63</v>
      </c>
      <c r="I7" s="12">
        <v>0.67018</v>
      </c>
      <c r="J7" s="12"/>
      <c r="K7" s="12">
        <v>0.52498999999999996</v>
      </c>
      <c r="L7" s="12"/>
      <c r="M7" s="7" t="s">
        <v>63</v>
      </c>
      <c r="N7" s="12">
        <v>8.4489999999999996E-2</v>
      </c>
      <c r="O7" s="12"/>
      <c r="P7" s="12">
        <v>0.11655</v>
      </c>
      <c r="Q7" s="12"/>
      <c r="R7" s="7" t="s">
        <v>63</v>
      </c>
      <c r="S7" s="13"/>
      <c r="T7" s="12">
        <v>0.15792</v>
      </c>
      <c r="U7" s="7" t="s">
        <v>63</v>
      </c>
      <c r="V7" s="12">
        <v>1.1669099999999999</v>
      </c>
      <c r="W7" s="12">
        <v>0.28119</v>
      </c>
      <c r="X7" s="12">
        <v>3.65442</v>
      </c>
      <c r="Y7" s="7" t="s">
        <v>63</v>
      </c>
      <c r="Z7" s="12">
        <v>22.189070000000001</v>
      </c>
      <c r="AA7" s="12">
        <v>18.022040000000001</v>
      </c>
      <c r="AB7" s="12">
        <v>13.51703</v>
      </c>
    </row>
    <row r="8" spans="1:28" x14ac:dyDescent="0.25">
      <c r="A8" s="74"/>
      <c r="B8" s="83"/>
      <c r="C8" s="35" t="s">
        <v>51</v>
      </c>
      <c r="D8">
        <v>3.5459999999999998E-2</v>
      </c>
      <c r="E8">
        <v>2.64E-2</v>
      </c>
      <c r="F8">
        <v>2.6169999999999999E-2</v>
      </c>
      <c r="G8">
        <v>2.64E-2</v>
      </c>
      <c r="H8" s="35" t="s">
        <v>51</v>
      </c>
      <c r="I8">
        <v>0.14215</v>
      </c>
      <c r="J8">
        <v>9.0149999999999994E-2</v>
      </c>
      <c r="K8">
        <v>0.12443</v>
      </c>
      <c r="L8">
        <v>6.515E-2</v>
      </c>
      <c r="M8" s="35" t="s">
        <v>51</v>
      </c>
      <c r="N8">
        <v>1.6279999999999999E-2</v>
      </c>
      <c r="O8">
        <v>1.107E-2</v>
      </c>
      <c r="P8">
        <v>2.146E-2</v>
      </c>
      <c r="Q8">
        <v>1.7010000000000001E-2</v>
      </c>
      <c r="R8" s="35" t="s">
        <v>51</v>
      </c>
      <c r="S8" s="3">
        <v>2.4119999999999999E-2</v>
      </c>
      <c r="T8">
        <v>3.934E-2</v>
      </c>
      <c r="U8" s="35" t="s">
        <v>51</v>
      </c>
      <c r="V8">
        <v>0.40998000000000001</v>
      </c>
      <c r="W8">
        <v>7.3950000000000002E-2</v>
      </c>
      <c r="X8">
        <v>0.57030000000000003</v>
      </c>
      <c r="Y8" s="35" t="s">
        <v>51</v>
      </c>
      <c r="Z8">
        <v>5.2522799999999998</v>
      </c>
      <c r="AA8">
        <v>4.3699199999999996</v>
      </c>
      <c r="AB8">
        <v>4.5714300000000003</v>
      </c>
    </row>
    <row r="9" spans="1:28" x14ac:dyDescent="0.25">
      <c r="A9" s="74"/>
      <c r="B9" s="83"/>
      <c r="C9" s="35" t="s">
        <v>60</v>
      </c>
      <c r="D9">
        <v>3.1E-2</v>
      </c>
      <c r="E9">
        <v>2.6360000000000001E-2</v>
      </c>
      <c r="F9">
        <v>2.1190000000000001E-2</v>
      </c>
      <c r="G9">
        <v>2.6349999999999998E-2</v>
      </c>
      <c r="H9" s="35" t="s">
        <v>60</v>
      </c>
      <c r="I9">
        <v>9.8739999999999994E-2</v>
      </c>
      <c r="J9">
        <v>8.9810000000000001E-2</v>
      </c>
      <c r="K9">
        <v>8.1629999999999994E-2</v>
      </c>
      <c r="L9">
        <v>6.4589999999999995E-2</v>
      </c>
      <c r="M9" s="35" t="s">
        <v>60</v>
      </c>
      <c r="N9">
        <v>1.687E-2</v>
      </c>
      <c r="O9">
        <v>1.119E-2</v>
      </c>
      <c r="P9">
        <v>3.2710000000000003E-2</v>
      </c>
      <c r="Q9">
        <v>1.7270000000000001E-2</v>
      </c>
      <c r="R9" s="35" t="s">
        <v>60</v>
      </c>
      <c r="S9" s="3">
        <v>2.4160000000000001E-2</v>
      </c>
      <c r="T9">
        <v>3.2050000000000002E-2</v>
      </c>
      <c r="U9" s="35" t="s">
        <v>60</v>
      </c>
      <c r="V9">
        <v>0.45855000000000001</v>
      </c>
      <c r="W9">
        <v>3.1759999999999997E-2</v>
      </c>
      <c r="X9">
        <v>0.38375999999999999</v>
      </c>
      <c r="Y9" s="35" t="s">
        <v>60</v>
      </c>
      <c r="Z9">
        <v>3.55009</v>
      </c>
      <c r="AA9">
        <v>4.1525800000000004</v>
      </c>
      <c r="AB9">
        <v>2.5687099999999998</v>
      </c>
    </row>
    <row r="10" spans="1:28" ht="15.75" customHeight="1" thickBot="1" x14ac:dyDescent="0.3">
      <c r="A10" s="75"/>
      <c r="B10" s="81"/>
      <c r="C10" s="8" t="s">
        <v>61</v>
      </c>
      <c r="D10" s="5">
        <v>2.759E-2</v>
      </c>
      <c r="E10" s="5">
        <v>2.6700000000000002E-2</v>
      </c>
      <c r="F10" s="5">
        <v>2.061E-2</v>
      </c>
      <c r="G10" s="5">
        <v>2.6689999999999998E-2</v>
      </c>
      <c r="H10" s="8" t="s">
        <v>61</v>
      </c>
      <c r="I10" s="5">
        <v>0.17099</v>
      </c>
      <c r="J10" s="5">
        <v>9.1170000000000001E-2</v>
      </c>
      <c r="K10" s="5">
        <v>0.14724000000000001</v>
      </c>
      <c r="L10" s="5">
        <v>6.6199999999999995E-2</v>
      </c>
      <c r="M10" s="8" t="s">
        <v>61</v>
      </c>
      <c r="N10" s="5">
        <v>1.7680000000000001E-2</v>
      </c>
      <c r="O10" s="5">
        <v>1.132E-2</v>
      </c>
      <c r="P10" s="5">
        <v>2.3990000000000001E-2</v>
      </c>
      <c r="Q10" s="5">
        <v>1.7129999999999999E-2</v>
      </c>
      <c r="R10" s="8" t="s">
        <v>61</v>
      </c>
      <c r="S10" s="6">
        <v>2.622E-2</v>
      </c>
      <c r="T10" s="5">
        <v>4.5199999999999997E-2</v>
      </c>
      <c r="U10" s="8" t="s">
        <v>61</v>
      </c>
      <c r="V10" s="5">
        <v>0.40389000000000003</v>
      </c>
      <c r="W10" s="5">
        <v>8.2600000000000007E-2</v>
      </c>
      <c r="X10" s="5">
        <v>0.69333</v>
      </c>
      <c r="Y10" s="8" t="s">
        <v>61</v>
      </c>
      <c r="Z10" s="5">
        <v>7.2514700000000003</v>
      </c>
      <c r="AA10" s="5">
        <v>4.8325899999999997</v>
      </c>
      <c r="AB10" s="5">
        <v>4.9877599999999997</v>
      </c>
    </row>
    <row r="11" spans="1:28" s="59" customFormat="1" ht="15.75" customHeight="1" thickBot="1" x14ac:dyDescent="0.3">
      <c r="C11" s="19"/>
      <c r="D11" s="62" t="s">
        <v>1</v>
      </c>
      <c r="E11" s="63" t="s">
        <v>52</v>
      </c>
      <c r="F11" s="63" t="s">
        <v>2</v>
      </c>
      <c r="G11" s="63" t="s">
        <v>53</v>
      </c>
      <c r="H11" s="63"/>
      <c r="I11" s="63" t="s">
        <v>5</v>
      </c>
      <c r="J11" s="63" t="s">
        <v>54</v>
      </c>
      <c r="K11" s="63" t="s">
        <v>4</v>
      </c>
      <c r="L11" s="63" t="s">
        <v>55</v>
      </c>
      <c r="M11" s="63"/>
      <c r="N11" s="63" t="s">
        <v>34</v>
      </c>
      <c r="O11" s="63" t="s">
        <v>56</v>
      </c>
      <c r="P11" s="63" t="s">
        <v>35</v>
      </c>
      <c r="Q11" s="63" t="s">
        <v>57</v>
      </c>
      <c r="R11" s="63"/>
      <c r="S11" s="64" t="s">
        <v>58</v>
      </c>
      <c r="T11" s="63" t="s">
        <v>36</v>
      </c>
      <c r="U11" s="63"/>
      <c r="V11" s="63" t="s">
        <v>37</v>
      </c>
      <c r="W11" s="63" t="s">
        <v>9</v>
      </c>
      <c r="X11" s="64" t="s">
        <v>41</v>
      </c>
      <c r="Y11" s="63"/>
      <c r="Z11" s="63" t="s">
        <v>38</v>
      </c>
      <c r="AA11" s="63" t="s">
        <v>39</v>
      </c>
      <c r="AB11" s="63" t="s">
        <v>40</v>
      </c>
    </row>
    <row r="12" spans="1:28" ht="30" customHeight="1" x14ac:dyDescent="0.25">
      <c r="A12" s="74"/>
      <c r="B12" s="80" t="s">
        <v>95</v>
      </c>
      <c r="C12" s="35" t="s">
        <v>51</v>
      </c>
      <c r="D12">
        <v>1.6100000000000001E-3</v>
      </c>
      <c r="E12">
        <v>1.16E-3</v>
      </c>
      <c r="F12">
        <v>1.1800000000000001E-3</v>
      </c>
      <c r="G12">
        <v>1.16E-3</v>
      </c>
      <c r="H12" s="35" t="s">
        <v>51</v>
      </c>
      <c r="I12">
        <v>6.4200000000000004E-3</v>
      </c>
      <c r="J12">
        <v>3.96E-3</v>
      </c>
      <c r="K12">
        <v>5.6299999999999996E-3</v>
      </c>
      <c r="L12">
        <v>2.8700000000000002E-3</v>
      </c>
      <c r="M12" s="35" t="s">
        <v>51</v>
      </c>
      <c r="N12">
        <v>8.0000000000000004E-4</v>
      </c>
      <c r="O12">
        <v>5.0000000000000001E-4</v>
      </c>
      <c r="P12">
        <v>1.08E-3</v>
      </c>
      <c r="Q12">
        <v>7.7999999999999999E-4</v>
      </c>
      <c r="R12" s="35" t="s">
        <v>51</v>
      </c>
      <c r="S12" s="3">
        <v>1.1199999999999999E-3</v>
      </c>
      <c r="T12">
        <v>1.8500000000000001E-3</v>
      </c>
      <c r="U12" s="35" t="s">
        <v>51</v>
      </c>
      <c r="V12">
        <v>1.728E-2</v>
      </c>
      <c r="W12">
        <v>3.6600000000000001E-3</v>
      </c>
      <c r="X12">
        <v>2.724E-2</v>
      </c>
      <c r="Y12" s="35" t="s">
        <v>51</v>
      </c>
      <c r="Z12">
        <v>0.23760000000000001</v>
      </c>
      <c r="AA12">
        <v>0.24010999999999999</v>
      </c>
      <c r="AB12">
        <v>0.19424</v>
      </c>
    </row>
    <row r="13" spans="1:28" x14ac:dyDescent="0.25">
      <c r="A13" s="74"/>
      <c r="B13" s="83"/>
      <c r="C13" s="35" t="s">
        <v>60</v>
      </c>
      <c r="D13">
        <v>1.41E-3</v>
      </c>
      <c r="E13">
        <v>1.16E-3</v>
      </c>
      <c r="F13">
        <v>9.7999999999999997E-4</v>
      </c>
      <c r="G13">
        <v>1.16E-3</v>
      </c>
      <c r="H13" s="35" t="s">
        <v>60</v>
      </c>
      <c r="I13">
        <v>4.5300000000000002E-3</v>
      </c>
      <c r="J13">
        <v>3.9300000000000003E-3</v>
      </c>
      <c r="K13">
        <v>3.7499999999999999E-3</v>
      </c>
      <c r="L13">
        <v>2.8500000000000001E-3</v>
      </c>
      <c r="M13" s="35" t="s">
        <v>60</v>
      </c>
      <c r="N13">
        <v>7.7999999999999999E-4</v>
      </c>
      <c r="O13">
        <v>5.1000000000000004E-4</v>
      </c>
      <c r="P13">
        <v>1.5399999999999999E-3</v>
      </c>
      <c r="Q13">
        <v>7.9000000000000001E-4</v>
      </c>
      <c r="R13" s="35" t="s">
        <v>60</v>
      </c>
      <c r="S13" s="3">
        <v>1.1199999999999999E-3</v>
      </c>
      <c r="T13">
        <v>1.4599999999999999E-3</v>
      </c>
      <c r="U13" s="35" t="s">
        <v>60</v>
      </c>
      <c r="V13">
        <v>1.9689999999999999E-2</v>
      </c>
      <c r="W13">
        <v>1.65E-3</v>
      </c>
      <c r="X13">
        <v>1.7840000000000002E-2</v>
      </c>
      <c r="Y13" s="35" t="s">
        <v>60</v>
      </c>
      <c r="Z13">
        <v>0.16717000000000001</v>
      </c>
      <c r="AA13">
        <v>0.22889000000000001</v>
      </c>
      <c r="AB13">
        <v>0.10736</v>
      </c>
    </row>
    <row r="14" spans="1:28" ht="15.75" customHeight="1" thickBot="1" x14ac:dyDescent="0.3">
      <c r="A14" s="74"/>
      <c r="B14" s="81"/>
      <c r="C14" s="8" t="s">
        <v>61</v>
      </c>
      <c r="D14" s="5">
        <v>1.2800000000000001E-3</v>
      </c>
      <c r="E14" s="5">
        <v>1.1800000000000001E-3</v>
      </c>
      <c r="F14" s="5">
        <v>9.5E-4</v>
      </c>
      <c r="G14" s="5">
        <v>1.1800000000000001E-3</v>
      </c>
      <c r="H14" s="8" t="s">
        <v>61</v>
      </c>
      <c r="I14" s="5">
        <v>7.8799999999999999E-3</v>
      </c>
      <c r="J14" s="5">
        <v>3.9899999999999996E-3</v>
      </c>
      <c r="K14" s="5">
        <v>6.7999999999999996E-3</v>
      </c>
      <c r="L14" s="5">
        <v>2.9099999999999998E-3</v>
      </c>
      <c r="M14" s="8" t="s">
        <v>61</v>
      </c>
      <c r="N14" s="5">
        <v>8.5999999999999998E-4</v>
      </c>
      <c r="O14" s="5">
        <v>5.1000000000000004E-4</v>
      </c>
      <c r="P14" s="5">
        <v>1.17E-3</v>
      </c>
      <c r="Q14" s="5">
        <v>7.9000000000000001E-4</v>
      </c>
      <c r="R14" s="8" t="s">
        <v>61</v>
      </c>
      <c r="S14" s="6">
        <v>1.23E-3</v>
      </c>
      <c r="T14" s="5">
        <v>2.14E-3</v>
      </c>
      <c r="U14" s="8" t="s">
        <v>61</v>
      </c>
      <c r="V14" s="5">
        <v>1.678E-2</v>
      </c>
      <c r="W14" s="5">
        <v>3.8600000000000001E-3</v>
      </c>
      <c r="X14" s="5">
        <v>3.2899999999999999E-2</v>
      </c>
      <c r="Y14" s="8" t="s">
        <v>61</v>
      </c>
      <c r="Z14" s="5">
        <v>0.31513000000000002</v>
      </c>
      <c r="AA14" s="5">
        <v>0.26441999999999999</v>
      </c>
      <c r="AB14" s="5">
        <v>0.21159</v>
      </c>
    </row>
    <row r="15" spans="1:28" ht="30" customHeight="1" x14ac:dyDescent="0.25">
      <c r="A15" s="74"/>
      <c r="B15" s="80" t="s">
        <v>96</v>
      </c>
      <c r="C15" s="35" t="s">
        <v>51</v>
      </c>
      <c r="D15">
        <v>1.6100000000000001E-3</v>
      </c>
      <c r="E15">
        <v>1.15E-3</v>
      </c>
      <c r="F15">
        <v>1.1900000000000001E-3</v>
      </c>
      <c r="G15">
        <v>1.15E-3</v>
      </c>
      <c r="H15" s="35" t="s">
        <v>51</v>
      </c>
      <c r="I15">
        <v>6.3899999999999998E-3</v>
      </c>
      <c r="J15">
        <v>3.9399999999999999E-3</v>
      </c>
      <c r="K15">
        <v>5.5999999999999999E-3</v>
      </c>
      <c r="L15">
        <v>2.8600000000000001E-3</v>
      </c>
      <c r="M15" s="35" t="s">
        <v>51</v>
      </c>
      <c r="N15">
        <v>8.3000000000000001E-4</v>
      </c>
      <c r="O15">
        <v>5.0000000000000001E-4</v>
      </c>
      <c r="P15">
        <v>1.1000000000000001E-3</v>
      </c>
      <c r="Q15">
        <v>7.7999999999999999E-4</v>
      </c>
      <c r="R15" s="35" t="s">
        <v>51</v>
      </c>
      <c r="S15" s="3">
        <v>1.1000000000000001E-3</v>
      </c>
      <c r="T15">
        <v>1.83E-3</v>
      </c>
      <c r="U15" s="35" t="s">
        <v>51</v>
      </c>
      <c r="V15">
        <v>1.721E-2</v>
      </c>
      <c r="W15">
        <v>3.63E-3</v>
      </c>
      <c r="X15">
        <v>2.716E-2</v>
      </c>
      <c r="Y15" s="35" t="s">
        <v>51</v>
      </c>
      <c r="Z15">
        <v>0.23641999999999999</v>
      </c>
      <c r="AA15">
        <v>0.23837</v>
      </c>
      <c r="AB15">
        <v>0.19355</v>
      </c>
    </row>
    <row r="16" spans="1:28" x14ac:dyDescent="0.25">
      <c r="A16" s="74"/>
      <c r="B16" s="83"/>
      <c r="C16" s="35" t="s">
        <v>60</v>
      </c>
      <c r="D16">
        <v>1.41E-3</v>
      </c>
      <c r="E16">
        <v>1.15E-3</v>
      </c>
      <c r="F16">
        <v>9.6000000000000002E-4</v>
      </c>
      <c r="G16">
        <v>1.15E-3</v>
      </c>
      <c r="H16" s="35" t="s">
        <v>60</v>
      </c>
      <c r="I16">
        <v>4.4999999999999997E-3</v>
      </c>
      <c r="J16">
        <v>3.9100000000000003E-3</v>
      </c>
      <c r="K16">
        <v>3.7299999999999998E-3</v>
      </c>
      <c r="L16">
        <v>2.82E-3</v>
      </c>
      <c r="M16" s="35" t="s">
        <v>60</v>
      </c>
      <c r="N16">
        <v>8.1999999999999998E-4</v>
      </c>
      <c r="O16">
        <v>5.1000000000000004E-4</v>
      </c>
      <c r="P16">
        <v>1.56E-3</v>
      </c>
      <c r="Q16">
        <v>7.9000000000000001E-4</v>
      </c>
      <c r="R16" s="35" t="s">
        <v>60</v>
      </c>
      <c r="S16" s="3">
        <v>1.1100000000000001E-3</v>
      </c>
      <c r="T16">
        <v>1.42E-3</v>
      </c>
      <c r="U16" s="35" t="s">
        <v>60</v>
      </c>
      <c r="V16">
        <v>1.9640000000000001E-2</v>
      </c>
      <c r="W16">
        <v>1.6000000000000001E-3</v>
      </c>
      <c r="X16">
        <v>1.7739999999999999E-2</v>
      </c>
      <c r="Y16" s="35" t="s">
        <v>60</v>
      </c>
      <c r="Z16">
        <v>0.16636000000000001</v>
      </c>
      <c r="AA16">
        <v>0.22692999999999999</v>
      </c>
      <c r="AB16">
        <v>0.10672</v>
      </c>
    </row>
    <row r="17" spans="1:28" ht="15.75" customHeight="1" thickBot="1" x14ac:dyDescent="0.3">
      <c r="A17" s="75"/>
      <c r="B17" s="81"/>
      <c r="C17" s="8" t="s">
        <v>61</v>
      </c>
      <c r="D17" s="5">
        <v>1.2600000000000001E-3</v>
      </c>
      <c r="E17" s="5">
        <v>1.1800000000000001E-3</v>
      </c>
      <c r="F17" s="5">
        <v>9.3999999999999997E-4</v>
      </c>
      <c r="G17" s="5">
        <v>1.17E-3</v>
      </c>
      <c r="H17" s="8" t="s">
        <v>61</v>
      </c>
      <c r="I17" s="5">
        <v>7.8399999999999997E-3</v>
      </c>
      <c r="J17" s="5">
        <v>3.98E-3</v>
      </c>
      <c r="K17" s="5">
        <v>6.7499999999999999E-3</v>
      </c>
      <c r="L17" s="5">
        <v>2.8900000000000002E-3</v>
      </c>
      <c r="M17" s="8" t="s">
        <v>61</v>
      </c>
      <c r="N17" s="5">
        <v>8.8000000000000003E-4</v>
      </c>
      <c r="O17" s="5">
        <v>5.1000000000000004E-4</v>
      </c>
      <c r="P17" s="5">
        <v>1.1900000000000001E-3</v>
      </c>
      <c r="Q17" s="5">
        <v>7.9000000000000001E-4</v>
      </c>
      <c r="R17" s="8" t="s">
        <v>61</v>
      </c>
      <c r="S17" s="6">
        <v>1.2099999999999999E-3</v>
      </c>
      <c r="T17" s="5">
        <v>2.1099999999999999E-3</v>
      </c>
      <c r="U17" s="8" t="s">
        <v>61</v>
      </c>
      <c r="V17" s="5">
        <v>1.67E-2</v>
      </c>
      <c r="W17" s="5">
        <v>3.82E-3</v>
      </c>
      <c r="X17" s="5">
        <v>3.2809999999999999E-2</v>
      </c>
      <c r="Y17" s="8" t="s">
        <v>61</v>
      </c>
      <c r="Z17" s="5">
        <v>0.31444</v>
      </c>
      <c r="AA17" s="5">
        <v>0.26250000000000001</v>
      </c>
      <c r="AB17" s="5">
        <v>0.21101</v>
      </c>
    </row>
    <row r="18" spans="1:28" s="59" customFormat="1" ht="15.75" customHeight="1" thickBot="1" x14ac:dyDescent="0.3">
      <c r="C18" s="19"/>
      <c r="D18" s="62" t="s">
        <v>1</v>
      </c>
      <c r="E18" s="63" t="s">
        <v>52</v>
      </c>
      <c r="F18" s="63" t="s">
        <v>2</v>
      </c>
      <c r="G18" s="63" t="s">
        <v>53</v>
      </c>
      <c r="H18" s="63"/>
      <c r="I18" s="63" t="s">
        <v>5</v>
      </c>
      <c r="J18" s="63" t="s">
        <v>54</v>
      </c>
      <c r="K18" s="63" t="s">
        <v>4</v>
      </c>
      <c r="L18" s="63" t="s">
        <v>55</v>
      </c>
      <c r="M18" s="63"/>
      <c r="N18" s="63" t="s">
        <v>34</v>
      </c>
      <c r="O18" s="63" t="s">
        <v>56</v>
      </c>
      <c r="P18" s="63" t="s">
        <v>35</v>
      </c>
      <c r="Q18" s="63" t="s">
        <v>57</v>
      </c>
      <c r="R18" s="63"/>
      <c r="S18" s="64" t="s">
        <v>58</v>
      </c>
      <c r="T18" s="63" t="s">
        <v>36</v>
      </c>
      <c r="U18" s="63"/>
      <c r="V18" s="63" t="s">
        <v>37</v>
      </c>
      <c r="W18" s="63" t="s">
        <v>9</v>
      </c>
      <c r="X18" s="64" t="s">
        <v>41</v>
      </c>
      <c r="Y18" s="63"/>
      <c r="Z18" s="63" t="s">
        <v>38</v>
      </c>
      <c r="AA18" s="63" t="s">
        <v>39</v>
      </c>
      <c r="AB18" s="63" t="s">
        <v>40</v>
      </c>
    </row>
    <row r="19" spans="1:28" ht="45" customHeight="1" x14ac:dyDescent="0.25">
      <c r="A19" s="80" t="s">
        <v>97</v>
      </c>
      <c r="B19" s="80" t="s">
        <v>98</v>
      </c>
      <c r="C19" s="35" t="s">
        <v>51</v>
      </c>
      <c r="D19">
        <v>1.4370000000000001E-2</v>
      </c>
      <c r="E19">
        <v>1.413E-2</v>
      </c>
      <c r="F19">
        <v>1.427E-2</v>
      </c>
      <c r="G19">
        <v>1.41E-2</v>
      </c>
      <c r="H19" s="35" t="s">
        <v>51</v>
      </c>
      <c r="I19">
        <v>1.4630000000000001E-2</v>
      </c>
      <c r="J19">
        <v>1.4590000000000001E-2</v>
      </c>
      <c r="K19">
        <v>1.456E-2</v>
      </c>
      <c r="L19">
        <v>1.4619999999999999E-2</v>
      </c>
      <c r="M19" s="35" t="s">
        <v>51</v>
      </c>
      <c r="N19">
        <v>1.6080000000000001E-2</v>
      </c>
      <c r="O19">
        <v>1.443E-2</v>
      </c>
      <c r="P19">
        <v>1.6160000000000001E-2</v>
      </c>
      <c r="Q19">
        <v>1.482E-2</v>
      </c>
      <c r="R19" s="35" t="s">
        <v>51</v>
      </c>
      <c r="S19" s="3">
        <v>1.4370000000000001E-2</v>
      </c>
      <c r="T19">
        <v>1.4630000000000001E-2</v>
      </c>
      <c r="U19" s="35" t="s">
        <v>51</v>
      </c>
      <c r="V19">
        <v>1.4999999999999999E-2</v>
      </c>
      <c r="W19">
        <v>1.5730000000000001E-2</v>
      </c>
      <c r="X19">
        <v>1.6109999999999999E-2</v>
      </c>
      <c r="Y19" s="35" t="s">
        <v>51</v>
      </c>
      <c r="Z19">
        <v>1.566E-2</v>
      </c>
      <c r="AA19">
        <v>1.7559999999999999E-2</v>
      </c>
      <c r="AB19">
        <v>1.5610000000000001E-2</v>
      </c>
    </row>
    <row r="20" spans="1:28" x14ac:dyDescent="0.25">
      <c r="A20" s="83"/>
      <c r="B20" s="83"/>
      <c r="C20" s="35" t="s">
        <v>60</v>
      </c>
      <c r="D20">
        <v>1.4540000000000001E-2</v>
      </c>
      <c r="E20">
        <v>1.3950000000000001E-2</v>
      </c>
      <c r="F20">
        <v>1.447E-2</v>
      </c>
      <c r="G20">
        <v>1.396E-2</v>
      </c>
      <c r="H20" s="35" t="s">
        <v>60</v>
      </c>
      <c r="I20">
        <v>1.4619999999999999E-2</v>
      </c>
      <c r="J20">
        <v>1.4370000000000001E-2</v>
      </c>
      <c r="K20">
        <v>1.469E-2</v>
      </c>
      <c r="L20">
        <v>1.4449999999999999E-2</v>
      </c>
      <c r="M20" s="35" t="s">
        <v>60</v>
      </c>
      <c r="N20">
        <v>1.55E-2</v>
      </c>
      <c r="O20">
        <v>1.4590000000000001E-2</v>
      </c>
      <c r="P20">
        <v>1.498E-2</v>
      </c>
      <c r="Q20">
        <v>1.4239999999999999E-2</v>
      </c>
      <c r="R20" s="35" t="s">
        <v>60</v>
      </c>
      <c r="S20" s="3">
        <v>1.44E-2</v>
      </c>
      <c r="T20">
        <v>1.4630000000000001E-2</v>
      </c>
      <c r="U20" s="35" t="s">
        <v>60</v>
      </c>
      <c r="V20">
        <v>1.472E-2</v>
      </c>
      <c r="W20">
        <v>1.636E-2</v>
      </c>
      <c r="X20">
        <v>1.566E-2</v>
      </c>
      <c r="Y20" s="35" t="s">
        <v>60</v>
      </c>
      <c r="Z20">
        <v>1.5339999999999999E-2</v>
      </c>
      <c r="AA20">
        <v>1.779E-2</v>
      </c>
      <c r="AB20">
        <v>1.585E-2</v>
      </c>
    </row>
    <row r="21" spans="1:28" ht="15.75" customHeight="1" thickBot="1" x14ac:dyDescent="0.3">
      <c r="A21" s="83"/>
      <c r="B21" s="81"/>
      <c r="C21" s="8" t="s">
        <v>61</v>
      </c>
      <c r="D21">
        <v>1.439E-2</v>
      </c>
      <c r="E21">
        <v>1.3990000000000001E-2</v>
      </c>
      <c r="F21">
        <v>1.434E-2</v>
      </c>
      <c r="G21">
        <v>1.396E-2</v>
      </c>
      <c r="H21" s="8" t="s">
        <v>61</v>
      </c>
      <c r="I21">
        <v>1.465E-2</v>
      </c>
      <c r="J21">
        <v>1.474E-2</v>
      </c>
      <c r="K21">
        <v>1.4590000000000001E-2</v>
      </c>
      <c r="L21">
        <v>1.469E-2</v>
      </c>
      <c r="M21" s="8" t="s">
        <v>61</v>
      </c>
      <c r="N21">
        <v>1.5730000000000001E-2</v>
      </c>
      <c r="O21">
        <v>1.4540000000000001E-2</v>
      </c>
      <c r="P21">
        <v>1.5959999999999998E-2</v>
      </c>
      <c r="Q21">
        <v>1.491E-2</v>
      </c>
      <c r="R21" s="8" t="s">
        <v>61</v>
      </c>
      <c r="S21" s="3">
        <v>1.538E-2</v>
      </c>
      <c r="T21">
        <v>1.474E-2</v>
      </c>
      <c r="U21" s="8" t="s">
        <v>61</v>
      </c>
      <c r="V21">
        <v>1.4880000000000001E-2</v>
      </c>
      <c r="W21">
        <v>1.546E-2</v>
      </c>
      <c r="X21">
        <v>1.6160000000000001E-2</v>
      </c>
      <c r="Y21" s="8" t="s">
        <v>61</v>
      </c>
      <c r="Z21">
        <v>1.5810000000000001E-2</v>
      </c>
      <c r="AA21">
        <v>1.787E-2</v>
      </c>
      <c r="AB21">
        <v>1.4789999999999999E-2</v>
      </c>
    </row>
    <row r="22" spans="1:28" ht="45" customHeight="1" x14ac:dyDescent="0.25">
      <c r="A22" s="83"/>
      <c r="B22" s="80" t="s">
        <v>99</v>
      </c>
      <c r="C22" s="35" t="s">
        <v>51</v>
      </c>
      <c r="D22">
        <v>1.43E-2</v>
      </c>
      <c r="E22">
        <v>1.421E-2</v>
      </c>
      <c r="F22">
        <v>1.434E-2</v>
      </c>
      <c r="G22">
        <v>1.401E-2</v>
      </c>
      <c r="H22" s="35" t="s">
        <v>51</v>
      </c>
      <c r="I22">
        <v>1.451E-2</v>
      </c>
      <c r="J22">
        <v>1.447E-2</v>
      </c>
      <c r="K22">
        <v>1.448E-2</v>
      </c>
      <c r="L22">
        <v>1.44E-2</v>
      </c>
      <c r="M22" s="35" t="s">
        <v>51</v>
      </c>
      <c r="N22">
        <v>1.593E-2</v>
      </c>
      <c r="O22">
        <v>1.4540000000000001E-2</v>
      </c>
      <c r="P22">
        <v>1.6080000000000001E-2</v>
      </c>
      <c r="Q22">
        <v>1.4800000000000001E-2</v>
      </c>
      <c r="R22" s="35" t="s">
        <v>51</v>
      </c>
      <c r="S22" s="3">
        <v>1.4160000000000001E-2</v>
      </c>
      <c r="T22">
        <v>0.99609000000000003</v>
      </c>
      <c r="U22" s="35" t="s">
        <v>51</v>
      </c>
      <c r="V22">
        <v>1.4970000000000001E-2</v>
      </c>
      <c r="W22">
        <v>1.553E-2</v>
      </c>
      <c r="X22">
        <v>1.5810000000000001E-2</v>
      </c>
      <c r="Y22" s="35" t="s">
        <v>51</v>
      </c>
      <c r="Z22">
        <v>1.553E-2</v>
      </c>
      <c r="AA22">
        <v>1.7520000000000001E-2</v>
      </c>
      <c r="AB22">
        <v>2.2509999999999999E-2</v>
      </c>
    </row>
    <row r="23" spans="1:28" x14ac:dyDescent="0.25">
      <c r="A23" s="83"/>
      <c r="B23" s="83"/>
      <c r="C23" s="35" t="s">
        <v>60</v>
      </c>
      <c r="D23">
        <v>1.4659999999999999E-2</v>
      </c>
      <c r="E23">
        <v>1.3780000000000001E-2</v>
      </c>
      <c r="F23">
        <v>1.46E-2</v>
      </c>
      <c r="G23">
        <v>1.3780000000000001E-2</v>
      </c>
      <c r="H23" s="35" t="s">
        <v>60</v>
      </c>
      <c r="I23">
        <v>1.538E-2</v>
      </c>
      <c r="J23">
        <v>1.427E-2</v>
      </c>
      <c r="K23">
        <v>1.447E-2</v>
      </c>
      <c r="L23">
        <v>1.4279999999999999E-2</v>
      </c>
      <c r="M23" s="35" t="s">
        <v>60</v>
      </c>
      <c r="N23">
        <v>1.541E-2</v>
      </c>
      <c r="O23">
        <v>1.4590000000000001E-2</v>
      </c>
      <c r="P23">
        <v>1.558E-2</v>
      </c>
      <c r="Q23">
        <v>1.422E-2</v>
      </c>
      <c r="R23" s="35" t="s">
        <v>60</v>
      </c>
      <c r="S23" s="3">
        <v>1.443E-2</v>
      </c>
      <c r="T23">
        <v>1.44E-2</v>
      </c>
      <c r="U23" s="35" t="s">
        <v>60</v>
      </c>
      <c r="V23">
        <v>1.453E-2</v>
      </c>
      <c r="W23">
        <v>1.6039999999999999E-2</v>
      </c>
      <c r="X23">
        <v>1.6240000000000001E-2</v>
      </c>
      <c r="Y23" s="35" t="s">
        <v>60</v>
      </c>
      <c r="Z23">
        <v>1.4970000000000001E-2</v>
      </c>
      <c r="AA23">
        <v>1.7639999999999999E-2</v>
      </c>
      <c r="AB23">
        <v>2.2380000000000001E-2</v>
      </c>
    </row>
    <row r="24" spans="1:28" ht="15.75" customHeight="1" thickBot="1" x14ac:dyDescent="0.3">
      <c r="A24" s="81"/>
      <c r="B24" s="81"/>
      <c r="C24" s="8" t="s">
        <v>61</v>
      </c>
      <c r="D24" s="5">
        <v>1.4189999999999999E-2</v>
      </c>
      <c r="E24" s="5">
        <v>1.418E-2</v>
      </c>
      <c r="F24" s="5">
        <v>1.4330000000000001E-2</v>
      </c>
      <c r="G24" s="5">
        <v>1.384E-2</v>
      </c>
      <c r="H24" s="8" t="s">
        <v>61</v>
      </c>
      <c r="I24" s="5">
        <v>1.453E-2</v>
      </c>
      <c r="J24" s="5">
        <v>1.46E-2</v>
      </c>
      <c r="K24" s="5">
        <v>1.439E-2</v>
      </c>
      <c r="L24" s="5">
        <v>1.4540000000000001E-2</v>
      </c>
      <c r="M24" s="8" t="s">
        <v>61</v>
      </c>
      <c r="N24" s="5">
        <v>1.566E-2</v>
      </c>
      <c r="O24" s="5">
        <v>1.4540000000000001E-2</v>
      </c>
      <c r="P24" s="5">
        <v>1.5810000000000001E-2</v>
      </c>
      <c r="Q24" s="5">
        <v>1.477E-2</v>
      </c>
      <c r="R24" s="8" t="s">
        <v>61</v>
      </c>
      <c r="S24" s="6">
        <v>1.4250000000000001E-2</v>
      </c>
      <c r="T24" s="5">
        <v>1.44E-2</v>
      </c>
      <c r="U24" s="8" t="s">
        <v>61</v>
      </c>
      <c r="V24" s="5">
        <v>1.4710000000000001E-2</v>
      </c>
      <c r="W24" s="5">
        <v>1.4829999999999999E-2</v>
      </c>
      <c r="X24" s="5">
        <v>1.601E-2</v>
      </c>
      <c r="Y24" s="8" t="s">
        <v>61</v>
      </c>
      <c r="Z24" s="5">
        <v>1.5689999999999999E-2</v>
      </c>
      <c r="AA24" s="5">
        <v>1.7760000000000001E-2</v>
      </c>
      <c r="AB24" s="5">
        <v>2.2429999999999999E-2</v>
      </c>
    </row>
    <row r="26" spans="1:28" ht="15.75" customHeight="1" thickBot="1" x14ac:dyDescent="0.3"/>
    <row r="27" spans="1:28" ht="15" customHeight="1" thickBot="1" x14ac:dyDescent="0.3">
      <c r="A27" s="73" t="s">
        <v>100</v>
      </c>
      <c r="C27" s="7" t="s">
        <v>63</v>
      </c>
      <c r="D27" s="12">
        <v>9.0600000000000003E-3</v>
      </c>
      <c r="E27" s="12"/>
      <c r="F27" s="12">
        <v>6.2599999999999999E-3</v>
      </c>
      <c r="G27" s="12"/>
      <c r="H27" s="7" t="s">
        <v>63</v>
      </c>
      <c r="I27" s="12">
        <v>3.5130000000000002E-2</v>
      </c>
      <c r="J27" s="12"/>
      <c r="K27" s="12">
        <v>2.6950000000000002E-2</v>
      </c>
      <c r="L27" s="12"/>
      <c r="M27" s="7" t="s">
        <v>63</v>
      </c>
      <c r="N27" s="12">
        <v>4.0699999999999998E-3</v>
      </c>
      <c r="O27" s="12"/>
      <c r="P27" s="12">
        <v>5.5199999999999997E-3</v>
      </c>
      <c r="Q27" s="12"/>
      <c r="R27" s="7" t="s">
        <v>63</v>
      </c>
      <c r="S27" s="13"/>
      <c r="T27" s="12">
        <v>7.43E-3</v>
      </c>
      <c r="U27" s="7" t="s">
        <v>63</v>
      </c>
      <c r="V27" s="12">
        <v>5.2470000000000003E-2</v>
      </c>
      <c r="W27" s="12">
        <v>1.294E-2</v>
      </c>
      <c r="X27" s="13">
        <v>0.1588</v>
      </c>
      <c r="Y27" s="7" t="s">
        <v>63</v>
      </c>
      <c r="Z27" s="12">
        <v>0.97211000000000003</v>
      </c>
      <c r="AA27" s="12">
        <v>0.84531000000000001</v>
      </c>
      <c r="AB27" s="12">
        <v>0.59931000000000001</v>
      </c>
    </row>
    <row r="28" spans="1:28" ht="15" customHeight="1" thickBot="1" x14ac:dyDescent="0.3">
      <c r="A28" s="74" t="s">
        <v>100</v>
      </c>
      <c r="C28" s="7" t="s">
        <v>63</v>
      </c>
      <c r="D28" s="12">
        <v>9.0500000000000008E-3</v>
      </c>
      <c r="E28" s="12"/>
      <c r="F28" s="12">
        <v>6.2599999999999999E-3</v>
      </c>
      <c r="G28" s="12"/>
      <c r="H28" s="7" t="s">
        <v>63</v>
      </c>
      <c r="I28" s="12">
        <v>3.5049999999999998E-2</v>
      </c>
      <c r="J28" s="12"/>
      <c r="K28" s="12">
        <v>2.691E-2</v>
      </c>
      <c r="L28" s="12"/>
      <c r="M28" s="7" t="s">
        <v>63</v>
      </c>
      <c r="N28" s="12">
        <v>4.1000000000000003E-3</v>
      </c>
      <c r="O28" s="12"/>
      <c r="P28" s="12">
        <v>5.5500000000000002E-3</v>
      </c>
      <c r="Q28" s="12"/>
      <c r="R28" s="7" t="s">
        <v>63</v>
      </c>
      <c r="S28" s="13"/>
      <c r="T28" s="12">
        <v>7.3499999999999998E-3</v>
      </c>
      <c r="U28" s="7" t="s">
        <v>63</v>
      </c>
      <c r="V28" s="12">
        <v>5.237E-2</v>
      </c>
      <c r="W28" s="12">
        <v>1.2880000000000001E-2</v>
      </c>
      <c r="X28" s="13">
        <v>0.15822</v>
      </c>
      <c r="Y28" s="7" t="s">
        <v>63</v>
      </c>
      <c r="Z28" s="12">
        <v>0.97241</v>
      </c>
      <c r="AA28" s="12">
        <v>0.83381000000000005</v>
      </c>
      <c r="AB28" s="12">
        <v>0.60441</v>
      </c>
    </row>
    <row r="29" spans="1:28" ht="15" customHeight="1" thickBot="1" x14ac:dyDescent="0.3">
      <c r="A29" t="s">
        <v>101</v>
      </c>
      <c r="C29" s="7" t="s">
        <v>63</v>
      </c>
      <c r="D29">
        <v>1.6709999999999999E-2</v>
      </c>
      <c r="F29">
        <v>1.6660000000000001E-2</v>
      </c>
      <c r="H29" s="7" t="s">
        <v>63</v>
      </c>
      <c r="I29">
        <v>1.9290000000000002E-2</v>
      </c>
      <c r="K29">
        <v>1.7520000000000001E-2</v>
      </c>
      <c r="M29" s="7" t="s">
        <v>63</v>
      </c>
      <c r="N29">
        <v>1.6160000000000001E-2</v>
      </c>
      <c r="P29">
        <v>1.6080000000000001E-2</v>
      </c>
      <c r="R29" s="7" t="s">
        <v>63</v>
      </c>
      <c r="T29">
        <v>1.477E-2</v>
      </c>
      <c r="U29" s="7" t="s">
        <v>63</v>
      </c>
      <c r="V29">
        <v>1.558E-2</v>
      </c>
      <c r="W29">
        <v>1.538E-2</v>
      </c>
      <c r="X29" s="3">
        <v>1.495E-2</v>
      </c>
      <c r="Y29" s="7" t="s">
        <v>63</v>
      </c>
      <c r="Z29">
        <v>1.456E-2</v>
      </c>
      <c r="AA29">
        <v>1.5610000000000001E-2</v>
      </c>
      <c r="AB29">
        <v>1.4250000000000001E-2</v>
      </c>
    </row>
    <row r="30" spans="1:28" ht="15" customHeight="1" x14ac:dyDescent="0.25">
      <c r="A30" t="s">
        <v>101</v>
      </c>
      <c r="C30" s="7" t="s">
        <v>63</v>
      </c>
      <c r="D30" s="12">
        <v>1.6660000000000001E-2</v>
      </c>
      <c r="E30" s="12"/>
      <c r="F30" s="12">
        <v>1.6629999999999999E-2</v>
      </c>
      <c r="G30" s="12"/>
      <c r="H30" s="7" t="s">
        <v>63</v>
      </c>
      <c r="I30" s="12">
        <v>1.7559999999999999E-2</v>
      </c>
      <c r="J30" s="12"/>
      <c r="K30" s="12">
        <v>1.736E-2</v>
      </c>
      <c r="L30" s="12"/>
      <c r="M30" s="7" t="s">
        <v>63</v>
      </c>
      <c r="N30" s="12">
        <v>1.5959999999999998E-2</v>
      </c>
      <c r="O30" s="12"/>
      <c r="P30" s="12">
        <v>1.593E-2</v>
      </c>
      <c r="Q30" s="12"/>
      <c r="R30" s="7" t="s">
        <v>63</v>
      </c>
      <c r="S30" s="13"/>
      <c r="T30" s="12">
        <v>1.457E-2</v>
      </c>
      <c r="U30" s="7" t="s">
        <v>63</v>
      </c>
      <c r="V30" s="12">
        <v>1.55E-2</v>
      </c>
      <c r="W30" s="12">
        <v>1.477E-2</v>
      </c>
      <c r="X30" s="13">
        <v>1.4829999999999999E-2</v>
      </c>
      <c r="Y30" s="7" t="s">
        <v>63</v>
      </c>
      <c r="Z30" s="12">
        <v>1.4540000000000001E-2</v>
      </c>
      <c r="AA30" s="12">
        <v>1.55E-2</v>
      </c>
      <c r="AB30" s="12">
        <v>2.2429999999999999E-2</v>
      </c>
    </row>
    <row r="32" spans="1:28" ht="18.75" customHeight="1" x14ac:dyDescent="0.3">
      <c r="A32" s="55" t="s">
        <v>102</v>
      </c>
    </row>
    <row r="49" spans="1:1" ht="18.75" customHeight="1" x14ac:dyDescent="0.3">
      <c r="A49" s="55" t="s">
        <v>103</v>
      </c>
    </row>
  </sheetData>
  <mergeCells count="7">
    <mergeCell ref="A19:A24"/>
    <mergeCell ref="B22:B24"/>
    <mergeCell ref="B12:B14"/>
    <mergeCell ref="B3:B6"/>
    <mergeCell ref="B15:B17"/>
    <mergeCell ref="B7:B10"/>
    <mergeCell ref="B19:B21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37"/>
  <sheetViews>
    <sheetView topLeftCell="A12" workbookViewId="0">
      <selection activeCell="B2" sqref="B2"/>
    </sheetView>
  </sheetViews>
  <sheetFormatPr defaultRowHeight="15" x14ac:dyDescent="0.25"/>
  <sheetData>
    <row r="1" spans="2:23" ht="18.75" customHeight="1" x14ac:dyDescent="0.3">
      <c r="B1" s="55" t="s">
        <v>63</v>
      </c>
      <c r="C1" s="35" t="s">
        <v>72</v>
      </c>
      <c r="D1">
        <v>1.508E-2</v>
      </c>
      <c r="E1">
        <v>1.5089999999999999E-2</v>
      </c>
      <c r="F1">
        <v>1.362E-2</v>
      </c>
      <c r="G1">
        <v>1.5879999999999998E-2</v>
      </c>
      <c r="H1">
        <v>1.5559999999999999E-2</v>
      </c>
      <c r="I1">
        <v>1.4829999999999999E-2</v>
      </c>
      <c r="J1">
        <v>1.453E-2</v>
      </c>
      <c r="K1">
        <v>1.427E-2</v>
      </c>
      <c r="L1">
        <v>1.393E-2</v>
      </c>
      <c r="M1">
        <v>1.328E-2</v>
      </c>
      <c r="N1">
        <v>1.4030000000000001E-2</v>
      </c>
      <c r="O1">
        <v>1.3440000000000001E-2</v>
      </c>
      <c r="P1" s="3">
        <v>1.3180000000000001E-2</v>
      </c>
    </row>
    <row r="2" spans="2:23" x14ac:dyDescent="0.25">
      <c r="B2" s="3"/>
      <c r="C2" s="35" t="s">
        <v>73</v>
      </c>
      <c r="D2">
        <v>1.2760000000000001E-2</v>
      </c>
      <c r="E2">
        <v>1.282E-2</v>
      </c>
      <c r="F2">
        <v>1.251E-2</v>
      </c>
      <c r="G2">
        <v>1.282E-2</v>
      </c>
      <c r="H2">
        <v>1.2880000000000001E-2</v>
      </c>
      <c r="I2">
        <v>1.332E-2</v>
      </c>
      <c r="J2">
        <v>1.341E-2</v>
      </c>
      <c r="K2">
        <v>1.363E-2</v>
      </c>
      <c r="L2">
        <v>1.256E-2</v>
      </c>
      <c r="M2">
        <v>1.2789999999999999E-2</v>
      </c>
      <c r="N2">
        <v>1.2999999999999999E-2</v>
      </c>
      <c r="O2">
        <v>1.213E-2</v>
      </c>
      <c r="P2" s="3">
        <v>1.218E-2</v>
      </c>
    </row>
    <row r="3" spans="2:23" x14ac:dyDescent="0.25">
      <c r="B3" s="3"/>
      <c r="C3" s="35" t="s">
        <v>76</v>
      </c>
      <c r="D3">
        <v>1.507E-2</v>
      </c>
      <c r="E3">
        <v>1.507E-2</v>
      </c>
      <c r="F3">
        <v>1.3599999999999999E-2</v>
      </c>
      <c r="G3">
        <v>1.585E-2</v>
      </c>
      <c r="H3">
        <v>1.553E-2</v>
      </c>
      <c r="I3">
        <v>1.472E-2</v>
      </c>
      <c r="J3">
        <v>1.4420000000000001E-2</v>
      </c>
      <c r="K3">
        <v>1.4109999999999999E-2</v>
      </c>
      <c r="L3">
        <v>1.388E-2</v>
      </c>
      <c r="M3">
        <v>1.328E-2</v>
      </c>
      <c r="N3">
        <v>1.4019999999999999E-2</v>
      </c>
      <c r="O3">
        <v>1.355E-2</v>
      </c>
      <c r="P3" s="3">
        <v>1.312E-2</v>
      </c>
    </row>
    <row r="4" spans="2:23" x14ac:dyDescent="0.25">
      <c r="B4" s="3"/>
      <c r="C4" s="35" t="s">
        <v>77</v>
      </c>
      <c r="D4">
        <v>1.273E-2</v>
      </c>
      <c r="E4">
        <v>1.2919999999999999E-2</v>
      </c>
      <c r="F4">
        <v>1.2540000000000001E-2</v>
      </c>
      <c r="G4">
        <v>1.282E-2</v>
      </c>
      <c r="H4">
        <v>1.286E-2</v>
      </c>
      <c r="I4">
        <v>1.405E-2</v>
      </c>
      <c r="J4">
        <v>1.353E-2</v>
      </c>
      <c r="K4">
        <v>1.3520000000000001E-2</v>
      </c>
      <c r="L4">
        <v>1.247E-2</v>
      </c>
      <c r="M4">
        <v>1.2800000000000001E-2</v>
      </c>
      <c r="N4">
        <v>1.2999999999999999E-2</v>
      </c>
      <c r="O4">
        <v>1.2239999999999999E-2</v>
      </c>
      <c r="P4" s="3">
        <v>1.23E-2</v>
      </c>
    </row>
    <row r="5" spans="2:23" x14ac:dyDescent="0.25">
      <c r="C5" s="35" t="s">
        <v>78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 s="3">
        <v>0</v>
      </c>
    </row>
    <row r="6" spans="2:23" ht="15.75" customHeight="1" thickBot="1" x14ac:dyDescent="0.3">
      <c r="C6" s="8" t="s">
        <v>79</v>
      </c>
      <c r="D6" s="5"/>
      <c r="E6" s="5" t="s">
        <v>80</v>
      </c>
      <c r="F6" s="5"/>
      <c r="G6" s="5" t="s">
        <v>81</v>
      </c>
      <c r="H6" s="5"/>
      <c r="I6" s="5"/>
      <c r="J6" s="5"/>
      <c r="K6" s="5"/>
      <c r="L6" s="5" t="s">
        <v>82</v>
      </c>
      <c r="M6" s="5"/>
      <c r="N6" s="5"/>
      <c r="O6" s="5"/>
      <c r="P6" s="6"/>
    </row>
    <row r="7" spans="2:23" ht="15.75" customHeight="1" thickBot="1" x14ac:dyDescent="0.3"/>
    <row r="8" spans="2:23" ht="19.5" customHeight="1" thickBot="1" x14ac:dyDescent="0.35">
      <c r="B8" s="55" t="s">
        <v>51</v>
      </c>
      <c r="C8" s="18" t="s">
        <v>64</v>
      </c>
      <c r="D8" s="62" t="s">
        <v>1</v>
      </c>
      <c r="E8" s="63" t="s">
        <v>2</v>
      </c>
      <c r="F8" s="63" t="s">
        <v>37</v>
      </c>
      <c r="G8" s="63" t="s">
        <v>5</v>
      </c>
      <c r="H8" s="63" t="s">
        <v>4</v>
      </c>
      <c r="I8" s="63" t="s">
        <v>34</v>
      </c>
      <c r="J8" s="63" t="s">
        <v>35</v>
      </c>
      <c r="K8" s="63" t="s">
        <v>36</v>
      </c>
      <c r="L8" s="63" t="s">
        <v>9</v>
      </c>
      <c r="M8" s="63" t="s">
        <v>38</v>
      </c>
      <c r="N8" s="63" t="s">
        <v>39</v>
      </c>
      <c r="O8" s="63" t="s">
        <v>40</v>
      </c>
      <c r="P8" s="63" t="s">
        <v>41</v>
      </c>
      <c r="Q8" s="63" t="s">
        <v>52</v>
      </c>
      <c r="R8" s="63" t="s">
        <v>53</v>
      </c>
      <c r="S8" s="63" t="s">
        <v>54</v>
      </c>
      <c r="T8" s="63" t="s">
        <v>55</v>
      </c>
      <c r="U8" s="63" t="s">
        <v>56</v>
      </c>
      <c r="V8" s="63" t="s">
        <v>57</v>
      </c>
      <c r="W8" s="64" t="s">
        <v>58</v>
      </c>
    </row>
    <row r="9" spans="2:23" x14ac:dyDescent="0.25">
      <c r="C9" s="35" t="s">
        <v>65</v>
      </c>
      <c r="D9">
        <v>1000</v>
      </c>
      <c r="E9">
        <v>1000</v>
      </c>
      <c r="F9">
        <v>200</v>
      </c>
      <c r="G9">
        <v>500</v>
      </c>
      <c r="H9">
        <v>500</v>
      </c>
      <c r="I9">
        <v>1000</v>
      </c>
      <c r="J9" s="12">
        <v>1000</v>
      </c>
      <c r="K9">
        <v>1000</v>
      </c>
      <c r="L9">
        <v>1000</v>
      </c>
      <c r="M9">
        <v>10</v>
      </c>
      <c r="N9">
        <v>10</v>
      </c>
      <c r="O9">
        <v>15</v>
      </c>
      <c r="P9">
        <v>50</v>
      </c>
      <c r="Q9">
        <v>1000</v>
      </c>
      <c r="R9">
        <v>1000</v>
      </c>
      <c r="S9">
        <v>500</v>
      </c>
      <c r="T9">
        <v>500</v>
      </c>
      <c r="U9">
        <v>1000</v>
      </c>
      <c r="V9">
        <v>1000</v>
      </c>
      <c r="W9" s="3">
        <v>1000</v>
      </c>
    </row>
    <row r="10" spans="2:23" x14ac:dyDescent="0.25">
      <c r="C10" s="35" t="s">
        <v>72</v>
      </c>
      <c r="D10">
        <v>1.3729999999999999E-2</v>
      </c>
      <c r="E10">
        <v>1.37E-2</v>
      </c>
      <c r="F10">
        <v>1.278E-2</v>
      </c>
      <c r="G10">
        <v>1.3690000000000001E-2</v>
      </c>
      <c r="H10">
        <v>1.371E-2</v>
      </c>
      <c r="I10">
        <v>1.549E-2</v>
      </c>
      <c r="J10">
        <v>1.562E-2</v>
      </c>
      <c r="K10">
        <v>1.4239999999999999E-2</v>
      </c>
      <c r="L10">
        <v>1.4959999999999999E-2</v>
      </c>
      <c r="M10">
        <v>1.371E-2</v>
      </c>
      <c r="N10">
        <v>1.6559999999999998E-2</v>
      </c>
      <c r="O10">
        <v>1.2880000000000001E-2</v>
      </c>
      <c r="P10">
        <v>1.4500000000000001E-2</v>
      </c>
      <c r="Q10">
        <v>1.3310000000000001E-2</v>
      </c>
      <c r="R10">
        <v>1.329E-2</v>
      </c>
      <c r="S10">
        <v>1.3310000000000001E-2</v>
      </c>
      <c r="T10">
        <v>1.337E-2</v>
      </c>
      <c r="U10">
        <v>1.3639999999999999E-2</v>
      </c>
      <c r="V10">
        <v>1.391E-2</v>
      </c>
      <c r="W10" s="3">
        <v>1.405E-2</v>
      </c>
    </row>
    <row r="11" spans="2:23" x14ac:dyDescent="0.25">
      <c r="C11" s="35" t="s">
        <v>73</v>
      </c>
      <c r="D11">
        <v>1.294E-2</v>
      </c>
      <c r="E11">
        <v>1.306E-2</v>
      </c>
      <c r="F11">
        <v>1.2120000000000001E-2</v>
      </c>
      <c r="G11">
        <v>1.2760000000000001E-2</v>
      </c>
      <c r="H11">
        <v>1.2880000000000001E-2</v>
      </c>
      <c r="I11">
        <v>1.4069999999999999E-2</v>
      </c>
      <c r="J11">
        <v>1.465E-2</v>
      </c>
      <c r="K11">
        <v>1.3780000000000001E-2</v>
      </c>
      <c r="L11">
        <v>1.3429999999999999E-2</v>
      </c>
      <c r="M11">
        <v>1.311E-2</v>
      </c>
      <c r="N11">
        <v>1.2149999999999999E-2</v>
      </c>
      <c r="O11">
        <v>1.2189999999999999E-2</v>
      </c>
      <c r="P11">
        <v>1.3610000000000001E-2</v>
      </c>
      <c r="Q11">
        <v>1.265E-2</v>
      </c>
      <c r="R11">
        <v>1.2630000000000001E-2</v>
      </c>
      <c r="S11">
        <v>1.265E-2</v>
      </c>
      <c r="T11">
        <v>1.2699999999999999E-2</v>
      </c>
      <c r="U11">
        <v>1.302E-2</v>
      </c>
      <c r="V11">
        <v>1.324E-2</v>
      </c>
      <c r="W11" s="3">
        <v>1.358E-2</v>
      </c>
    </row>
    <row r="12" spans="2:23" x14ac:dyDescent="0.25">
      <c r="C12" s="35" t="s">
        <v>76</v>
      </c>
      <c r="D12">
        <v>1.372E-2</v>
      </c>
      <c r="E12">
        <v>1.3729999999999999E-2</v>
      </c>
      <c r="F12">
        <v>1.272E-2</v>
      </c>
      <c r="G12">
        <v>1.362E-2</v>
      </c>
      <c r="H12">
        <v>1.3650000000000001E-2</v>
      </c>
      <c r="I12">
        <v>1.5469999999999999E-2</v>
      </c>
      <c r="J12">
        <v>1.554E-2</v>
      </c>
      <c r="K12">
        <v>1.406E-2</v>
      </c>
      <c r="L12">
        <v>1.486E-2</v>
      </c>
      <c r="M12">
        <v>1.3639999999999999E-2</v>
      </c>
      <c r="N12">
        <v>1.653E-2</v>
      </c>
      <c r="O12">
        <v>1.2829999999999999E-2</v>
      </c>
      <c r="P12">
        <v>1.443E-2</v>
      </c>
      <c r="Q12">
        <v>1.321E-2</v>
      </c>
      <c r="R12">
        <v>1.32E-2</v>
      </c>
      <c r="S12">
        <v>1.325E-2</v>
      </c>
      <c r="T12">
        <v>1.3299999999999999E-2</v>
      </c>
      <c r="U12">
        <v>1.3780000000000001E-2</v>
      </c>
      <c r="V12">
        <v>1.3939999999999999E-2</v>
      </c>
      <c r="W12" s="3">
        <v>1.388E-2</v>
      </c>
    </row>
    <row r="13" spans="2:23" x14ac:dyDescent="0.25">
      <c r="C13" s="35" t="s">
        <v>77</v>
      </c>
      <c r="D13">
        <v>1.303E-2</v>
      </c>
      <c r="E13">
        <v>1.306E-2</v>
      </c>
      <c r="F13">
        <v>1.2239999999999999E-2</v>
      </c>
      <c r="G13">
        <v>1.2829999999999999E-2</v>
      </c>
      <c r="H13">
        <v>1.289E-2</v>
      </c>
      <c r="I13">
        <v>1.4540000000000001E-2</v>
      </c>
      <c r="J13">
        <v>1.431E-2</v>
      </c>
      <c r="K13">
        <v>1.158E-2</v>
      </c>
      <c r="L13">
        <v>1.384E-2</v>
      </c>
      <c r="M13">
        <v>1.285E-2</v>
      </c>
      <c r="N13">
        <v>1.239E-2</v>
      </c>
      <c r="O13">
        <v>1.2359999999999999E-2</v>
      </c>
      <c r="P13">
        <v>1.384E-2</v>
      </c>
      <c r="Q13">
        <v>1.2699999999999999E-2</v>
      </c>
      <c r="R13">
        <v>1.1690000000000001E-2</v>
      </c>
      <c r="S13">
        <v>1.141E-2</v>
      </c>
      <c r="T13">
        <v>1.2789999999999999E-2</v>
      </c>
      <c r="U13">
        <v>1.324E-2</v>
      </c>
      <c r="V13">
        <v>1.3440000000000001E-2</v>
      </c>
      <c r="W13" s="3">
        <v>1.3599999999999999E-2</v>
      </c>
    </row>
    <row r="14" spans="2:23" x14ac:dyDescent="0.25">
      <c r="C14" s="35" t="s">
        <v>78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3">
        <v>0</v>
      </c>
    </row>
    <row r="15" spans="2:23" ht="15.75" customHeight="1" thickBot="1" x14ac:dyDescent="0.3">
      <c r="C15" s="8" t="s">
        <v>79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8" spans="2:23" ht="15.75" customHeight="1" thickBot="1" x14ac:dyDescent="0.3"/>
    <row r="19" spans="2:23" ht="19.5" customHeight="1" thickBot="1" x14ac:dyDescent="0.35">
      <c r="B19" s="55" t="s">
        <v>60</v>
      </c>
      <c r="C19" s="18" t="s">
        <v>64</v>
      </c>
      <c r="D19" s="62" t="s">
        <v>1</v>
      </c>
      <c r="E19" s="63" t="s">
        <v>2</v>
      </c>
      <c r="F19" s="63" t="s">
        <v>37</v>
      </c>
      <c r="G19" s="63" t="s">
        <v>5</v>
      </c>
      <c r="H19" s="63" t="s">
        <v>4</v>
      </c>
      <c r="I19" s="63" t="s">
        <v>34</v>
      </c>
      <c r="J19" s="63" t="s">
        <v>35</v>
      </c>
      <c r="K19" s="63" t="s">
        <v>36</v>
      </c>
      <c r="L19" s="63" t="s">
        <v>9</v>
      </c>
      <c r="M19" s="63" t="s">
        <v>38</v>
      </c>
      <c r="N19" s="63" t="s">
        <v>39</v>
      </c>
      <c r="O19" s="63" t="s">
        <v>40</v>
      </c>
      <c r="P19" s="63" t="s">
        <v>41</v>
      </c>
      <c r="Q19" s="63" t="s">
        <v>52</v>
      </c>
      <c r="R19" s="63" t="s">
        <v>53</v>
      </c>
      <c r="S19" s="63" t="s">
        <v>54</v>
      </c>
      <c r="T19" s="63" t="s">
        <v>55</v>
      </c>
      <c r="U19" s="63" t="s">
        <v>56</v>
      </c>
      <c r="V19" s="63" t="s">
        <v>57</v>
      </c>
      <c r="W19" s="64" t="s">
        <v>58</v>
      </c>
    </row>
    <row r="20" spans="2:23" x14ac:dyDescent="0.25">
      <c r="C20" s="35" t="s">
        <v>65</v>
      </c>
      <c r="D20">
        <v>1000</v>
      </c>
      <c r="E20">
        <v>1000</v>
      </c>
      <c r="F20">
        <v>200</v>
      </c>
      <c r="G20">
        <v>500</v>
      </c>
      <c r="H20">
        <v>500</v>
      </c>
      <c r="I20">
        <v>1000</v>
      </c>
      <c r="J20">
        <v>1000</v>
      </c>
      <c r="K20">
        <v>1000</v>
      </c>
      <c r="L20">
        <v>1000</v>
      </c>
      <c r="M20">
        <v>10</v>
      </c>
      <c r="N20">
        <v>10</v>
      </c>
      <c r="O20">
        <v>15</v>
      </c>
      <c r="P20">
        <v>50</v>
      </c>
      <c r="Q20">
        <v>1000</v>
      </c>
      <c r="R20">
        <v>1000</v>
      </c>
      <c r="S20">
        <v>500</v>
      </c>
      <c r="T20">
        <v>500</v>
      </c>
      <c r="U20">
        <v>1000</v>
      </c>
      <c r="V20">
        <v>1000</v>
      </c>
      <c r="W20" s="3">
        <v>1000</v>
      </c>
    </row>
    <row r="21" spans="2:23" x14ac:dyDescent="0.25">
      <c r="C21" s="35" t="s">
        <v>72</v>
      </c>
      <c r="D21">
        <v>1.3849999999999999E-2</v>
      </c>
      <c r="E21">
        <v>1.3820000000000001E-2</v>
      </c>
      <c r="F21">
        <v>1.3010000000000001E-2</v>
      </c>
      <c r="G21">
        <v>1.389E-2</v>
      </c>
      <c r="H21">
        <v>1.3939999999999999E-2</v>
      </c>
      <c r="I21">
        <v>1.477E-2</v>
      </c>
      <c r="J21">
        <v>1.452E-2</v>
      </c>
      <c r="K21">
        <v>1.3809999999999999E-2</v>
      </c>
      <c r="L21">
        <v>1.555E-2</v>
      </c>
      <c r="M21">
        <v>1.427E-2</v>
      </c>
      <c r="N21">
        <v>1.6629999999999999E-2</v>
      </c>
      <c r="O21">
        <v>1.265E-2</v>
      </c>
      <c r="P21">
        <v>1.41E-2</v>
      </c>
      <c r="Q21">
        <v>1.3299999999999999E-2</v>
      </c>
      <c r="R21">
        <v>1.3299999999999999E-2</v>
      </c>
      <c r="S21">
        <v>1.325E-2</v>
      </c>
      <c r="T21">
        <v>1.332E-2</v>
      </c>
      <c r="U21">
        <v>1.3729999999999999E-2</v>
      </c>
      <c r="V21">
        <v>1.388E-2</v>
      </c>
      <c r="W21" s="3">
        <v>1.41E-2</v>
      </c>
    </row>
    <row r="22" spans="2:23" x14ac:dyDescent="0.25">
      <c r="C22" s="35" t="s">
        <v>73</v>
      </c>
      <c r="D22">
        <v>1.324E-2</v>
      </c>
      <c r="E22">
        <v>1.3310000000000001E-2</v>
      </c>
      <c r="F22">
        <v>1.2500000000000001E-2</v>
      </c>
      <c r="G22">
        <v>1.328E-2</v>
      </c>
      <c r="H22">
        <v>1.321E-2</v>
      </c>
      <c r="I22">
        <v>1.414E-2</v>
      </c>
      <c r="J22">
        <v>1.392E-2</v>
      </c>
      <c r="K22">
        <v>1.328E-2</v>
      </c>
      <c r="L22">
        <v>1.389E-2</v>
      </c>
      <c r="M22">
        <v>1.367E-2</v>
      </c>
      <c r="N22">
        <v>1.225E-2</v>
      </c>
      <c r="O22">
        <v>1.1950000000000001E-2</v>
      </c>
      <c r="P22">
        <v>1.3599999999999999E-2</v>
      </c>
      <c r="Q22">
        <v>1.265E-2</v>
      </c>
      <c r="R22">
        <v>1.2160000000000001E-2</v>
      </c>
      <c r="S22">
        <v>1.273E-2</v>
      </c>
      <c r="T22">
        <v>1.2540000000000001E-2</v>
      </c>
      <c r="U22">
        <v>1.3089999999999999E-2</v>
      </c>
      <c r="V22">
        <v>1.3429999999999999E-2</v>
      </c>
      <c r="W22" s="3">
        <v>1.1900000000000001E-2</v>
      </c>
    </row>
    <row r="23" spans="2:23" x14ac:dyDescent="0.25">
      <c r="C23" s="35" t="s">
        <v>76</v>
      </c>
      <c r="D23">
        <v>1.379E-2</v>
      </c>
      <c r="E23">
        <v>1.3769999999999999E-2</v>
      </c>
      <c r="F23">
        <v>1.298E-2</v>
      </c>
      <c r="G23">
        <v>1.3809999999999999E-2</v>
      </c>
      <c r="H23">
        <v>1.384E-2</v>
      </c>
      <c r="I23">
        <v>1.4659999999999999E-2</v>
      </c>
      <c r="J23">
        <v>1.443E-2</v>
      </c>
      <c r="K23">
        <v>1.3429999999999999E-2</v>
      </c>
      <c r="L23">
        <v>1.529E-2</v>
      </c>
      <c r="M23">
        <v>1.4200000000000001E-2</v>
      </c>
      <c r="N23">
        <v>1.6559999999999998E-2</v>
      </c>
      <c r="O23">
        <v>1.259E-2</v>
      </c>
      <c r="P23">
        <v>1.401E-2</v>
      </c>
      <c r="Q23">
        <v>1.321E-2</v>
      </c>
      <c r="R23">
        <v>1.323E-2</v>
      </c>
      <c r="S23">
        <v>1.319E-2</v>
      </c>
      <c r="T23">
        <v>1.325E-2</v>
      </c>
      <c r="U23">
        <v>1.379E-2</v>
      </c>
      <c r="V23">
        <v>1.384E-2</v>
      </c>
      <c r="W23" s="3">
        <v>1.3950000000000001E-2</v>
      </c>
    </row>
    <row r="24" spans="2:23" x14ac:dyDescent="0.25">
      <c r="C24" s="35" t="s">
        <v>77</v>
      </c>
      <c r="D24">
        <v>1.129E-2</v>
      </c>
      <c r="E24">
        <v>1.193E-2</v>
      </c>
      <c r="F24">
        <v>1.26E-2</v>
      </c>
      <c r="G24">
        <v>1.1860000000000001E-2</v>
      </c>
      <c r="H24">
        <v>1.3310000000000001E-2</v>
      </c>
      <c r="I24">
        <v>1.4160000000000001E-2</v>
      </c>
      <c r="J24">
        <v>1.396E-2</v>
      </c>
      <c r="K24">
        <v>1.315E-2</v>
      </c>
      <c r="L24">
        <v>1.3809999999999999E-2</v>
      </c>
      <c r="M24">
        <v>1.376E-2</v>
      </c>
      <c r="N24">
        <v>1.2699999999999999E-2</v>
      </c>
      <c r="O24">
        <v>1.196E-2</v>
      </c>
      <c r="P24">
        <v>1.363E-2</v>
      </c>
      <c r="Q24">
        <v>1.282E-2</v>
      </c>
      <c r="R24">
        <v>1.2800000000000001E-2</v>
      </c>
      <c r="S24">
        <v>1.2189999999999999E-2</v>
      </c>
      <c r="T24">
        <v>1.273E-2</v>
      </c>
      <c r="U24">
        <v>1.328E-2</v>
      </c>
      <c r="V24">
        <v>1.295E-2</v>
      </c>
      <c r="W24" s="3">
        <v>1.363E-2</v>
      </c>
    </row>
    <row r="25" spans="2:23" x14ac:dyDescent="0.25">
      <c r="C25" s="35" t="s">
        <v>78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3">
        <v>0</v>
      </c>
    </row>
    <row r="26" spans="2:23" ht="15.75" customHeight="1" thickBot="1" x14ac:dyDescent="0.3">
      <c r="C26" s="8" t="s">
        <v>79</v>
      </c>
      <c r="D26" s="5"/>
      <c r="E26" s="5"/>
      <c r="F26" s="5"/>
      <c r="G26" s="5" t="s">
        <v>85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9" spans="2:23" ht="15.75" customHeight="1" thickBot="1" x14ac:dyDescent="0.3"/>
    <row r="30" spans="2:23" ht="19.5" customHeight="1" thickBot="1" x14ac:dyDescent="0.35">
      <c r="B30" s="55" t="s">
        <v>61</v>
      </c>
      <c r="C30" s="18" t="s">
        <v>64</v>
      </c>
      <c r="D30" s="62" t="s">
        <v>1</v>
      </c>
      <c r="E30" s="63" t="s">
        <v>2</v>
      </c>
      <c r="F30" s="63" t="s">
        <v>37</v>
      </c>
      <c r="G30" s="63" t="s">
        <v>5</v>
      </c>
      <c r="H30" s="63" t="s">
        <v>4</v>
      </c>
      <c r="I30" s="63" t="s">
        <v>34</v>
      </c>
      <c r="J30" s="63" t="s">
        <v>35</v>
      </c>
      <c r="K30" s="63" t="s">
        <v>36</v>
      </c>
      <c r="L30" s="63" t="s">
        <v>9</v>
      </c>
      <c r="M30" s="63" t="s">
        <v>38</v>
      </c>
      <c r="N30" s="63" t="s">
        <v>39</v>
      </c>
      <c r="O30" s="63" t="s">
        <v>40</v>
      </c>
      <c r="P30" s="63" t="s">
        <v>41</v>
      </c>
      <c r="Q30" s="63" t="s">
        <v>52</v>
      </c>
      <c r="R30" s="63" t="s">
        <v>53</v>
      </c>
      <c r="S30" s="63" t="s">
        <v>54</v>
      </c>
      <c r="T30" s="63" t="s">
        <v>55</v>
      </c>
      <c r="U30" s="63" t="s">
        <v>56</v>
      </c>
      <c r="V30" s="63" t="s">
        <v>57</v>
      </c>
      <c r="W30" s="64" t="s">
        <v>58</v>
      </c>
    </row>
    <row r="31" spans="2:23" x14ac:dyDescent="0.25">
      <c r="C31" s="35" t="s">
        <v>65</v>
      </c>
      <c r="D31">
        <v>1000</v>
      </c>
      <c r="E31">
        <v>1000</v>
      </c>
      <c r="F31">
        <v>200</v>
      </c>
      <c r="G31">
        <v>500</v>
      </c>
      <c r="H31">
        <v>500</v>
      </c>
      <c r="I31">
        <v>1000</v>
      </c>
      <c r="J31">
        <v>1000</v>
      </c>
      <c r="K31">
        <v>1000</v>
      </c>
      <c r="L31">
        <v>1000</v>
      </c>
      <c r="M31">
        <v>10</v>
      </c>
      <c r="N31">
        <v>10</v>
      </c>
      <c r="O31">
        <v>15</v>
      </c>
      <c r="P31">
        <v>50</v>
      </c>
      <c r="Q31">
        <v>1000</v>
      </c>
      <c r="R31">
        <v>1000</v>
      </c>
      <c r="S31">
        <v>500</v>
      </c>
      <c r="T31">
        <v>500</v>
      </c>
      <c r="U31">
        <v>1000</v>
      </c>
      <c r="V31">
        <v>1000</v>
      </c>
      <c r="W31" s="3">
        <v>1000</v>
      </c>
    </row>
    <row r="32" spans="2:23" x14ac:dyDescent="0.25">
      <c r="C32" s="35" t="s">
        <v>72</v>
      </c>
      <c r="D32">
        <v>1.4019999999999999E-2</v>
      </c>
      <c r="E32">
        <v>1.3939999999999999E-2</v>
      </c>
      <c r="F32">
        <v>1.259E-2</v>
      </c>
      <c r="G32">
        <v>1.397E-2</v>
      </c>
      <c r="H32">
        <v>1.3979999999999999E-2</v>
      </c>
      <c r="I32">
        <v>1.5350000000000001E-2</v>
      </c>
      <c r="J32">
        <v>1.538E-2</v>
      </c>
      <c r="K32">
        <v>1.434E-2</v>
      </c>
      <c r="L32">
        <v>1.414E-2</v>
      </c>
      <c r="M32">
        <v>1.3169999999999999E-2</v>
      </c>
      <c r="N32">
        <v>1.6500000000000001E-2</v>
      </c>
      <c r="O32">
        <v>1.286E-2</v>
      </c>
      <c r="P32">
        <v>1.4409999999999999E-2</v>
      </c>
      <c r="Q32">
        <v>1.3310000000000001E-2</v>
      </c>
      <c r="R32">
        <v>1.3350000000000001E-2</v>
      </c>
      <c r="S32">
        <v>1.329E-2</v>
      </c>
      <c r="T32">
        <v>1.3310000000000001E-2</v>
      </c>
      <c r="U32">
        <v>1.362E-2</v>
      </c>
      <c r="V32">
        <v>1.389E-2</v>
      </c>
      <c r="W32" s="3">
        <v>1.4149999999999999E-2</v>
      </c>
    </row>
    <row r="33" spans="3:23" x14ac:dyDescent="0.25">
      <c r="C33" s="35" t="s">
        <v>73</v>
      </c>
      <c r="D33">
        <v>1.324E-2</v>
      </c>
      <c r="E33">
        <v>1.328E-2</v>
      </c>
      <c r="F33">
        <v>1.189E-2</v>
      </c>
      <c r="G33">
        <v>1.3050000000000001E-2</v>
      </c>
      <c r="H33">
        <v>1.312E-2</v>
      </c>
      <c r="I33">
        <v>1.418E-2</v>
      </c>
      <c r="J33">
        <v>1.389E-2</v>
      </c>
      <c r="K33">
        <v>1.379E-2</v>
      </c>
      <c r="L33">
        <v>1.337E-2</v>
      </c>
      <c r="M33">
        <v>1.268E-2</v>
      </c>
      <c r="N33">
        <v>1.234E-2</v>
      </c>
      <c r="O33">
        <v>1.244E-2</v>
      </c>
      <c r="P33">
        <v>1.3469999999999999E-2</v>
      </c>
      <c r="Q33">
        <v>1.26E-2</v>
      </c>
      <c r="R33">
        <v>1.268E-2</v>
      </c>
      <c r="S33">
        <v>1.2540000000000001E-2</v>
      </c>
      <c r="T33">
        <v>1.259E-2</v>
      </c>
      <c r="U33">
        <v>1.2970000000000001E-2</v>
      </c>
      <c r="V33">
        <v>1.329E-2</v>
      </c>
      <c r="W33" s="3">
        <v>1.213E-2</v>
      </c>
    </row>
    <row r="34" spans="3:23" x14ac:dyDescent="0.25">
      <c r="C34" s="35" t="s">
        <v>76</v>
      </c>
      <c r="D34">
        <v>1.389E-2</v>
      </c>
      <c r="E34">
        <v>1.3860000000000001E-2</v>
      </c>
      <c r="F34">
        <v>1.2529999999999999E-2</v>
      </c>
      <c r="G34">
        <v>1.3899999999999999E-2</v>
      </c>
      <c r="H34">
        <v>1.3899999999999999E-2</v>
      </c>
      <c r="I34">
        <v>1.5089999999999999E-2</v>
      </c>
      <c r="J34">
        <v>1.5089999999999999E-2</v>
      </c>
      <c r="K34">
        <v>1.4120000000000001E-2</v>
      </c>
      <c r="L34">
        <v>1.401E-2</v>
      </c>
      <c r="M34">
        <v>1.3140000000000001E-2</v>
      </c>
      <c r="N34">
        <v>1.6459999999999999E-2</v>
      </c>
      <c r="O34">
        <v>1.282E-2</v>
      </c>
      <c r="P34">
        <v>1.434E-2</v>
      </c>
      <c r="Q34">
        <v>1.337E-2</v>
      </c>
      <c r="R34">
        <v>1.328E-2</v>
      </c>
      <c r="S34">
        <v>1.323E-2</v>
      </c>
      <c r="T34">
        <v>1.325E-2</v>
      </c>
      <c r="U34">
        <v>1.376E-2</v>
      </c>
      <c r="V34">
        <v>1.391E-2</v>
      </c>
      <c r="W34" s="3">
        <v>1.3979999999999999E-2</v>
      </c>
    </row>
    <row r="35" spans="3:23" x14ac:dyDescent="0.25">
      <c r="C35" s="35" t="s">
        <v>77</v>
      </c>
      <c r="D35">
        <v>1.338E-2</v>
      </c>
      <c r="E35">
        <v>1.3259999999999999E-2</v>
      </c>
      <c r="F35">
        <v>1.192E-2</v>
      </c>
      <c r="G35">
        <v>1.294E-2</v>
      </c>
      <c r="H35">
        <v>1.308E-2</v>
      </c>
      <c r="I35">
        <v>1.431E-2</v>
      </c>
      <c r="J35">
        <v>1.201E-2</v>
      </c>
      <c r="K35">
        <v>1.376E-2</v>
      </c>
      <c r="L35">
        <v>1.329E-2</v>
      </c>
      <c r="M35">
        <v>1.187E-2</v>
      </c>
      <c r="N35">
        <v>1.244E-2</v>
      </c>
      <c r="O35">
        <v>1.18E-2</v>
      </c>
      <c r="P35">
        <v>1.2999999999999999E-2</v>
      </c>
      <c r="Q35">
        <v>1.2829999999999999E-2</v>
      </c>
      <c r="R35">
        <v>1.201E-2</v>
      </c>
      <c r="S35">
        <v>1.2659999999999999E-2</v>
      </c>
      <c r="T35">
        <v>1.268E-2</v>
      </c>
      <c r="U35">
        <v>1.2630000000000001E-2</v>
      </c>
      <c r="V35">
        <v>1.2449999999999999E-2</v>
      </c>
      <c r="W35" s="3">
        <v>1.1950000000000001E-2</v>
      </c>
    </row>
    <row r="36" spans="3:23" x14ac:dyDescent="0.25">
      <c r="C36" s="35" t="s">
        <v>78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1</v>
      </c>
    </row>
    <row r="37" spans="3:23" ht="15.75" customHeight="1" thickBot="1" x14ac:dyDescent="0.3">
      <c r="C37" s="8" t="s">
        <v>79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Execution Times</vt:lpstr>
      <vt:lpstr>DWT - M4</vt:lpstr>
      <vt:lpstr>Power - M4</vt:lpstr>
      <vt:lpstr>Runtime Comparison</vt:lpstr>
      <vt:lpstr>Sheet1</vt:lpstr>
      <vt:lpstr>Graphs - DWT</vt:lpstr>
      <vt:lpstr>Power - Vis</vt:lpstr>
      <vt:lpstr>Power - Vis unused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2024-05-02T16:27:37Z</dcterms:modified>
</cp:coreProperties>
</file>