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campus-my.sharepoint.com/personal/22193081_studentmail_ul_ie/Documents/Documents/MATLAB/"/>
    </mc:Choice>
  </mc:AlternateContent>
  <xr:revisionPtr revIDLastSave="289" documentId="8_{429840A7-FF7E-470C-A28C-2A92E4E11C64}" xr6:coauthVersionLast="47" xr6:coauthVersionMax="47" xr10:uidLastSave="{FE1EEB50-C805-4525-9DE3-FC0C85117260}"/>
  <bookViews>
    <workbookView xWindow="-108" yWindow="-108" windowWidth="23256" windowHeight="13176" firstSheet="10" activeTab="15" xr2:uid="{0D98657D-8D4E-4437-BB03-951ED64D9CAA}"/>
  </bookViews>
  <sheets>
    <sheet name="total phenol" sheetId="1" r:id="rId1"/>
    <sheet name="Matlab_Phenol" sheetId="9" r:id="rId2"/>
    <sheet name="Statistics" sheetId="10" r:id="rId3"/>
    <sheet name="total carbohydrate" sheetId="3" r:id="rId4"/>
    <sheet name="Matlab_Carbohydrate" sheetId="11" r:id="rId5"/>
    <sheet name="total Fat" sheetId="4" r:id="rId6"/>
    <sheet name="Matlab_Fat" sheetId="12" r:id="rId7"/>
    <sheet name="ABTS antioxidant" sheetId="5" r:id="rId8"/>
    <sheet name="Matlab_ABTS" sheetId="13" r:id="rId9"/>
    <sheet name="DPPH antioxidant" sheetId="6" r:id="rId10"/>
    <sheet name="Matlab_DPPH" sheetId="14" r:id="rId11"/>
    <sheet name="total protein" sheetId="2" r:id="rId12"/>
    <sheet name="Matlab_Protein" sheetId="15" r:id="rId13"/>
    <sheet name="Minerals(Micro)" sheetId="7" r:id="rId14"/>
    <sheet name="Minerals(Macro)" sheetId="8" r:id="rId15"/>
    <sheet name="All" sheetId="16" r:id="rId16"/>
  </sheets>
  <externalReferences>
    <externalReference r:id="rId17"/>
    <externalReference r:id="rId18"/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6" l="1"/>
  <c r="K13" i="6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" i="11"/>
  <c r="F36" i="3"/>
  <c r="M15" i="6"/>
  <c r="L15" i="6"/>
  <c r="K15" i="6"/>
  <c r="J15" i="6"/>
  <c r="I15" i="6"/>
  <c r="H15" i="6"/>
  <c r="G15" i="6"/>
  <c r="F15" i="6"/>
  <c r="M13" i="6"/>
  <c r="L13" i="6"/>
  <c r="J13" i="6"/>
  <c r="I13" i="6"/>
  <c r="H13" i="6"/>
  <c r="G13" i="6"/>
  <c r="F13" i="6"/>
  <c r="M11" i="6"/>
  <c r="L11" i="6"/>
  <c r="J11" i="6"/>
  <c r="I11" i="6"/>
  <c r="H11" i="6"/>
  <c r="G11" i="6"/>
  <c r="F11" i="6"/>
  <c r="L13" i="5"/>
  <c r="K13" i="5"/>
  <c r="J13" i="5"/>
  <c r="I13" i="5"/>
  <c r="H13" i="5"/>
  <c r="G13" i="5"/>
  <c r="F13" i="5"/>
  <c r="E13" i="5"/>
  <c r="L11" i="5"/>
  <c r="K11" i="5"/>
  <c r="J11" i="5"/>
  <c r="I11" i="5"/>
  <c r="H11" i="5"/>
  <c r="G11" i="5"/>
  <c r="F11" i="5"/>
  <c r="E11" i="5"/>
  <c r="L9" i="5"/>
  <c r="K9" i="5"/>
  <c r="J9" i="5"/>
  <c r="I9" i="5"/>
  <c r="H9" i="5"/>
  <c r="G9" i="5"/>
  <c r="F9" i="5"/>
  <c r="E9" i="5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K8" i="4"/>
  <c r="J8" i="4"/>
  <c r="K36" i="3"/>
  <c r="K37" i="3" s="1"/>
  <c r="J36" i="3"/>
  <c r="J37" i="3" s="1"/>
  <c r="I36" i="3"/>
  <c r="I37" i="3" s="1"/>
  <c r="H36" i="3"/>
  <c r="H37" i="3" s="1"/>
  <c r="G36" i="3"/>
  <c r="G37" i="3" s="1"/>
  <c r="F37" i="3"/>
  <c r="E36" i="3"/>
  <c r="E37" i="3" s="1"/>
  <c r="D36" i="3"/>
  <c r="D37" i="3" s="1"/>
  <c r="K33" i="3"/>
  <c r="K34" i="3" s="1"/>
  <c r="J33" i="3"/>
  <c r="J34" i="3" s="1"/>
  <c r="I33" i="3"/>
  <c r="I34" i="3" s="1"/>
  <c r="H33" i="3"/>
  <c r="H34" i="3" s="1"/>
  <c r="G33" i="3"/>
  <c r="G34" i="3" s="1"/>
  <c r="F33" i="3"/>
  <c r="F34" i="3" s="1"/>
  <c r="E33" i="3"/>
  <c r="E34" i="3" s="1"/>
  <c r="D33" i="3"/>
  <c r="D34" i="3" s="1"/>
  <c r="K30" i="3"/>
  <c r="K31" i="3" s="1"/>
  <c r="J30" i="3"/>
  <c r="J31" i="3" s="1"/>
  <c r="I30" i="3"/>
  <c r="I31" i="3" s="1"/>
  <c r="H30" i="3"/>
  <c r="H31" i="3" s="1"/>
  <c r="G30" i="3"/>
  <c r="G31" i="3" s="1"/>
  <c r="F30" i="3"/>
  <c r="F31" i="3" s="1"/>
  <c r="E30" i="3"/>
  <c r="E31" i="3" s="1"/>
  <c r="D30" i="3"/>
  <c r="D31" i="3" s="1"/>
  <c r="L42" i="2" l="1"/>
  <c r="L43" i="2" s="1"/>
  <c r="K42" i="2"/>
  <c r="K43" i="2" s="1"/>
  <c r="J42" i="2"/>
  <c r="J43" i="2" s="1"/>
  <c r="I42" i="2"/>
  <c r="I43" i="2" s="1"/>
  <c r="H42" i="2"/>
  <c r="H43" i="2" s="1"/>
  <c r="G42" i="2"/>
  <c r="G43" i="2" s="1"/>
  <c r="F42" i="2"/>
  <c r="F43" i="2" s="1"/>
  <c r="E42" i="2"/>
  <c r="E43" i="2" s="1"/>
  <c r="L39" i="2"/>
  <c r="L40" i="2" s="1"/>
  <c r="K39" i="2"/>
  <c r="K40" i="2" s="1"/>
  <c r="J39" i="2"/>
  <c r="J40" i="2" s="1"/>
  <c r="I39" i="2"/>
  <c r="I40" i="2" s="1"/>
  <c r="H39" i="2"/>
  <c r="H40" i="2" s="1"/>
  <c r="G39" i="2"/>
  <c r="G40" i="2" s="1"/>
  <c r="F39" i="2"/>
  <c r="F40" i="2" s="1"/>
  <c r="E39" i="2"/>
  <c r="E40" i="2" s="1"/>
  <c r="L36" i="2"/>
  <c r="L37" i="2" s="1"/>
  <c r="K36" i="2"/>
  <c r="K37" i="2" s="1"/>
  <c r="J36" i="2"/>
  <c r="J37" i="2" s="1"/>
  <c r="I36" i="2"/>
  <c r="I37" i="2" s="1"/>
  <c r="H36" i="2"/>
  <c r="H37" i="2" s="1"/>
  <c r="G36" i="2"/>
  <c r="G37" i="2" s="1"/>
  <c r="F36" i="2"/>
  <c r="F37" i="2" s="1"/>
  <c r="E36" i="2"/>
  <c r="E37" i="2" s="1"/>
  <c r="N20" i="2"/>
  <c r="N19" i="2"/>
  <c r="N18" i="2"/>
  <c r="N17" i="2"/>
  <c r="N16" i="2"/>
  <c r="N15" i="2"/>
  <c r="N14" i="2"/>
  <c r="N13" i="2"/>
  <c r="N12" i="2"/>
  <c r="M18" i="1" l="1"/>
  <c r="M19" i="1" s="1"/>
  <c r="L18" i="1"/>
  <c r="L19" i="1" s="1"/>
  <c r="K18" i="1"/>
  <c r="K19" i="1" s="1"/>
  <c r="J18" i="1"/>
  <c r="J19" i="1" s="1"/>
  <c r="I18" i="1"/>
  <c r="I19" i="1" s="1"/>
  <c r="H18" i="1"/>
  <c r="H19" i="1" s="1"/>
  <c r="G18" i="1"/>
  <c r="G19" i="1" s="1"/>
  <c r="F18" i="1"/>
  <c r="F19" i="1" s="1"/>
  <c r="M15" i="1"/>
  <c r="M16" i="1" s="1"/>
  <c r="L15" i="1"/>
  <c r="L16" i="1" s="1"/>
  <c r="K15" i="1"/>
  <c r="K16" i="1" s="1"/>
  <c r="J15" i="1"/>
  <c r="J16" i="1" s="1"/>
  <c r="I15" i="1"/>
  <c r="I16" i="1" s="1"/>
  <c r="H15" i="1"/>
  <c r="H16" i="1" s="1"/>
  <c r="G15" i="1"/>
  <c r="G16" i="1" s="1"/>
  <c r="F15" i="1"/>
  <c r="F16" i="1" s="1"/>
  <c r="M12" i="1"/>
  <c r="M13" i="1" s="1"/>
  <c r="L12" i="1"/>
  <c r="L13" i="1" s="1"/>
  <c r="K12" i="1"/>
  <c r="K13" i="1" s="1"/>
  <c r="J12" i="1"/>
  <c r="J13" i="1" s="1"/>
  <c r="I12" i="1"/>
  <c r="I13" i="1" s="1"/>
  <c r="H12" i="1"/>
  <c r="H13" i="1" s="1"/>
  <c r="G12" i="1"/>
  <c r="G13" i="1" s="1"/>
  <c r="F12" i="1"/>
  <c r="F13" i="1" s="1"/>
  <c r="D32" i="2"/>
  <c r="D32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<sst xmlns="http://schemas.openxmlformats.org/spreadsheetml/2006/main" count="945" uniqueCount="190">
  <si>
    <t>extraction method</t>
  </si>
  <si>
    <t>Hydrodynamic cavitation</t>
  </si>
  <si>
    <t>Maceration</t>
  </si>
  <si>
    <t>seaweed type</t>
  </si>
  <si>
    <t>ASC</t>
  </si>
  <si>
    <t>VES</t>
  </si>
  <si>
    <t>solvent type</t>
  </si>
  <si>
    <t>HC+W</t>
  </si>
  <si>
    <t>HC+W+ETOH</t>
  </si>
  <si>
    <t>HC +W+ETOH</t>
  </si>
  <si>
    <t>M+W</t>
  </si>
  <si>
    <t>M+W+ETOH</t>
  </si>
  <si>
    <t>sample</t>
  </si>
  <si>
    <t>first absorbance</t>
  </si>
  <si>
    <t>Y=0.0052X-0.0194</t>
  </si>
  <si>
    <t>*10/1000</t>
  </si>
  <si>
    <t>second absorbance</t>
  </si>
  <si>
    <t>third absorbance</t>
  </si>
  <si>
    <t>Abbreviations:</t>
  </si>
  <si>
    <t>Ascophyllum nodusm seaweed</t>
  </si>
  <si>
    <t>Ves</t>
  </si>
  <si>
    <t>Fucus vesicolosus seaweed</t>
  </si>
  <si>
    <t>HC</t>
  </si>
  <si>
    <t>M</t>
  </si>
  <si>
    <t>solid-liquid extraction(maceration)</t>
  </si>
  <si>
    <t>W</t>
  </si>
  <si>
    <t>water</t>
  </si>
  <si>
    <t>ETOH</t>
  </si>
  <si>
    <t>ethanol</t>
  </si>
  <si>
    <t>method: microplate reader</t>
  </si>
  <si>
    <t>Calibration curve</t>
  </si>
  <si>
    <t>phloroglucinol µg/ml</t>
  </si>
  <si>
    <t>Absorbance (OD)</t>
  </si>
  <si>
    <t>calibration curve</t>
  </si>
  <si>
    <t>Albumin µg/ml</t>
  </si>
  <si>
    <t xml:space="preserve"> AbsorbanceOD</t>
  </si>
  <si>
    <t>OD-noise</t>
  </si>
  <si>
    <t>(AVE+0.0364)/0.0009</t>
  </si>
  <si>
    <t>*20/1000</t>
  </si>
  <si>
    <t xml:space="preserve"> Glucose µg/ml</t>
  </si>
  <si>
    <t>C</t>
  </si>
  <si>
    <t>Y=0.0057X</t>
  </si>
  <si>
    <t>*5/1000</t>
  </si>
  <si>
    <t>D</t>
  </si>
  <si>
    <t>E</t>
  </si>
  <si>
    <t>Sample</t>
  </si>
  <si>
    <t>Solvent</t>
  </si>
  <si>
    <t>Extraction method</t>
  </si>
  <si>
    <t xml:space="preserve">n1 </t>
  </si>
  <si>
    <t xml:space="preserve">n2 </t>
  </si>
  <si>
    <t>n3</t>
  </si>
  <si>
    <t>Fat content (%)</t>
  </si>
  <si>
    <t>SD</t>
  </si>
  <si>
    <t>Colour (green)</t>
  </si>
  <si>
    <t>Asc</t>
  </si>
  <si>
    <t>light</t>
  </si>
  <si>
    <t>water+Ethanol</t>
  </si>
  <si>
    <t>strong</t>
  </si>
  <si>
    <t>m</t>
  </si>
  <si>
    <t>Method:Soxhelet extraction</t>
  </si>
  <si>
    <t>Control</t>
  </si>
  <si>
    <t>A</t>
  </si>
  <si>
    <t>Antioxidant%</t>
  </si>
  <si>
    <t>B</t>
  </si>
  <si>
    <t>Antioxidant activity ABTS</t>
  </si>
  <si>
    <t>Method: color reduction means higher anti oxidant activity</t>
  </si>
  <si>
    <t>control</t>
  </si>
  <si>
    <t>Antioxidant</t>
  </si>
  <si>
    <t>Antioxidant activity DPPH</t>
  </si>
  <si>
    <t>Method: color reduction means higher antioxidant activity</t>
  </si>
  <si>
    <t>Solution Label</t>
  </si>
  <si>
    <t>As 188.980 nm ppm</t>
  </si>
  <si>
    <t>As 193.696 nm ppm</t>
  </si>
  <si>
    <t>As 228.812 nm ppm</t>
  </si>
  <si>
    <t>As 234.984 nm ppm</t>
  </si>
  <si>
    <t>P 185.878 nm ppm</t>
  </si>
  <si>
    <t>P 213.618 nm ppm</t>
  </si>
  <si>
    <t>P 214.914 nm ppm</t>
  </si>
  <si>
    <t>Se 196.026 nm ppm</t>
  </si>
  <si>
    <t>Se 203.985 nm ppm</t>
  </si>
  <si>
    <t>Se 206.279 nm ppm</t>
  </si>
  <si>
    <t>Blank</t>
  </si>
  <si>
    <t>Standard 1</t>
  </si>
  <si>
    <t>Standard 2</t>
  </si>
  <si>
    <t>Standard 3</t>
  </si>
  <si>
    <t>Standard 4</t>
  </si>
  <si>
    <t>Standard 5</t>
  </si>
  <si>
    <t>Sample 1</t>
  </si>
  <si>
    <t>0.01 u</t>
  </si>
  <si>
    <t>0.02 u</t>
  </si>
  <si>
    <t>Sample 2</t>
  </si>
  <si>
    <t>Sample 3</t>
  </si>
  <si>
    <t>0.00 u</t>
  </si>
  <si>
    <t>Sample 4</t>
  </si>
  <si>
    <t>Sample 5</t>
  </si>
  <si>
    <t>-0.02 u</t>
  </si>
  <si>
    <t>-0.10 u</t>
  </si>
  <si>
    <t>Sample 6</t>
  </si>
  <si>
    <t>Sample 7</t>
  </si>
  <si>
    <t>-0.08 u</t>
  </si>
  <si>
    <t>Sample 8</t>
  </si>
  <si>
    <t>-0.01 u</t>
  </si>
  <si>
    <t>Ca 315.887 nm ppm</t>
  </si>
  <si>
    <t>Ca 317.933 nm ppm</t>
  </si>
  <si>
    <t>Ca 422.673 nm ppm</t>
  </si>
  <si>
    <t>Cd 214.439 nm ppm</t>
  </si>
  <si>
    <t>Cd 226.502 nm ppm</t>
  </si>
  <si>
    <t>Cd 228.802 nm ppm</t>
  </si>
  <si>
    <t>Cd 361.051 nm ppm</t>
  </si>
  <si>
    <t>Cd 508.582 nm ppm</t>
  </si>
  <si>
    <t>Cu 213.598 nm ppm</t>
  </si>
  <si>
    <t>Cu 223.009 nm ppm</t>
  </si>
  <si>
    <t>Cu 224.700 nm ppm</t>
  </si>
  <si>
    <t>Cu 324.754 nm ppm</t>
  </si>
  <si>
    <t>Cu 327.395 nm ppm</t>
  </si>
  <si>
    <t>Fe 234.350 nm ppm</t>
  </si>
  <si>
    <t>Fe 238.204 nm ppm</t>
  </si>
  <si>
    <t>Fe 239.563 nm ppm</t>
  </si>
  <si>
    <t>Fe 259.940 nm ppm</t>
  </si>
  <si>
    <t>Fe 261.187 nm ppm</t>
  </si>
  <si>
    <t>K 766.491 nm ppm</t>
  </si>
  <si>
    <t>K 769.897 nm ppm</t>
  </si>
  <si>
    <t>Mg 277.983 nm ppm</t>
  </si>
  <si>
    <t>Mg 279.078 nm ppm</t>
  </si>
  <si>
    <t>Mg 279.553 nm ppm</t>
  </si>
  <si>
    <t>Mg 279.800 nm ppm</t>
  </si>
  <si>
    <t>Mg 383.829 nm ppm</t>
  </si>
  <si>
    <t>Mn 257.610 nm ppm</t>
  </si>
  <si>
    <t>Mn 259.372 nm ppm</t>
  </si>
  <si>
    <t>Mn 260.568 nm ppm</t>
  </si>
  <si>
    <t>Mn 293.305 nm ppm</t>
  </si>
  <si>
    <t>Mn 293.931 nm ppm</t>
  </si>
  <si>
    <t>Mn 294.921 nm ppm</t>
  </si>
  <si>
    <t>Na 588.995 nm ppm</t>
  </si>
  <si>
    <t>Na 589.592 nm ppm</t>
  </si>
  <si>
    <t>Zn 202.548 nm ppm</t>
  </si>
  <si>
    <t>Zn 206.200 nm ppm</t>
  </si>
  <si>
    <t>Zn 213.857 nm ppm</t>
  </si>
  <si>
    <t>Zn 334.502 nm ppm</t>
  </si>
  <si>
    <t>####</t>
  </si>
  <si>
    <t>-0.03 u</t>
  </si>
  <si>
    <t>0.03 u</t>
  </si>
  <si>
    <t>0.04 u</t>
  </si>
  <si>
    <t>y=x(ppm)*3.6/1000000</t>
  </si>
  <si>
    <t>HC_W_ASC</t>
  </si>
  <si>
    <t>HC_WETOH_ASC</t>
  </si>
  <si>
    <t>HC_W_VES</t>
  </si>
  <si>
    <t>HC_WETOH_VES</t>
  </si>
  <si>
    <t>M_W_ASC</t>
  </si>
  <si>
    <t>M_WETOH_ASC</t>
  </si>
  <si>
    <t>M_W_VES</t>
  </si>
  <si>
    <t>M_WETOH_VES</t>
  </si>
  <si>
    <t>OD1</t>
  </si>
  <si>
    <t>OD2</t>
  </si>
  <si>
    <t>OD3</t>
  </si>
  <si>
    <t>HC_W_ASC_OD</t>
  </si>
  <si>
    <t>HC_WETOH_ASC_OD</t>
  </si>
  <si>
    <t>HC_W_VES_OD</t>
  </si>
  <si>
    <t>HC_WETOH_VES_OD</t>
  </si>
  <si>
    <t>M_W_ASC_OD</t>
  </si>
  <si>
    <t>M_WETOH_ASC_OD</t>
  </si>
  <si>
    <t>M_W_VES_OD</t>
  </si>
  <si>
    <t>M_WETOH_VES_OD</t>
  </si>
  <si>
    <t>HC_W_ASC_C</t>
  </si>
  <si>
    <t>HC_WETOH_ASC_C</t>
  </si>
  <si>
    <t>HC_W_VES_c</t>
  </si>
  <si>
    <t>HC_WETOH_VES_C</t>
  </si>
  <si>
    <t>M_W_ASC_C</t>
  </si>
  <si>
    <t>M_WETOH_ASC_C</t>
  </si>
  <si>
    <t>M_W_VES_C</t>
  </si>
  <si>
    <t>M_WETOH_VES_C</t>
  </si>
  <si>
    <t>method</t>
  </si>
  <si>
    <t>subgroups</t>
  </si>
  <si>
    <t>Concentration</t>
  </si>
  <si>
    <t>Optical depth</t>
  </si>
  <si>
    <t>WETOH</t>
  </si>
  <si>
    <t>Material</t>
  </si>
  <si>
    <t>Method</t>
  </si>
  <si>
    <t>Mat_Sol</t>
  </si>
  <si>
    <t>Q1</t>
  </si>
  <si>
    <t>Q3</t>
  </si>
  <si>
    <t>p-value</t>
  </si>
  <si>
    <t>A-B</t>
  </si>
  <si>
    <t>OpticalDepth</t>
  </si>
  <si>
    <t>Phenol</t>
  </si>
  <si>
    <t>Carb</t>
  </si>
  <si>
    <t>fat</t>
  </si>
  <si>
    <t>ABTS</t>
  </si>
  <si>
    <t>DPPH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</si>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</sst>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27413E"/>
      <name val="Arial"/>
      <family val="2"/>
    </font>
    <font>
      <sz val="10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164" fontId="5" fillId="6" borderId="10" xfId="0" applyNumberFormat="1" applyFont="1" applyFill="1" applyBorder="1" applyAlignment="1">
      <alignment horizontal="center" vertical="center" wrapText="1"/>
    </xf>
    <xf numFmtId="164" fontId="5" fillId="7" borderId="10" xfId="0" applyNumberFormat="1" applyFont="1" applyFill="1" applyBorder="1" applyAlignment="1">
      <alignment horizontal="center" vertical="center" wrapText="1"/>
    </xf>
    <xf numFmtId="164" fontId="5" fillId="8" borderId="10" xfId="0" applyNumberFormat="1" applyFont="1" applyFill="1" applyBorder="1" applyAlignment="1">
      <alignment horizontal="center" vertical="center" wrapText="1"/>
    </xf>
    <xf numFmtId="164" fontId="5" fillId="8" borderId="11" xfId="0" applyNumberFormat="1" applyFont="1" applyFill="1" applyBorder="1" applyAlignment="1">
      <alignment horizontal="center" vertical="center" wrapText="1"/>
    </xf>
    <xf numFmtId="164" fontId="5" fillId="9" borderId="11" xfId="0" applyNumberFormat="1" applyFont="1" applyFill="1" applyBorder="1" applyAlignment="1">
      <alignment horizontal="center" vertical="center" wrapText="1"/>
    </xf>
    <xf numFmtId="164" fontId="5" fillId="7" borderId="11" xfId="0" applyNumberFormat="1" applyFont="1" applyFill="1" applyBorder="1" applyAlignment="1">
      <alignment horizontal="center" vertical="center" wrapText="1"/>
    </xf>
    <xf numFmtId="164" fontId="5" fillId="10" borderId="11" xfId="0" applyNumberFormat="1" applyFont="1" applyFill="1" applyBorder="1" applyAlignment="1">
      <alignment horizontal="center" vertical="center" wrapText="1"/>
    </xf>
    <xf numFmtId="164" fontId="5" fillId="11" borderId="10" xfId="0" applyNumberFormat="1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/>
    </xf>
    <xf numFmtId="164" fontId="5" fillId="6" borderId="12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/>
    </xf>
    <xf numFmtId="164" fontId="5" fillId="6" borderId="13" xfId="0" applyNumberFormat="1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/>
    </xf>
    <xf numFmtId="164" fontId="5" fillId="6" borderId="11" xfId="0" applyNumberFormat="1" applyFont="1" applyFill="1" applyBorder="1" applyAlignment="1">
      <alignment horizontal="center" vertical="center" wrapText="1"/>
    </xf>
    <xf numFmtId="164" fontId="5" fillId="13" borderId="10" xfId="0" applyNumberFormat="1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 wrapText="1"/>
    </xf>
    <xf numFmtId="164" fontId="5" fillId="7" borderId="1" xfId="0" applyNumberFormat="1" applyFont="1" applyFill="1" applyBorder="1" applyAlignment="1">
      <alignment horizontal="center" vertical="center" wrapText="1"/>
    </xf>
    <xf numFmtId="164" fontId="5" fillId="10" borderId="1" xfId="0" applyNumberFormat="1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4" fillId="0" borderId="1" xfId="0" applyFont="1" applyBorder="1"/>
    <xf numFmtId="0" fontId="4" fillId="0" borderId="5" xfId="0" applyFont="1" applyBorder="1"/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7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165" fontId="0" fillId="0" borderId="14" xfId="0" applyNumberFormat="1" applyBorder="1" applyAlignment="1">
      <alignment horizontal="center"/>
    </xf>
    <xf numFmtId="0" fontId="0" fillId="0" borderId="9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7" fillId="0" borderId="9" xfId="0" applyFont="1" applyBorder="1"/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16" borderId="2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/>
    </xf>
    <xf numFmtId="0" fontId="2" fillId="18" borderId="9" xfId="0" applyFont="1" applyFill="1" applyBorder="1" applyAlignment="1">
      <alignment horizontal="center"/>
    </xf>
    <xf numFmtId="0" fontId="3" fillId="19" borderId="10" xfId="0" applyFont="1" applyFill="1" applyBorder="1" applyAlignment="1">
      <alignment horizontal="center" vertical="center" wrapText="1"/>
    </xf>
    <xf numFmtId="164" fontId="5" fillId="7" borderId="21" xfId="0" applyNumberFormat="1" applyFont="1" applyFill="1" applyBorder="1" applyAlignment="1">
      <alignment horizontal="center" vertical="center" wrapText="1"/>
    </xf>
    <xf numFmtId="164" fontId="5" fillId="20" borderId="21" xfId="0" applyNumberFormat="1" applyFont="1" applyFill="1" applyBorder="1" applyAlignment="1">
      <alignment horizontal="center" vertical="center" wrapText="1"/>
    </xf>
    <xf numFmtId="164" fontId="5" fillId="8" borderId="21" xfId="0" applyNumberFormat="1" applyFont="1" applyFill="1" applyBorder="1" applyAlignment="1">
      <alignment horizontal="center" vertical="center" wrapText="1"/>
    </xf>
    <xf numFmtId="164" fontId="5" fillId="21" borderId="21" xfId="0" applyNumberFormat="1" applyFont="1" applyFill="1" applyBorder="1" applyAlignment="1">
      <alignment horizontal="center" vertical="center" wrapText="1"/>
    </xf>
    <xf numFmtId="164" fontId="5" fillId="22" borderId="21" xfId="0" applyNumberFormat="1" applyFont="1" applyFill="1" applyBorder="1" applyAlignment="1">
      <alignment horizontal="center" vertical="center" wrapText="1"/>
    </xf>
    <xf numFmtId="164" fontId="5" fillId="13" borderId="21" xfId="0" applyNumberFormat="1" applyFont="1" applyFill="1" applyBorder="1" applyAlignment="1">
      <alignment horizontal="center" vertical="center" wrapText="1"/>
    </xf>
    <xf numFmtId="0" fontId="2" fillId="19" borderId="12" xfId="0" applyFont="1" applyFill="1" applyBorder="1" applyAlignment="1">
      <alignment horizontal="center"/>
    </xf>
    <xf numFmtId="0" fontId="3" fillId="19" borderId="15" xfId="0" applyFont="1" applyFill="1" applyBorder="1" applyAlignment="1">
      <alignment horizontal="center" vertical="center" wrapText="1"/>
    </xf>
    <xf numFmtId="0" fontId="3" fillId="19" borderId="12" xfId="0" applyFont="1" applyFill="1" applyBorder="1" applyAlignment="1">
      <alignment horizontal="center" vertical="center" wrapText="1"/>
    </xf>
    <xf numFmtId="164" fontId="5" fillId="7" borderId="22" xfId="0" applyNumberFormat="1" applyFont="1" applyFill="1" applyBorder="1" applyAlignment="1">
      <alignment horizontal="center" vertical="center" wrapText="1"/>
    </xf>
    <xf numFmtId="164" fontId="5" fillId="20" borderId="22" xfId="0" applyNumberFormat="1" applyFont="1" applyFill="1" applyBorder="1" applyAlignment="1">
      <alignment horizontal="center" vertical="center" wrapText="1"/>
    </xf>
    <xf numFmtId="164" fontId="5" fillId="21" borderId="22" xfId="0" applyNumberFormat="1" applyFont="1" applyFill="1" applyBorder="1" applyAlignment="1">
      <alignment horizontal="center" vertical="center" wrapText="1"/>
    </xf>
    <xf numFmtId="164" fontId="5" fillId="22" borderId="22" xfId="0" applyNumberFormat="1" applyFont="1" applyFill="1" applyBorder="1" applyAlignment="1">
      <alignment horizontal="center" vertical="center" wrapText="1"/>
    </xf>
    <xf numFmtId="164" fontId="5" fillId="13" borderId="22" xfId="0" applyNumberFormat="1" applyFont="1" applyFill="1" applyBorder="1" applyAlignment="1">
      <alignment horizontal="center" vertical="center" wrapText="1"/>
    </xf>
    <xf numFmtId="164" fontId="5" fillId="7" borderId="23" xfId="0" applyNumberFormat="1" applyFont="1" applyFill="1" applyBorder="1" applyAlignment="1">
      <alignment horizontal="center" vertical="center" wrapText="1"/>
    </xf>
    <xf numFmtId="164" fontId="5" fillId="20" borderId="23" xfId="0" applyNumberFormat="1" applyFont="1" applyFill="1" applyBorder="1" applyAlignment="1">
      <alignment horizontal="center" vertical="center" wrapText="1"/>
    </xf>
    <xf numFmtId="164" fontId="5" fillId="8" borderId="23" xfId="0" applyNumberFormat="1" applyFont="1" applyFill="1" applyBorder="1" applyAlignment="1">
      <alignment horizontal="center" vertical="center" wrapText="1"/>
    </xf>
    <xf numFmtId="164" fontId="5" fillId="22" borderId="23" xfId="0" applyNumberFormat="1" applyFont="1" applyFill="1" applyBorder="1" applyAlignment="1">
      <alignment horizontal="center" vertical="center" wrapText="1"/>
    </xf>
    <xf numFmtId="164" fontId="5" fillId="13" borderId="23" xfId="0" applyNumberFormat="1" applyFont="1" applyFill="1" applyBorder="1" applyAlignment="1">
      <alignment horizontal="center" vertical="center" wrapText="1"/>
    </xf>
    <xf numFmtId="164" fontId="5" fillId="7" borderId="12" xfId="0" applyNumberFormat="1" applyFont="1" applyFill="1" applyBorder="1" applyAlignment="1">
      <alignment horizontal="center" vertical="center" wrapText="1"/>
    </xf>
    <xf numFmtId="0" fontId="3" fillId="19" borderId="13" xfId="0" applyFont="1" applyFill="1" applyBorder="1" applyAlignment="1">
      <alignment horizontal="center" vertical="center" wrapText="1"/>
    </xf>
    <xf numFmtId="164" fontId="5" fillId="7" borderId="13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0" fillId="0" borderId="17" xfId="0" applyNumberFormat="1" applyBorder="1"/>
    <xf numFmtId="164" fontId="0" fillId="0" borderId="5" xfId="0" applyNumberFormat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5" borderId="9" xfId="0" applyFont="1" applyFill="1" applyBorder="1" applyAlignment="1">
      <alignment horizontal="center"/>
    </xf>
    <xf numFmtId="0" fontId="2" fillId="18" borderId="5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8" fillId="0" borderId="24" xfId="0" applyFont="1" applyBorder="1" applyAlignment="1">
      <alignment horizontal="center" vertical="center" wrapText="1"/>
    </xf>
    <xf numFmtId="165" fontId="5" fillId="0" borderId="24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23" borderId="0" xfId="0" applyFill="1"/>
    <xf numFmtId="0" fontId="2" fillId="0" borderId="16" xfId="0" applyFont="1" applyBorder="1" applyAlignment="1">
      <alignment horizontal="center"/>
    </xf>
    <xf numFmtId="0" fontId="8" fillId="24" borderId="2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/>
    </xf>
    <xf numFmtId="0" fontId="5" fillId="25" borderId="26" xfId="0" applyFont="1" applyFill="1" applyBorder="1" applyAlignment="1">
      <alignment horizontal="center" vertical="center" wrapText="1"/>
    </xf>
    <xf numFmtId="0" fontId="8" fillId="24" borderId="22" xfId="0" applyFont="1" applyFill="1" applyBorder="1" applyAlignment="1">
      <alignment horizontal="center" vertical="center" wrapText="1"/>
    </xf>
    <xf numFmtId="0" fontId="8" fillId="24" borderId="27" xfId="0" applyFont="1" applyFill="1" applyBorder="1" applyAlignment="1">
      <alignment horizontal="center" vertical="center" wrapText="1"/>
    </xf>
    <xf numFmtId="0" fontId="5" fillId="13" borderId="22" xfId="0" applyFont="1" applyFill="1" applyBorder="1" applyAlignment="1">
      <alignment horizontal="center" vertical="center" wrapText="1"/>
    </xf>
    <xf numFmtId="0" fontId="5" fillId="27" borderId="22" xfId="0" applyFont="1" applyFill="1" applyBorder="1" applyAlignment="1">
      <alignment horizontal="center" vertical="center" wrapText="1"/>
    </xf>
    <xf numFmtId="0" fontId="5" fillId="25" borderId="27" xfId="0" applyFont="1" applyFill="1" applyBorder="1" applyAlignment="1">
      <alignment horizontal="center" vertical="center" wrapText="1"/>
    </xf>
    <xf numFmtId="0" fontId="5" fillId="20" borderId="22" xfId="0" applyFont="1" applyFill="1" applyBorder="1" applyAlignment="1">
      <alignment horizontal="center" vertical="center" wrapText="1"/>
    </xf>
    <xf numFmtId="0" fontId="5" fillId="28" borderId="22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25" borderId="22" xfId="0" applyFont="1" applyFill="1" applyBorder="1" applyAlignment="1">
      <alignment horizontal="center" vertical="center" wrapText="1"/>
    </xf>
    <xf numFmtId="0" fontId="5" fillId="9" borderId="22" xfId="0" applyFont="1" applyFill="1" applyBorder="1" applyAlignment="1">
      <alignment horizontal="center" vertical="center" wrapText="1"/>
    </xf>
    <xf numFmtId="0" fontId="5" fillId="26" borderId="22" xfId="0" applyFont="1" applyFill="1" applyBorder="1" applyAlignment="1">
      <alignment horizontal="center" vertical="center" wrapText="1"/>
    </xf>
    <xf numFmtId="0" fontId="5" fillId="11" borderId="22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5" fillId="6" borderId="28" xfId="0" applyFont="1" applyFill="1" applyBorder="1" applyAlignment="1">
      <alignment horizontal="center" vertical="center" wrapText="1"/>
    </xf>
    <xf numFmtId="0" fontId="5" fillId="13" borderId="28" xfId="0" applyFont="1" applyFill="1" applyBorder="1" applyAlignment="1">
      <alignment horizontal="center" vertical="center" wrapText="1"/>
    </xf>
    <xf numFmtId="0" fontId="5" fillId="27" borderId="28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5" fillId="25" borderId="30" xfId="0" applyFont="1" applyFill="1" applyBorder="1" applyAlignment="1">
      <alignment horizontal="center" vertical="center" wrapText="1"/>
    </xf>
    <xf numFmtId="0" fontId="8" fillId="24" borderId="11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5" fillId="22" borderId="26" xfId="0" applyFont="1" applyFill="1" applyBorder="1" applyAlignment="1">
      <alignment horizontal="center" vertical="center" wrapText="1"/>
    </xf>
    <xf numFmtId="0" fontId="8" fillId="24" borderId="31" xfId="0" applyFont="1" applyFill="1" applyBorder="1" applyAlignment="1">
      <alignment horizontal="center" vertical="center" wrapText="1"/>
    </xf>
    <xf numFmtId="0" fontId="5" fillId="22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3" borderId="0" xfId="0" applyFill="1" applyAlignment="1">
      <alignment horizontal="center"/>
    </xf>
    <xf numFmtId="0" fontId="0" fillId="29" borderId="0" xfId="0" applyFill="1" applyAlignment="1">
      <alignment horizontal="center"/>
    </xf>
    <xf numFmtId="164" fontId="5" fillId="0" borderId="0" xfId="0" applyNumberFormat="1" applyFont="1" applyAlignment="1">
      <alignment horizontal="center" vertical="center" wrapText="1"/>
    </xf>
    <xf numFmtId="11" fontId="0" fillId="0" borderId="0" xfId="0" applyNumberFormat="1"/>
    <xf numFmtId="165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0" fontId="6" fillId="15" borderId="3" xfId="0" applyFont="1" applyFill="1" applyBorder="1" applyAlignment="1">
      <alignment horizontal="center"/>
    </xf>
    <xf numFmtId="0" fontId="6" fillId="15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'[1]Plate 1 - Sheet1 (2)'!$R$22</c:f>
              <c:strCache>
                <c:ptCount val="1"/>
                <c:pt idx="0">
                  <c:v>Absorbance (OD)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alpha val="99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0.0052x - 0.0194</a:t>
                    </a:r>
                    <a:br>
                      <a:rPr lang="en-US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0.9967</a:t>
                    </a:r>
                    <a:endParaRPr lang="en-US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'[1]Plate 1 - Sheet1 (2)'!$Q$23:$Q$34</c:f>
              <c:numCache>
                <c:formatCode>General</c:formatCode>
                <c:ptCount val="12"/>
                <c:pt idx="0">
                  <c:v>200</c:v>
                </c:pt>
                <c:pt idx="1">
                  <c:v>180</c:v>
                </c:pt>
                <c:pt idx="2">
                  <c:v>160</c:v>
                </c:pt>
                <c:pt idx="3">
                  <c:v>140</c:v>
                </c:pt>
                <c:pt idx="4">
                  <c:v>120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  <c:pt idx="8">
                  <c:v>40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'[1]Plate 1 - Sheet1 (2)'!$R$23:$R$34</c:f>
              <c:numCache>
                <c:formatCode>General</c:formatCode>
                <c:ptCount val="12"/>
                <c:pt idx="0">
                  <c:v>1.0366666666666668</c:v>
                </c:pt>
                <c:pt idx="1">
                  <c:v>0.91900000000000004</c:v>
                </c:pt>
                <c:pt idx="2">
                  <c:v>0.82199999999999995</c:v>
                </c:pt>
                <c:pt idx="3">
                  <c:v>0.67800000000000005</c:v>
                </c:pt>
                <c:pt idx="4">
                  <c:v>0.58199999999999996</c:v>
                </c:pt>
                <c:pt idx="5">
                  <c:v>0.46800000000000003</c:v>
                </c:pt>
                <c:pt idx="6">
                  <c:v>0.38750000000000001</c:v>
                </c:pt>
                <c:pt idx="7">
                  <c:v>0.26166666666666666</c:v>
                </c:pt>
                <c:pt idx="8">
                  <c:v>0.18833333333333332</c:v>
                </c:pt>
                <c:pt idx="9">
                  <c:v>8.666666666666667E-2</c:v>
                </c:pt>
                <c:pt idx="10">
                  <c:v>5.2333333333333336E-2</c:v>
                </c:pt>
                <c:pt idx="11">
                  <c:v>3.3333333333333002E-3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1C-4958-B45A-29A687578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73616"/>
        <c:axId val="219673288"/>
      </c:scatterChart>
      <c:valAx>
        <c:axId val="219673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9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Optical density (OD</a:t>
                </a:r>
                <a:r>
                  <a:rPr lang="en-IE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9673288"/>
        <c:crosses val="autoZero"/>
        <c:crossBetween val="midCat"/>
      </c:valAx>
      <c:valAx>
        <c:axId val="21967328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9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Concentration (µg/ml)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96736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6023900792106455"/>
                  <c:y val="5.56149732620320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'[2]Plate 1 - Sheet1'!$J$10:$J$20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'[2]Plate 1 - Sheet1'!$I$10:$I$20</c:f>
              <c:numCache>
                <c:formatCode>General</c:formatCode>
                <c:ptCount val="11"/>
                <c:pt idx="0">
                  <c:v>6.4999999999999997E-3</c:v>
                </c:pt>
                <c:pt idx="1">
                  <c:v>0.12670000000000001</c:v>
                </c:pt>
                <c:pt idx="2">
                  <c:v>0.13569999999999999</c:v>
                </c:pt>
                <c:pt idx="3">
                  <c:v>0.19500000000000001</c:v>
                </c:pt>
                <c:pt idx="4">
                  <c:v>0.26329999999999998</c:v>
                </c:pt>
                <c:pt idx="5">
                  <c:v>0.30599999999999999</c:v>
                </c:pt>
                <c:pt idx="6">
                  <c:v>0.36330000000000001</c:v>
                </c:pt>
                <c:pt idx="7">
                  <c:v>0.41170000000000001</c:v>
                </c:pt>
                <c:pt idx="8">
                  <c:v>0.44900000000000001</c:v>
                </c:pt>
                <c:pt idx="9">
                  <c:v>0.48130000000000001</c:v>
                </c:pt>
                <c:pt idx="10">
                  <c:v>0.51600000000000001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44-4685-9444-47ED6828F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54991"/>
        <c:axId val="121052111"/>
      </c:scatterChart>
      <c:valAx>
        <c:axId val="12105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>
                    <a:solidFill>
                      <a:schemeClr val="tx1"/>
                    </a:solidFill>
                  </a:rPr>
                  <a:t>Glucose (µg/ml)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52111"/>
        <c:crosses val="autoZero"/>
        <c:crossBetween val="midCat"/>
      </c:valAx>
      <c:valAx>
        <c:axId val="1210521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>
                    <a:solidFill>
                      <a:schemeClr val="tx1"/>
                    </a:solidFill>
                  </a:rPr>
                  <a:t>Absorbance</a:t>
                </a:r>
              </a:p>
            </c:rich>
          </c:tx>
          <c:layout>
            <c:manualLayout>
              <c:xMode val="edge"/>
              <c:yMode val="edge"/>
              <c:x val="2.3081361800346221E-2"/>
              <c:y val="0.33341019439544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5499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118541030672237E-2"/>
                  <c:y val="2.84904141867374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0.0009x - 0.0364</a:t>
                    </a:r>
                    <a:br>
                      <a:rPr lang="en-US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0.9965</a:t>
                    </a:r>
                    <a:endParaRPr lang="en-US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'[3]Plate 1 - Sheet1'!$O$11:$O$19</c:f>
              <c:numCache>
                <c:formatCode>General</c:formatCode>
                <c:ptCount val="9"/>
                <c:pt idx="0">
                  <c:v>2000</c:v>
                </c:pt>
                <c:pt idx="1">
                  <c:v>1500</c:v>
                </c:pt>
                <c:pt idx="2">
                  <c:v>1000</c:v>
                </c:pt>
                <c:pt idx="3">
                  <c:v>750</c:v>
                </c:pt>
                <c:pt idx="4">
                  <c:v>500</c:v>
                </c:pt>
                <c:pt idx="5">
                  <c:v>250</c:v>
                </c:pt>
                <c:pt idx="6">
                  <c:v>125</c:v>
                </c:pt>
                <c:pt idx="7">
                  <c:v>25</c:v>
                </c:pt>
                <c:pt idx="8">
                  <c:v>0</c:v>
                </c:pt>
              </c:numCache>
            </c:numRef>
          </c:xVal>
          <c:yVal>
            <c:numRef>
              <c:f>'[3]Plate 1 - Sheet1'!$Q$11:$Q$19</c:f>
              <c:numCache>
                <c:formatCode>General</c:formatCode>
                <c:ptCount val="9"/>
                <c:pt idx="0">
                  <c:v>1.8670000000000004</c:v>
                </c:pt>
                <c:pt idx="1">
                  <c:v>1.3243333333333336</c:v>
                </c:pt>
                <c:pt idx="2">
                  <c:v>0.94700000000000017</c:v>
                </c:pt>
                <c:pt idx="3">
                  <c:v>0.67466666666666708</c:v>
                </c:pt>
                <c:pt idx="4">
                  <c:v>0.36533333333333406</c:v>
                </c:pt>
                <c:pt idx="5">
                  <c:v>0.16933333333333378</c:v>
                </c:pt>
                <c:pt idx="6">
                  <c:v>8.033333333333359E-2</c:v>
                </c:pt>
                <c:pt idx="7">
                  <c:v>1.033333333333375E-2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78-4725-8754-4C791B7BE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586735"/>
        <c:axId val="889586255"/>
      </c:scatterChart>
      <c:valAx>
        <c:axId val="889586735"/>
        <c:scaling>
          <c:orientation val="minMax"/>
          <c:max val="2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Optical density (OD)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586255"/>
        <c:crosses val="autoZero"/>
        <c:crossBetween val="midCat"/>
      </c:valAx>
      <c:valAx>
        <c:axId val="889586255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9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concentration ( µg/ml 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58673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1574800</xdr:colOff>
      <xdr:row>26</xdr:row>
      <xdr:rowOff>90335</xdr:rowOff>
    </xdr:from>
    <xdr:to>
      <xdr:col>12</xdr:col>
      <xdr:colOff>283352</xdr:colOff>
      <xdr:row>44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5DC47-4C56-42FE-9963-A078775BB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1060450</xdr:colOff>
      <xdr:row>5</xdr:row>
      <xdr:rowOff>133350</xdr:rowOff>
    </xdr:from>
    <xdr:to>
      <xdr:col>12</xdr:col>
      <xdr:colOff>337344</xdr:colOff>
      <xdr:row>22</xdr:row>
      <xdr:rowOff>56890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04161-BE46-491A-8BF9-A7F2B58AA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1250950</xdr:colOff>
      <xdr:row>9</xdr:row>
      <xdr:rowOff>44449</xdr:rowOff>
    </xdr:from>
    <xdr:to>
      <xdr:col>10</xdr:col>
      <xdr:colOff>201707</xdr:colOff>
      <xdr:row>23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FB52B-4BFC-46DD-B565-911ABD1B6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gin.Ammari\phd\last%20extraction%20for%20asc%20and%20ves%2005.04.2024\total%20phenol\total%20phenol%20Negin%2013-03-2024.xlsx" TargetMode="External"/><Relationship Id="rId1" Type="http://schemas.openxmlformats.org/officeDocument/2006/relationships/externalLinkPath" Target="/Users/Negin.Ammari/phd/last%20extraction%20for%20asc%20and%20ves%2005.04.2024/total%20phenol/total%20phenol%20Negin%2013-03-20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gin.Ammari\phd\last%20extraction%20for%20asc%20and%20ves%2005.04.2024\total%20carbohydrate\LAST%20CARBOHYDRATE%202.7.2024.xlsx" TargetMode="External"/><Relationship Id="rId1" Type="http://schemas.openxmlformats.org/officeDocument/2006/relationships/externalLinkPath" Target="/Users/Negin.Ammari/phd/last%20extraction%20for%20asc%20and%20ves%2005.04.2024/total%20carbohydrate/LAST%20CARBOHYDRATE%202.7.20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gin.Ammari\phd\last%20extraction%20for%20asc%20and%20ves%2005.04.2024\total%20protein\akharin%20protein%2015-03-2024.xlsx" TargetMode="External"/><Relationship Id="rId1" Type="http://schemas.openxmlformats.org/officeDocument/2006/relationships/externalLinkPath" Target="/Users/Negin.Ammari/phd/last%20extraction%20for%20asc%20and%20ves%2005.04.2024/total%20protein/akharin%20protein%2015-03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 1 - Sheet1 (2)"/>
      <sheetName val="Sheet1"/>
    </sheetNames>
    <sheetDataSet>
      <sheetData sheetId="0">
        <row r="22">
          <cell r="R22" t="str">
            <v>Absorbance (OD)</v>
          </cell>
        </row>
        <row r="23">
          <cell r="Q23">
            <v>200</v>
          </cell>
          <cell r="R23">
            <v>1.0366666666666668</v>
          </cell>
        </row>
        <row r="24">
          <cell r="Q24">
            <v>180</v>
          </cell>
          <cell r="R24">
            <v>0.91900000000000004</v>
          </cell>
        </row>
        <row r="25">
          <cell r="Q25">
            <v>160</v>
          </cell>
          <cell r="R25">
            <v>0.82199999999999995</v>
          </cell>
        </row>
        <row r="26">
          <cell r="Q26">
            <v>140</v>
          </cell>
          <cell r="R26">
            <v>0.67800000000000005</v>
          </cell>
        </row>
        <row r="27">
          <cell r="Q27">
            <v>120</v>
          </cell>
          <cell r="R27">
            <v>0.58199999999999996</v>
          </cell>
        </row>
        <row r="28">
          <cell r="Q28">
            <v>100</v>
          </cell>
          <cell r="R28">
            <v>0.46800000000000003</v>
          </cell>
        </row>
        <row r="29">
          <cell r="Q29">
            <v>80</v>
          </cell>
          <cell r="R29">
            <v>0.38750000000000001</v>
          </cell>
        </row>
        <row r="30">
          <cell r="Q30">
            <v>60</v>
          </cell>
          <cell r="R30">
            <v>0.26166666666666666</v>
          </cell>
        </row>
        <row r="31">
          <cell r="Q31">
            <v>40</v>
          </cell>
          <cell r="R31">
            <v>0.18833333333333332</v>
          </cell>
        </row>
        <row r="32">
          <cell r="Q32">
            <v>20</v>
          </cell>
          <cell r="R32">
            <v>8.666666666666667E-2</v>
          </cell>
        </row>
        <row r="33">
          <cell r="Q33">
            <v>10</v>
          </cell>
          <cell r="R33">
            <v>5.2333333333333336E-2</v>
          </cell>
        </row>
        <row r="34">
          <cell r="Q34">
            <v>0</v>
          </cell>
          <cell r="R34">
            <v>3.3333333333333002E-3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 1 - Sheet1"/>
      <sheetName val="Sheet1"/>
    </sheetNames>
    <sheetDataSet>
      <sheetData sheetId="0">
        <row r="10">
          <cell r="I10">
            <v>6.4999999999999997E-3</v>
          </cell>
          <cell r="J10">
            <v>0</v>
          </cell>
        </row>
        <row r="11">
          <cell r="I11">
            <v>0.12670000000000001</v>
          </cell>
          <cell r="J11">
            <v>10</v>
          </cell>
        </row>
        <row r="12">
          <cell r="I12">
            <v>0.13569999999999999</v>
          </cell>
          <cell r="J12">
            <v>20</v>
          </cell>
        </row>
        <row r="13">
          <cell r="I13">
            <v>0.19500000000000001</v>
          </cell>
          <cell r="J13">
            <v>30</v>
          </cell>
        </row>
        <row r="14">
          <cell r="I14">
            <v>0.26329999999999998</v>
          </cell>
          <cell r="J14">
            <v>40</v>
          </cell>
        </row>
        <row r="15">
          <cell r="I15">
            <v>0.30599999999999999</v>
          </cell>
          <cell r="J15">
            <v>50</v>
          </cell>
        </row>
        <row r="16">
          <cell r="I16">
            <v>0.36330000000000001</v>
          </cell>
          <cell r="J16">
            <v>60</v>
          </cell>
        </row>
        <row r="17">
          <cell r="I17">
            <v>0.41170000000000001</v>
          </cell>
          <cell r="J17">
            <v>70</v>
          </cell>
        </row>
        <row r="18">
          <cell r="I18">
            <v>0.44900000000000001</v>
          </cell>
          <cell r="J18">
            <v>80</v>
          </cell>
        </row>
        <row r="19">
          <cell r="I19">
            <v>0.48130000000000001</v>
          </cell>
          <cell r="J19">
            <v>90</v>
          </cell>
        </row>
        <row r="20">
          <cell r="I20">
            <v>0.51600000000000001</v>
          </cell>
          <cell r="J20">
            <v>100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 1 - Sheet1"/>
      <sheetName val="Sheet1"/>
    </sheetNames>
    <sheetDataSet>
      <sheetData sheetId="0">
        <row r="11">
          <cell r="O11">
            <v>2000</v>
          </cell>
          <cell r="Q11">
            <v>1.8670000000000004</v>
          </cell>
        </row>
        <row r="12">
          <cell r="O12">
            <v>1500</v>
          </cell>
          <cell r="Q12">
            <v>1.3243333333333336</v>
          </cell>
        </row>
        <row r="13">
          <cell r="O13">
            <v>1000</v>
          </cell>
          <cell r="Q13">
            <v>0.94700000000000017</v>
          </cell>
        </row>
        <row r="14">
          <cell r="O14">
            <v>750</v>
          </cell>
          <cell r="Q14">
            <v>0.67466666666666708</v>
          </cell>
        </row>
        <row r="15">
          <cell r="O15">
            <v>500</v>
          </cell>
          <cell r="Q15">
            <v>0.36533333333333406</v>
          </cell>
        </row>
        <row r="16">
          <cell r="O16">
            <v>250</v>
          </cell>
          <cell r="Q16">
            <v>0.16933333333333378</v>
          </cell>
        </row>
        <row r="17">
          <cell r="O17">
            <v>125</v>
          </cell>
          <cell r="Q17">
            <v>8.033333333333359E-2</v>
          </cell>
        </row>
        <row r="18">
          <cell r="O18">
            <v>25</v>
          </cell>
          <cell r="Q18">
            <v>1.033333333333375E-2</v>
          </cell>
        </row>
        <row r="19">
          <cell r="O19">
            <v>0</v>
          </cell>
          <cell r="Q19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9793-6800-487D-87B4-426B10F70C94}">
  <dimension ref="A1:U95"/>
  <sheetViews>
    <sheetView zoomScale="83" zoomScaleNormal="83" workbookViewId="0">
      <selection activeCell="D71" sqref="D71:G95"/>
    </sheetView>
  </sheetViews>
  <sheetFormatPr defaultRowHeight="14.4" x14ac:dyDescent="0.3"/>
  <cols>
    <col min="1" max="1" width="16.21875" customWidth="1"/>
    <col min="2" max="2" width="27.5546875" customWidth="1"/>
    <col min="5" max="5" width="27.5546875" customWidth="1"/>
    <col min="6" max="6" width="40" customWidth="1"/>
    <col min="7" max="7" width="37" customWidth="1"/>
    <col min="8" max="8" width="29.21875" customWidth="1"/>
    <col min="9" max="9" width="43" customWidth="1"/>
    <col min="10" max="10" width="36.77734375" customWidth="1"/>
    <col min="11" max="11" width="34.21875" customWidth="1"/>
    <col min="12" max="12" width="37.21875" customWidth="1"/>
    <col min="13" max="13" width="36.77734375" customWidth="1"/>
    <col min="14" max="14" width="14.109375" bestFit="1" customWidth="1"/>
    <col min="15" max="15" width="18.88671875" bestFit="1" customWidth="1"/>
    <col min="16" max="16" width="13.88671875" bestFit="1" customWidth="1"/>
    <col min="17" max="17" width="18.5546875" bestFit="1" customWidth="1"/>
    <col min="18" max="18" width="12.88671875" bestFit="1" customWidth="1"/>
    <col min="19" max="19" width="17.77734375" bestFit="1" customWidth="1"/>
    <col min="20" max="20" width="12.44140625" bestFit="1" customWidth="1"/>
    <col min="21" max="21" width="17.21875" bestFit="1" customWidth="1"/>
  </cols>
  <sheetData>
    <row r="1" spans="1:13" ht="16.2" thickBot="1" x14ac:dyDescent="0.35">
      <c r="F1" s="153" t="s">
        <v>29</v>
      </c>
      <c r="G1" s="154"/>
      <c r="H1" s="155"/>
    </row>
    <row r="2" spans="1:13" ht="15" thickBot="1" x14ac:dyDescent="0.35">
      <c r="A2" s="151" t="s">
        <v>18</v>
      </c>
      <c r="B2" s="152"/>
    </row>
    <row r="3" spans="1:13" x14ac:dyDescent="0.3">
      <c r="A3" s="10" t="s">
        <v>4</v>
      </c>
      <c r="B3" s="44" t="s">
        <v>19</v>
      </c>
    </row>
    <row r="4" spans="1:13" x14ac:dyDescent="0.3">
      <c r="A4" s="11" t="s">
        <v>20</v>
      </c>
      <c r="B4" s="45" t="s">
        <v>21</v>
      </c>
    </row>
    <row r="5" spans="1:13" x14ac:dyDescent="0.3">
      <c r="A5" s="11" t="s">
        <v>22</v>
      </c>
      <c r="B5" s="45" t="s">
        <v>1</v>
      </c>
    </row>
    <row r="6" spans="1:13" ht="15" thickBot="1" x14ac:dyDescent="0.35">
      <c r="A6" s="11" t="s">
        <v>23</v>
      </c>
      <c r="B6" s="45" t="s">
        <v>24</v>
      </c>
    </row>
    <row r="7" spans="1:13" ht="15" thickBot="1" x14ac:dyDescent="0.35">
      <c r="A7" s="11" t="s">
        <v>25</v>
      </c>
      <c r="B7" s="45" t="s">
        <v>26</v>
      </c>
      <c r="E7" s="1" t="s">
        <v>0</v>
      </c>
      <c r="F7" s="159" t="s">
        <v>1</v>
      </c>
      <c r="G7" s="160"/>
      <c r="H7" s="160"/>
      <c r="I7" s="161"/>
      <c r="J7" s="159" t="s">
        <v>2</v>
      </c>
      <c r="K7" s="160"/>
      <c r="L7" s="160"/>
      <c r="M7" s="161"/>
    </row>
    <row r="8" spans="1:13" ht="15" thickBot="1" x14ac:dyDescent="0.35">
      <c r="A8" s="46" t="s">
        <v>27</v>
      </c>
      <c r="B8" s="47" t="s">
        <v>28</v>
      </c>
      <c r="E8" s="2" t="s">
        <v>3</v>
      </c>
      <c r="F8" s="162" t="s">
        <v>4</v>
      </c>
      <c r="G8" s="163"/>
      <c r="H8" s="164" t="s">
        <v>5</v>
      </c>
      <c r="I8" s="165"/>
      <c r="J8" s="164" t="s">
        <v>4</v>
      </c>
      <c r="K8" s="165"/>
      <c r="L8" s="166" t="s">
        <v>5</v>
      </c>
      <c r="M8" s="167"/>
    </row>
    <row r="9" spans="1:13" ht="15" thickBot="1" x14ac:dyDescent="0.35">
      <c r="E9" s="3" t="s">
        <v>6</v>
      </c>
      <c r="F9" s="4" t="s">
        <v>7</v>
      </c>
      <c r="G9" s="5" t="s">
        <v>8</v>
      </c>
      <c r="H9" s="4" t="s">
        <v>7</v>
      </c>
      <c r="I9" s="6" t="s">
        <v>9</v>
      </c>
      <c r="J9" s="7" t="s">
        <v>10</v>
      </c>
      <c r="K9" s="7" t="s">
        <v>11</v>
      </c>
      <c r="L9" s="8" t="s">
        <v>10</v>
      </c>
      <c r="M9" s="7" t="s">
        <v>11</v>
      </c>
    </row>
    <row r="10" spans="1:13" ht="15" thickBot="1" x14ac:dyDescent="0.35">
      <c r="E10" s="9" t="s">
        <v>12</v>
      </c>
      <c r="F10" s="10">
        <v>1</v>
      </c>
      <c r="G10" s="10">
        <v>2</v>
      </c>
      <c r="H10" s="10">
        <v>3</v>
      </c>
      <c r="I10" s="10">
        <v>4</v>
      </c>
      <c r="J10" s="10">
        <v>5</v>
      </c>
      <c r="K10" s="10">
        <v>6</v>
      </c>
      <c r="L10" s="10">
        <v>7</v>
      </c>
      <c r="M10" s="11">
        <v>8</v>
      </c>
    </row>
    <row r="11" spans="1:13" x14ac:dyDescent="0.3">
      <c r="E11" s="12" t="s">
        <v>13</v>
      </c>
      <c r="F11" s="13">
        <v>0.39800000000000002</v>
      </c>
      <c r="G11" s="14">
        <v>0.59699999999999998</v>
      </c>
      <c r="H11" s="15">
        <v>1.22</v>
      </c>
      <c r="I11" s="16">
        <v>1.2989999999999999</v>
      </c>
      <c r="J11" s="17">
        <v>0.21099999999999999</v>
      </c>
      <c r="K11" s="18">
        <v>0.41199999999999998</v>
      </c>
      <c r="L11" s="19">
        <v>1.0669999999999999</v>
      </c>
      <c r="M11" s="20">
        <v>0.88400000000000001</v>
      </c>
    </row>
    <row r="12" spans="1:13" x14ac:dyDescent="0.3">
      <c r="E12" s="21" t="s">
        <v>14</v>
      </c>
      <c r="F12" s="22">
        <f>(F11+0.0194)/0.0052</f>
        <v>80.269230769230774</v>
      </c>
      <c r="G12" s="22">
        <f t="shared" ref="G12:M12" si="0">(G11+0.0194)/0.0052</f>
        <v>118.53846153846153</v>
      </c>
      <c r="H12" s="22">
        <f t="shared" si="0"/>
        <v>238.34615384615387</v>
      </c>
      <c r="I12" s="22">
        <f t="shared" si="0"/>
        <v>253.53846153846155</v>
      </c>
      <c r="J12" s="22">
        <f t="shared" si="0"/>
        <v>44.307692307692307</v>
      </c>
      <c r="K12" s="22">
        <f t="shared" si="0"/>
        <v>82.961538461538467</v>
      </c>
      <c r="L12" s="22">
        <f t="shared" si="0"/>
        <v>208.92307692307693</v>
      </c>
      <c r="M12" s="22">
        <f t="shared" si="0"/>
        <v>173.73076923076923</v>
      </c>
    </row>
    <row r="13" spans="1:13" ht="15" thickBot="1" x14ac:dyDescent="0.35">
      <c r="E13" s="23" t="s">
        <v>15</v>
      </c>
      <c r="F13" s="24">
        <f t="shared" ref="F13:M13" si="1">(F12*10)/1000</f>
        <v>0.8026923076923077</v>
      </c>
      <c r="G13" s="24">
        <f t="shared" si="1"/>
        <v>1.1853846153846153</v>
      </c>
      <c r="H13" s="24">
        <f t="shared" si="1"/>
        <v>2.3834615384615385</v>
      </c>
      <c r="I13" s="24">
        <f t="shared" si="1"/>
        <v>2.5353846153846153</v>
      </c>
      <c r="J13" s="24">
        <f t="shared" si="1"/>
        <v>0.44307692307692309</v>
      </c>
      <c r="K13" s="24">
        <f t="shared" si="1"/>
        <v>0.82961538461538464</v>
      </c>
      <c r="L13" s="24">
        <f t="shared" si="1"/>
        <v>2.0892307692307694</v>
      </c>
      <c r="M13" s="24">
        <f t="shared" si="1"/>
        <v>1.7373076923076924</v>
      </c>
    </row>
    <row r="14" spans="1:13" x14ac:dyDescent="0.3">
      <c r="E14" s="25" t="s">
        <v>16</v>
      </c>
      <c r="F14" s="13">
        <v>0.38300000000000001</v>
      </c>
      <c r="G14" s="14">
        <v>0.58899999999999997</v>
      </c>
      <c r="H14" s="15">
        <v>1.2110000000000001</v>
      </c>
      <c r="I14" s="16">
        <v>1.3009999999999999</v>
      </c>
      <c r="J14" s="26">
        <v>0.219</v>
      </c>
      <c r="K14" s="18">
        <v>0.41</v>
      </c>
      <c r="L14" s="19">
        <v>1.0640000000000001</v>
      </c>
      <c r="M14" s="27">
        <v>0.94099999999999995</v>
      </c>
    </row>
    <row r="15" spans="1:13" x14ac:dyDescent="0.3">
      <c r="E15" s="28" t="s">
        <v>14</v>
      </c>
      <c r="F15" s="22">
        <f t="shared" ref="F15:M15" si="2">(F14+0.0194)/0.0052</f>
        <v>77.384615384615387</v>
      </c>
      <c r="G15" s="22">
        <f t="shared" si="2"/>
        <v>117</v>
      </c>
      <c r="H15" s="22">
        <f t="shared" si="2"/>
        <v>236.61538461538467</v>
      </c>
      <c r="I15" s="22">
        <f t="shared" si="2"/>
        <v>253.92307692307693</v>
      </c>
      <c r="J15" s="22">
        <f t="shared" si="2"/>
        <v>45.846153846153847</v>
      </c>
      <c r="K15" s="22">
        <f t="shared" si="2"/>
        <v>82.57692307692308</v>
      </c>
      <c r="L15" s="22">
        <f t="shared" si="2"/>
        <v>208.3461538461539</v>
      </c>
      <c r="M15" s="22">
        <f t="shared" si="2"/>
        <v>184.69230769230768</v>
      </c>
    </row>
    <row r="16" spans="1:13" ht="15" thickBot="1" x14ac:dyDescent="0.35">
      <c r="E16" s="29" t="s">
        <v>15</v>
      </c>
      <c r="F16" s="24">
        <f t="shared" ref="F16:M16" si="3">(F15*10)/1000</f>
        <v>0.77384615384615385</v>
      </c>
      <c r="G16" s="24">
        <f t="shared" si="3"/>
        <v>1.17</v>
      </c>
      <c r="H16" s="24">
        <f t="shared" si="3"/>
        <v>2.3661538461538467</v>
      </c>
      <c r="I16" s="24">
        <f t="shared" si="3"/>
        <v>2.5392307692307696</v>
      </c>
      <c r="J16" s="24">
        <f t="shared" si="3"/>
        <v>0.45846153846153848</v>
      </c>
      <c r="K16" s="24">
        <f t="shared" si="3"/>
        <v>0.82576923076923081</v>
      </c>
      <c r="L16" s="24">
        <f t="shared" si="3"/>
        <v>2.0834615384615391</v>
      </c>
      <c r="M16" s="24">
        <f t="shared" si="3"/>
        <v>1.8469230769230767</v>
      </c>
    </row>
    <row r="17" spans="2:13" ht="15" thickBot="1" x14ac:dyDescent="0.35">
      <c r="E17" s="30" t="s">
        <v>17</v>
      </c>
      <c r="F17" s="13">
        <v>0.39900000000000002</v>
      </c>
      <c r="G17" s="14">
        <v>0.59599999999999997</v>
      </c>
      <c r="H17" s="15">
        <v>1.2</v>
      </c>
      <c r="I17" s="31">
        <v>1.3109999999999999</v>
      </c>
      <c r="J17" s="32">
        <v>0.20200000000000001</v>
      </c>
      <c r="K17" s="33">
        <v>0.44</v>
      </c>
      <c r="L17" s="34">
        <v>1.0680000000000001</v>
      </c>
      <c r="M17" s="20">
        <v>0.93200000000000005</v>
      </c>
    </row>
    <row r="18" spans="2:13" ht="15" thickBot="1" x14ac:dyDescent="0.35">
      <c r="E18" s="35" t="s">
        <v>14</v>
      </c>
      <c r="F18" s="22">
        <f t="shared" ref="F18:M18" si="4">(F17+0.0194)/0.0052</f>
        <v>80.461538461538467</v>
      </c>
      <c r="G18" s="22">
        <f t="shared" si="4"/>
        <v>118.34615384615384</v>
      </c>
      <c r="H18" s="22">
        <f t="shared" si="4"/>
        <v>234.50000000000003</v>
      </c>
      <c r="I18" s="22">
        <f t="shared" si="4"/>
        <v>255.84615384615387</v>
      </c>
      <c r="J18" s="22">
        <f t="shared" si="4"/>
        <v>42.57692307692308</v>
      </c>
      <c r="K18" s="22">
        <f t="shared" si="4"/>
        <v>88.346153846153854</v>
      </c>
      <c r="L18" s="22">
        <f t="shared" si="4"/>
        <v>209.11538461538464</v>
      </c>
      <c r="M18" s="22">
        <f t="shared" si="4"/>
        <v>182.96153846153848</v>
      </c>
    </row>
    <row r="19" spans="2:13" ht="15" thickBot="1" x14ac:dyDescent="0.35">
      <c r="E19" s="36" t="s">
        <v>15</v>
      </c>
      <c r="F19" s="37">
        <f t="shared" ref="F19:M19" si="5">(F18*10)/1000</f>
        <v>0.80461538461538462</v>
      </c>
      <c r="G19" s="37">
        <f t="shared" si="5"/>
        <v>1.1834615384615383</v>
      </c>
      <c r="H19" s="37">
        <f t="shared" si="5"/>
        <v>2.3450000000000006</v>
      </c>
      <c r="I19" s="37">
        <f t="shared" si="5"/>
        <v>2.5584615384615388</v>
      </c>
      <c r="J19" s="37">
        <f t="shared" si="5"/>
        <v>0.42576923076923084</v>
      </c>
      <c r="K19" s="37">
        <f t="shared" si="5"/>
        <v>0.88346153846153852</v>
      </c>
      <c r="L19" s="37">
        <f t="shared" si="5"/>
        <v>2.0911538461538468</v>
      </c>
      <c r="M19" s="37">
        <f t="shared" si="5"/>
        <v>1.8296153846153849</v>
      </c>
    </row>
    <row r="20" spans="2:13" x14ac:dyDescent="0.3">
      <c r="E20" s="38"/>
      <c r="F20" s="39"/>
      <c r="G20" s="39"/>
      <c r="H20" s="39"/>
      <c r="I20" s="39"/>
      <c r="J20" s="39"/>
      <c r="K20" s="39"/>
      <c r="L20" s="39"/>
      <c r="M20" s="39"/>
    </row>
    <row r="21" spans="2:13" x14ac:dyDescent="0.3">
      <c r="E21" s="38"/>
      <c r="F21" s="40"/>
      <c r="G21" s="40"/>
      <c r="H21" s="40"/>
      <c r="I21" s="40"/>
      <c r="J21" s="40"/>
      <c r="K21" s="40"/>
      <c r="L21" s="40"/>
      <c r="M21" s="40"/>
    </row>
    <row r="22" spans="2:13" ht="15" thickBot="1" x14ac:dyDescent="0.35">
      <c r="E22" s="41"/>
      <c r="F22" s="37"/>
      <c r="G22" s="37"/>
      <c r="H22" s="37"/>
      <c r="I22" s="37"/>
      <c r="J22" s="37"/>
      <c r="K22" s="37"/>
      <c r="L22" s="37"/>
      <c r="M22" s="37"/>
    </row>
    <row r="23" spans="2:13" ht="15" thickBot="1" x14ac:dyDescent="0.35"/>
    <row r="24" spans="2:13" ht="15" thickBot="1" x14ac:dyDescent="0.35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</row>
    <row r="25" spans="2:13" ht="15" thickBot="1" x14ac:dyDescent="0.35">
      <c r="B25" s="51"/>
      <c r="E25" s="156" t="s">
        <v>30</v>
      </c>
      <c r="F25" s="157"/>
      <c r="G25" s="158"/>
      <c r="M25" s="52"/>
    </row>
    <row r="26" spans="2:13" x14ac:dyDescent="0.3">
      <c r="B26" s="51"/>
      <c r="M26" s="52"/>
    </row>
    <row r="27" spans="2:13" x14ac:dyDescent="0.3">
      <c r="B27" s="51"/>
      <c r="M27" s="52"/>
    </row>
    <row r="28" spans="2:13" ht="15" thickBot="1" x14ac:dyDescent="0.35">
      <c r="B28" s="51"/>
      <c r="M28" s="52"/>
    </row>
    <row r="29" spans="2:13" ht="15" thickBot="1" x14ac:dyDescent="0.35">
      <c r="B29" s="51"/>
      <c r="C29" s="53" t="s">
        <v>31</v>
      </c>
      <c r="D29" s="53" t="s">
        <v>32</v>
      </c>
      <c r="M29" s="52"/>
    </row>
    <row r="30" spans="2:13" x14ac:dyDescent="0.3">
      <c r="B30" s="51"/>
      <c r="C30" s="54">
        <v>200</v>
      </c>
      <c r="D30" s="55">
        <v>1.0366666666666668</v>
      </c>
      <c r="M30" s="52"/>
    </row>
    <row r="31" spans="2:13" x14ac:dyDescent="0.3">
      <c r="B31" s="51"/>
      <c r="C31" s="54">
        <v>180</v>
      </c>
      <c r="D31" s="55">
        <v>0.91900000000000004</v>
      </c>
      <c r="M31" s="52"/>
    </row>
    <row r="32" spans="2:13" x14ac:dyDescent="0.3">
      <c r="B32" s="51"/>
      <c r="C32" s="54">
        <v>160</v>
      </c>
      <c r="D32" s="55">
        <v>0.82199999999999995</v>
      </c>
      <c r="M32" s="52"/>
    </row>
    <row r="33" spans="2:13" x14ac:dyDescent="0.3">
      <c r="B33" s="51"/>
      <c r="C33" s="54">
        <v>140</v>
      </c>
      <c r="D33" s="55">
        <v>0.67800000000000005</v>
      </c>
      <c r="M33" s="52"/>
    </row>
    <row r="34" spans="2:13" x14ac:dyDescent="0.3">
      <c r="B34" s="51"/>
      <c r="C34" s="54">
        <v>120</v>
      </c>
      <c r="D34" s="55">
        <v>0.58199999999999996</v>
      </c>
      <c r="M34" s="52"/>
    </row>
    <row r="35" spans="2:13" x14ac:dyDescent="0.3">
      <c r="B35" s="51"/>
      <c r="C35" s="54">
        <v>100</v>
      </c>
      <c r="D35" s="55">
        <v>0.46800000000000003</v>
      </c>
      <c r="M35" s="52"/>
    </row>
    <row r="36" spans="2:13" x14ac:dyDescent="0.3">
      <c r="B36" s="51"/>
      <c r="C36" s="54">
        <v>80</v>
      </c>
      <c r="D36" s="55">
        <v>0.38750000000000001</v>
      </c>
      <c r="M36" s="52"/>
    </row>
    <row r="37" spans="2:13" x14ac:dyDescent="0.3">
      <c r="B37" s="51"/>
      <c r="C37" s="54">
        <v>60</v>
      </c>
      <c r="D37" s="55">
        <v>0.26166666666666666</v>
      </c>
      <c r="M37" s="52"/>
    </row>
    <row r="38" spans="2:13" x14ac:dyDescent="0.3">
      <c r="B38" s="51"/>
      <c r="C38" s="54">
        <v>40</v>
      </c>
      <c r="D38" s="55">
        <v>0.18833333333333332</v>
      </c>
      <c r="M38" s="52"/>
    </row>
    <row r="39" spans="2:13" x14ac:dyDescent="0.3">
      <c r="B39" s="51"/>
      <c r="C39" s="54">
        <v>20</v>
      </c>
      <c r="D39" s="55">
        <v>8.666666666666667E-2</v>
      </c>
      <c r="M39" s="52"/>
    </row>
    <row r="40" spans="2:13" x14ac:dyDescent="0.3">
      <c r="B40" s="51"/>
      <c r="C40" s="54">
        <v>10</v>
      </c>
      <c r="D40" s="55">
        <v>5.2333333333333336E-2</v>
      </c>
      <c r="M40" s="52"/>
    </row>
    <row r="41" spans="2:13" ht="15" thickBot="1" x14ac:dyDescent="0.35">
      <c r="B41" s="51"/>
      <c r="C41" s="56">
        <v>0</v>
      </c>
      <c r="D41" s="57">
        <v>3.3333333333333002E-3</v>
      </c>
      <c r="M41" s="52"/>
    </row>
    <row r="42" spans="2:13" x14ac:dyDescent="0.3">
      <c r="B42" s="51"/>
      <c r="M42" s="52"/>
    </row>
    <row r="43" spans="2:13" x14ac:dyDescent="0.3">
      <c r="B43" s="51"/>
      <c r="M43" s="52"/>
    </row>
    <row r="44" spans="2:13" ht="15" thickBot="1" x14ac:dyDescent="0.35">
      <c r="B44" s="51"/>
      <c r="M44" s="52"/>
    </row>
    <row r="45" spans="2:13" ht="15" thickBot="1" x14ac:dyDescent="0.35">
      <c r="B45" s="51"/>
      <c r="E45" s="58"/>
      <c r="M45" s="52"/>
    </row>
    <row r="46" spans="2:13" ht="15" thickBot="1" x14ac:dyDescent="0.35"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1"/>
    </row>
    <row r="49" spans="5:21" x14ac:dyDescent="0.3">
      <c r="F49" s="143" t="s">
        <v>155</v>
      </c>
      <c r="G49" s="143" t="s">
        <v>156</v>
      </c>
      <c r="H49" s="143" t="s">
        <v>157</v>
      </c>
      <c r="I49" s="143" t="s">
        <v>158</v>
      </c>
      <c r="J49" s="143" t="s">
        <v>159</v>
      </c>
      <c r="K49" s="143" t="s">
        <v>160</v>
      </c>
      <c r="L49" s="143" t="s">
        <v>161</v>
      </c>
      <c r="M49" s="143" t="s">
        <v>162</v>
      </c>
      <c r="N49" s="143" t="s">
        <v>163</v>
      </c>
      <c r="O49" s="143" t="s">
        <v>164</v>
      </c>
      <c r="P49" s="143" t="s">
        <v>165</v>
      </c>
      <c r="Q49" s="143" t="s">
        <v>166</v>
      </c>
      <c r="R49" s="143" t="s">
        <v>167</v>
      </c>
      <c r="S49" s="143" t="s">
        <v>168</v>
      </c>
      <c r="T49" s="143" t="s">
        <v>169</v>
      </c>
      <c r="U49" s="143" t="s">
        <v>170</v>
      </c>
    </row>
    <row r="50" spans="5:21" x14ac:dyDescent="0.3">
      <c r="E50" t="s">
        <v>152</v>
      </c>
      <c r="F50" s="146">
        <v>0.39800000000000002</v>
      </c>
      <c r="G50" s="143">
        <v>0.59699999999999998</v>
      </c>
      <c r="H50" s="143">
        <v>1.22</v>
      </c>
      <c r="I50" s="143">
        <v>1.2989999999999999</v>
      </c>
      <c r="J50" s="143">
        <v>0.21099999999999999</v>
      </c>
      <c r="K50" s="143">
        <v>0.41199999999999998</v>
      </c>
      <c r="L50" s="143">
        <v>1.0669999999999999</v>
      </c>
      <c r="M50" s="143">
        <v>0.88400000000000001</v>
      </c>
      <c r="N50" s="143">
        <v>80.269230769230774</v>
      </c>
      <c r="O50" s="143">
        <v>118.53846153846153</v>
      </c>
      <c r="P50" s="143">
        <v>238.34615384615387</v>
      </c>
      <c r="Q50" s="143">
        <v>253.53846153846155</v>
      </c>
      <c r="R50" s="143">
        <v>44.307692307692307</v>
      </c>
      <c r="S50" s="143">
        <v>82.961538461538467</v>
      </c>
      <c r="T50" s="143">
        <v>208.92307692307693</v>
      </c>
      <c r="U50" s="143">
        <v>173.73076923076923</v>
      </c>
    </row>
    <row r="51" spans="5:21" x14ac:dyDescent="0.3">
      <c r="E51" t="s">
        <v>153</v>
      </c>
      <c r="F51" s="143">
        <v>0.38300000000000001</v>
      </c>
      <c r="G51" s="143">
        <v>0.58899999999999997</v>
      </c>
      <c r="H51" s="143">
        <v>1.2110000000000001</v>
      </c>
      <c r="I51" s="143">
        <v>1.3009999999999999</v>
      </c>
      <c r="J51" s="143">
        <v>0.219</v>
      </c>
      <c r="K51" s="143">
        <v>0.41</v>
      </c>
      <c r="L51" s="143">
        <v>1.0640000000000001</v>
      </c>
      <c r="M51" s="143">
        <v>0.94099999999999995</v>
      </c>
      <c r="N51" s="143">
        <v>77.384615384615387</v>
      </c>
      <c r="O51" s="143">
        <v>117</v>
      </c>
      <c r="P51" s="143">
        <v>236.61538461538467</v>
      </c>
      <c r="Q51" s="143">
        <v>253.92307692307693</v>
      </c>
      <c r="R51" s="143">
        <v>45.846153846153847</v>
      </c>
      <c r="S51" s="143">
        <v>82.57692307692308</v>
      </c>
      <c r="T51" s="143">
        <v>208.3461538461539</v>
      </c>
      <c r="U51" s="143">
        <v>184.69230769230768</v>
      </c>
    </row>
    <row r="52" spans="5:21" x14ac:dyDescent="0.3">
      <c r="E52" t="s">
        <v>154</v>
      </c>
      <c r="F52" s="143">
        <v>0.39900000000000002</v>
      </c>
      <c r="G52" s="143">
        <v>0.59599999999999997</v>
      </c>
      <c r="H52" s="143">
        <v>1.2</v>
      </c>
      <c r="I52" s="143">
        <v>1.3109999999999999</v>
      </c>
      <c r="J52" s="143">
        <v>0.20200000000000001</v>
      </c>
      <c r="K52" s="143">
        <v>0.44</v>
      </c>
      <c r="L52" s="143">
        <v>1.0680000000000001</v>
      </c>
      <c r="M52" s="143">
        <v>0.93200000000000005</v>
      </c>
      <c r="N52" s="143">
        <v>80.461538461538467</v>
      </c>
      <c r="O52" s="143">
        <v>118.34615384615384</v>
      </c>
      <c r="P52" s="143">
        <v>234.50000000000003</v>
      </c>
      <c r="Q52" s="143">
        <v>255.84615384615387</v>
      </c>
      <c r="R52" s="143">
        <v>42.57692307692308</v>
      </c>
      <c r="S52" s="143">
        <v>88.346153846153854</v>
      </c>
      <c r="T52" s="143">
        <v>209.11538461538464</v>
      </c>
      <c r="U52" s="143">
        <v>182.96153846153848</v>
      </c>
    </row>
    <row r="53" spans="5:21" x14ac:dyDescent="0.3">
      <c r="F53" s="143"/>
      <c r="G53" s="143"/>
      <c r="H53" s="143"/>
      <c r="I53" s="143"/>
      <c r="J53" s="143"/>
      <c r="K53" s="143"/>
      <c r="L53" s="143"/>
      <c r="M53" s="143"/>
    </row>
    <row r="54" spans="5:21" x14ac:dyDescent="0.3">
      <c r="F54" s="143"/>
      <c r="G54" s="143"/>
      <c r="H54" s="143"/>
      <c r="I54" s="143"/>
      <c r="J54" s="143"/>
      <c r="K54" s="143"/>
      <c r="L54" s="143"/>
      <c r="M54" s="143"/>
    </row>
    <row r="55" spans="5:21" x14ac:dyDescent="0.3">
      <c r="F55" s="143"/>
      <c r="G55" s="143"/>
      <c r="H55" s="143"/>
      <c r="I55" s="143"/>
      <c r="J55" s="143"/>
      <c r="K55" s="143"/>
      <c r="L55" s="143"/>
      <c r="M55" s="143"/>
    </row>
    <row r="56" spans="5:21" x14ac:dyDescent="0.3">
      <c r="E56" s="143" t="s">
        <v>144</v>
      </c>
      <c r="F56" s="143" t="s">
        <v>145</v>
      </c>
      <c r="G56" s="143" t="s">
        <v>146</v>
      </c>
      <c r="H56" s="143" t="s">
        <v>147</v>
      </c>
      <c r="I56" s="143" t="s">
        <v>148</v>
      </c>
      <c r="J56" s="143" t="s">
        <v>149</v>
      </c>
      <c r="K56" s="143" t="s">
        <v>150</v>
      </c>
      <c r="L56" s="143" t="s">
        <v>151</v>
      </c>
      <c r="M56" s="143"/>
    </row>
    <row r="57" spans="5:21" x14ac:dyDescent="0.3">
      <c r="E57" s="143">
        <v>80.269230769230774</v>
      </c>
      <c r="F57" s="143">
        <v>118.53846153846153</v>
      </c>
      <c r="G57" s="143">
        <v>238.34615384615387</v>
      </c>
      <c r="H57" s="143">
        <v>253.53846153846155</v>
      </c>
      <c r="I57" s="143">
        <v>44.307692307692307</v>
      </c>
      <c r="J57" s="143">
        <v>82.961538461538467</v>
      </c>
      <c r="K57" s="143">
        <v>208.92307692307693</v>
      </c>
      <c r="L57" s="143">
        <v>173.73076923076923</v>
      </c>
      <c r="M57" s="143"/>
    </row>
    <row r="58" spans="5:21" x14ac:dyDescent="0.3">
      <c r="E58" s="143">
        <v>77.384615384615387</v>
      </c>
      <c r="F58" s="143">
        <v>117</v>
      </c>
      <c r="G58" s="143">
        <v>236.61538461538467</v>
      </c>
      <c r="H58" s="143">
        <v>253.92307692307693</v>
      </c>
      <c r="I58" s="143">
        <v>45.846153846153847</v>
      </c>
      <c r="J58" s="143">
        <v>82.57692307692308</v>
      </c>
      <c r="K58" s="143">
        <v>208.3461538461539</v>
      </c>
      <c r="L58" s="143">
        <v>184.69230769230768</v>
      </c>
    </row>
    <row r="59" spans="5:21" x14ac:dyDescent="0.3">
      <c r="E59" s="143">
        <v>80.461538461538467</v>
      </c>
      <c r="F59" s="143">
        <v>118.34615384615384</v>
      </c>
      <c r="G59" s="143">
        <v>234.50000000000003</v>
      </c>
      <c r="H59" s="143">
        <v>255.84615384615387</v>
      </c>
      <c r="I59" s="143">
        <v>42.57692307692308</v>
      </c>
      <c r="J59" s="143">
        <v>88.346153846153854</v>
      </c>
      <c r="K59" s="143">
        <v>209.11538461538464</v>
      </c>
      <c r="L59" s="143">
        <v>182.96153846153848</v>
      </c>
      <c r="M59" s="143"/>
    </row>
    <row r="60" spans="5:21" x14ac:dyDescent="0.3">
      <c r="E60" s="143"/>
      <c r="F60" s="143"/>
      <c r="G60" s="143"/>
      <c r="H60" s="143"/>
      <c r="L60" s="143"/>
      <c r="M60" s="143"/>
    </row>
    <row r="61" spans="5:21" x14ac:dyDescent="0.3">
      <c r="E61" s="143"/>
      <c r="F61" s="143"/>
      <c r="G61" s="143"/>
      <c r="H61" s="143"/>
      <c r="L61" s="143"/>
      <c r="M61" s="143"/>
    </row>
    <row r="62" spans="5:21" x14ac:dyDescent="0.3">
      <c r="E62" s="143"/>
      <c r="F62" s="143"/>
      <c r="G62" s="143"/>
      <c r="H62" s="143"/>
      <c r="L62" s="143"/>
      <c r="M62" s="143"/>
    </row>
    <row r="63" spans="5:21" x14ac:dyDescent="0.3">
      <c r="E63" s="143"/>
      <c r="F63" s="143"/>
      <c r="G63" s="143"/>
      <c r="H63" s="143"/>
      <c r="L63" s="143"/>
      <c r="M63" s="143"/>
    </row>
    <row r="64" spans="5:21" x14ac:dyDescent="0.3">
      <c r="E64" s="143"/>
      <c r="F64" s="143"/>
      <c r="G64" s="143"/>
      <c r="H64" s="143"/>
      <c r="L64" s="143"/>
      <c r="M64" s="143"/>
    </row>
    <row r="65" spans="4:13" x14ac:dyDescent="0.3">
      <c r="E65" s="143"/>
      <c r="F65" s="143"/>
      <c r="G65" s="143"/>
      <c r="H65" s="143"/>
      <c r="L65" s="143"/>
      <c r="M65" s="143"/>
    </row>
    <row r="71" spans="4:13" x14ac:dyDescent="0.3">
      <c r="D71" t="s">
        <v>171</v>
      </c>
      <c r="E71" t="s">
        <v>172</v>
      </c>
      <c r="F71" t="s">
        <v>173</v>
      </c>
      <c r="G71" t="s">
        <v>174</v>
      </c>
    </row>
    <row r="72" spans="4:13" x14ac:dyDescent="0.3">
      <c r="D72" t="s">
        <v>22</v>
      </c>
      <c r="E72" s="143" t="s">
        <v>144</v>
      </c>
      <c r="F72" s="143">
        <v>80.269230769230774</v>
      </c>
      <c r="G72" s="146">
        <v>0.39800000000000002</v>
      </c>
    </row>
    <row r="73" spans="4:13" x14ac:dyDescent="0.3">
      <c r="D73" t="s">
        <v>22</v>
      </c>
      <c r="E73" s="143" t="s">
        <v>144</v>
      </c>
      <c r="F73" s="143">
        <v>77.384615384615387</v>
      </c>
      <c r="G73" s="143">
        <v>0.38300000000000001</v>
      </c>
    </row>
    <row r="74" spans="4:13" x14ac:dyDescent="0.3">
      <c r="D74" t="s">
        <v>22</v>
      </c>
      <c r="E74" s="143" t="s">
        <v>144</v>
      </c>
      <c r="F74" s="143">
        <v>80.461538461538467</v>
      </c>
      <c r="G74" s="143">
        <v>0.39900000000000002</v>
      </c>
    </row>
    <row r="75" spans="4:13" x14ac:dyDescent="0.3">
      <c r="D75" t="s">
        <v>22</v>
      </c>
      <c r="E75" s="143" t="s">
        <v>145</v>
      </c>
      <c r="F75" s="143">
        <v>118.53846153846153</v>
      </c>
      <c r="G75" s="143">
        <v>0.59699999999999998</v>
      </c>
    </row>
    <row r="76" spans="4:13" x14ac:dyDescent="0.3">
      <c r="D76" t="s">
        <v>22</v>
      </c>
      <c r="E76" s="143" t="s">
        <v>145</v>
      </c>
      <c r="F76" s="143">
        <v>117</v>
      </c>
      <c r="G76" s="143">
        <v>0.58899999999999997</v>
      </c>
    </row>
    <row r="77" spans="4:13" x14ac:dyDescent="0.3">
      <c r="D77" t="s">
        <v>22</v>
      </c>
      <c r="E77" s="143" t="s">
        <v>145</v>
      </c>
      <c r="F77" s="143">
        <v>118.34615384615384</v>
      </c>
      <c r="G77" s="143">
        <v>0.59599999999999997</v>
      </c>
    </row>
    <row r="78" spans="4:13" x14ac:dyDescent="0.3">
      <c r="D78" t="s">
        <v>22</v>
      </c>
      <c r="E78" s="143" t="s">
        <v>146</v>
      </c>
      <c r="F78" s="143">
        <v>238.34615384615387</v>
      </c>
      <c r="G78" s="143">
        <v>1.22</v>
      </c>
    </row>
    <row r="79" spans="4:13" x14ac:dyDescent="0.3">
      <c r="D79" t="s">
        <v>22</v>
      </c>
      <c r="E79" s="143" t="s">
        <v>146</v>
      </c>
      <c r="F79" s="143">
        <v>236.61538461538467</v>
      </c>
      <c r="G79" s="143">
        <v>1.2110000000000001</v>
      </c>
    </row>
    <row r="80" spans="4:13" x14ac:dyDescent="0.3">
      <c r="D80" t="s">
        <v>22</v>
      </c>
      <c r="E80" s="143" t="s">
        <v>146</v>
      </c>
      <c r="F80" s="143">
        <v>234.50000000000003</v>
      </c>
      <c r="G80" s="143">
        <v>1.2</v>
      </c>
    </row>
    <row r="81" spans="4:7" x14ac:dyDescent="0.3">
      <c r="D81" t="s">
        <v>22</v>
      </c>
      <c r="E81" s="143" t="s">
        <v>147</v>
      </c>
      <c r="F81" s="143">
        <v>253.53846153846155</v>
      </c>
      <c r="G81" s="143">
        <v>1.2989999999999999</v>
      </c>
    </row>
    <row r="82" spans="4:7" x14ac:dyDescent="0.3">
      <c r="D82" t="s">
        <v>22</v>
      </c>
      <c r="E82" s="143" t="s">
        <v>147</v>
      </c>
      <c r="F82" s="143">
        <v>253.92307692307693</v>
      </c>
      <c r="G82" s="143">
        <v>1.3009999999999999</v>
      </c>
    </row>
    <row r="83" spans="4:7" x14ac:dyDescent="0.3">
      <c r="D83" t="s">
        <v>22</v>
      </c>
      <c r="E83" s="143" t="s">
        <v>147</v>
      </c>
      <c r="F83" s="143">
        <v>255.84615384615387</v>
      </c>
      <c r="G83" s="143">
        <v>1.3109999999999999</v>
      </c>
    </row>
    <row r="84" spans="4:7" x14ac:dyDescent="0.3">
      <c r="D84" t="s">
        <v>23</v>
      </c>
      <c r="E84" s="143" t="s">
        <v>148</v>
      </c>
      <c r="F84" s="143">
        <v>44.307692307692307</v>
      </c>
      <c r="G84" s="143">
        <v>0.21099999999999999</v>
      </c>
    </row>
    <row r="85" spans="4:7" x14ac:dyDescent="0.3">
      <c r="D85" t="s">
        <v>23</v>
      </c>
      <c r="E85" s="143" t="s">
        <v>148</v>
      </c>
      <c r="F85" s="143">
        <v>45.846153846153847</v>
      </c>
      <c r="G85" s="143">
        <v>0.219</v>
      </c>
    </row>
    <row r="86" spans="4:7" x14ac:dyDescent="0.3">
      <c r="D86" t="s">
        <v>23</v>
      </c>
      <c r="E86" s="143" t="s">
        <v>148</v>
      </c>
      <c r="F86" s="143">
        <v>42.57692307692308</v>
      </c>
      <c r="G86" s="143">
        <v>0.20200000000000001</v>
      </c>
    </row>
    <row r="87" spans="4:7" x14ac:dyDescent="0.3">
      <c r="D87" t="s">
        <v>23</v>
      </c>
      <c r="E87" s="143" t="s">
        <v>149</v>
      </c>
      <c r="F87" s="143">
        <v>82.961538461538467</v>
      </c>
      <c r="G87" s="143">
        <v>0.41199999999999998</v>
      </c>
    </row>
    <row r="88" spans="4:7" x14ac:dyDescent="0.3">
      <c r="D88" t="s">
        <v>23</v>
      </c>
      <c r="E88" s="143" t="s">
        <v>149</v>
      </c>
      <c r="F88" s="143">
        <v>82.57692307692308</v>
      </c>
      <c r="G88" s="143">
        <v>0.41</v>
      </c>
    </row>
    <row r="89" spans="4:7" x14ac:dyDescent="0.3">
      <c r="D89" t="s">
        <v>23</v>
      </c>
      <c r="E89" s="143" t="s">
        <v>149</v>
      </c>
      <c r="F89" s="143">
        <v>88.346153846153854</v>
      </c>
      <c r="G89" s="143">
        <v>0.44</v>
      </c>
    </row>
    <row r="90" spans="4:7" x14ac:dyDescent="0.3">
      <c r="D90" t="s">
        <v>23</v>
      </c>
      <c r="E90" s="143" t="s">
        <v>150</v>
      </c>
      <c r="F90" s="143">
        <v>208.92307692307693</v>
      </c>
      <c r="G90" s="143">
        <v>1.0669999999999999</v>
      </c>
    </row>
    <row r="91" spans="4:7" x14ac:dyDescent="0.3">
      <c r="D91" t="s">
        <v>23</v>
      </c>
      <c r="E91" s="143" t="s">
        <v>150</v>
      </c>
      <c r="F91" s="143">
        <v>208.3461538461539</v>
      </c>
      <c r="G91" s="143">
        <v>1.0640000000000001</v>
      </c>
    </row>
    <row r="92" spans="4:7" x14ac:dyDescent="0.3">
      <c r="D92" t="s">
        <v>23</v>
      </c>
      <c r="E92" s="143" t="s">
        <v>150</v>
      </c>
      <c r="F92" s="143">
        <v>209.11538461538464</v>
      </c>
      <c r="G92" s="143">
        <v>1.0680000000000001</v>
      </c>
    </row>
    <row r="93" spans="4:7" x14ac:dyDescent="0.3">
      <c r="D93" t="s">
        <v>23</v>
      </c>
      <c r="E93" s="143" t="s">
        <v>151</v>
      </c>
      <c r="F93" s="143">
        <v>173.73076923076923</v>
      </c>
      <c r="G93" s="143">
        <v>0.88400000000000001</v>
      </c>
    </row>
    <row r="94" spans="4:7" x14ac:dyDescent="0.3">
      <c r="D94" t="s">
        <v>23</v>
      </c>
      <c r="E94" s="143" t="s">
        <v>151</v>
      </c>
      <c r="F94" s="143">
        <v>184.69230769230768</v>
      </c>
      <c r="G94" s="143">
        <v>0.94099999999999995</v>
      </c>
    </row>
    <row r="95" spans="4:7" x14ac:dyDescent="0.3">
      <c r="D95" t="s">
        <v>23</v>
      </c>
      <c r="E95" s="143" t="s">
        <v>151</v>
      </c>
      <c r="F95" s="143">
        <v>182.96153846153848</v>
      </c>
      <c r="G95" s="143">
        <v>0.93200000000000005</v>
      </c>
    </row>
  </sheetData>
  <mergeCells count="9">
    <mergeCell ref="A2:B2"/>
    <mergeCell ref="F1:H1"/>
    <mergeCell ref="E25:G25"/>
    <mergeCell ref="F7:I7"/>
    <mergeCell ref="J7:M7"/>
    <mergeCell ref="F8:G8"/>
    <mergeCell ref="H8:I8"/>
    <mergeCell ref="J8:K8"/>
    <mergeCell ref="L8:M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AAB9-4CB4-4AF3-A57E-BF4DD6F338F8}">
  <dimension ref="A1:E25"/>
  <sheetViews>
    <sheetView workbookViewId="0"/>
  </sheetViews>
  <sheetFormatPr defaultRowHeight="14.4" x14ac:dyDescent="0.3"/>
  <sheetData>
    <row r="1" spans="1:5" x14ac:dyDescent="0.3">
      <c r="A1" t="s">
        <v>177</v>
      </c>
      <c r="B1" t="s">
        <v>176</v>
      </c>
      <c r="C1" t="s">
        <v>46</v>
      </c>
      <c r="D1" t="s">
        <v>173</v>
      </c>
      <c r="E1" t="s">
        <v>183</v>
      </c>
    </row>
    <row r="2" spans="1:5" x14ac:dyDescent="0.3">
      <c r="A2" t="s">
        <v>22</v>
      </c>
      <c r="B2" t="s">
        <v>4</v>
      </c>
      <c r="C2" s="143" t="s">
        <v>25</v>
      </c>
      <c r="D2" s="143">
        <v>80.269230769230774</v>
      </c>
      <c r="E2" s="146">
        <v>0.39800000000000002</v>
      </c>
    </row>
    <row r="3" spans="1:5" x14ac:dyDescent="0.3">
      <c r="A3" t="s">
        <v>22</v>
      </c>
      <c r="B3" t="s">
        <v>4</v>
      </c>
      <c r="C3" s="143" t="s">
        <v>25</v>
      </c>
      <c r="D3" s="143">
        <v>77.384615384615387</v>
      </c>
      <c r="E3" s="143">
        <v>0.38300000000000001</v>
      </c>
    </row>
    <row r="4" spans="1:5" x14ac:dyDescent="0.3">
      <c r="A4" t="s">
        <v>22</v>
      </c>
      <c r="B4" t="s">
        <v>4</v>
      </c>
      <c r="C4" s="143" t="s">
        <v>25</v>
      </c>
      <c r="D4" s="143">
        <v>80.461538461538467</v>
      </c>
      <c r="E4" s="143">
        <v>0.39900000000000002</v>
      </c>
    </row>
    <row r="5" spans="1:5" x14ac:dyDescent="0.3">
      <c r="A5" t="s">
        <v>22</v>
      </c>
      <c r="B5" t="s">
        <v>4</v>
      </c>
      <c r="C5" s="143" t="s">
        <v>175</v>
      </c>
      <c r="D5" s="143">
        <v>118.53846153846153</v>
      </c>
      <c r="E5" s="143">
        <v>0.59699999999999998</v>
      </c>
    </row>
    <row r="6" spans="1:5" x14ac:dyDescent="0.3">
      <c r="A6" t="s">
        <v>22</v>
      </c>
      <c r="B6" t="s">
        <v>4</v>
      </c>
      <c r="C6" s="143" t="s">
        <v>175</v>
      </c>
      <c r="D6" s="143">
        <v>117</v>
      </c>
      <c r="E6" s="143">
        <v>0.58899999999999997</v>
      </c>
    </row>
    <row r="7" spans="1:5" x14ac:dyDescent="0.3">
      <c r="A7" t="s">
        <v>22</v>
      </c>
      <c r="B7" t="s">
        <v>4</v>
      </c>
      <c r="C7" s="143" t="s">
        <v>175</v>
      </c>
      <c r="D7" s="143">
        <v>118.34615384615384</v>
      </c>
      <c r="E7" s="143">
        <v>0.59599999999999997</v>
      </c>
    </row>
    <row r="8" spans="1:5" x14ac:dyDescent="0.3">
      <c r="A8" t="s">
        <v>22</v>
      </c>
      <c r="B8" t="s">
        <v>5</v>
      </c>
      <c r="C8" s="143" t="s">
        <v>25</v>
      </c>
      <c r="D8" s="143">
        <v>238.34615384615387</v>
      </c>
      <c r="E8" s="143">
        <v>1.22</v>
      </c>
    </row>
    <row r="9" spans="1:5" x14ac:dyDescent="0.3">
      <c r="A9" t="s">
        <v>22</v>
      </c>
      <c r="B9" t="s">
        <v>5</v>
      </c>
      <c r="C9" s="143" t="s">
        <v>25</v>
      </c>
      <c r="D9" s="143">
        <v>236.61538461538467</v>
      </c>
      <c r="E9" s="143">
        <v>1.2110000000000001</v>
      </c>
    </row>
    <row r="10" spans="1:5" x14ac:dyDescent="0.3">
      <c r="A10" t="s">
        <v>22</v>
      </c>
      <c r="B10" t="s">
        <v>5</v>
      </c>
      <c r="C10" s="143" t="s">
        <v>25</v>
      </c>
      <c r="D10" s="143">
        <v>234.50000000000003</v>
      </c>
      <c r="E10" s="143">
        <v>1.2</v>
      </c>
    </row>
    <row r="11" spans="1:5" x14ac:dyDescent="0.3">
      <c r="A11" t="s">
        <v>22</v>
      </c>
      <c r="B11" t="s">
        <v>5</v>
      </c>
      <c r="C11" s="143" t="s">
        <v>175</v>
      </c>
      <c r="D11" s="143">
        <v>253.53846153846155</v>
      </c>
      <c r="E11" s="143">
        <v>1.2989999999999999</v>
      </c>
    </row>
    <row r="12" spans="1:5" x14ac:dyDescent="0.3">
      <c r="A12" t="s">
        <v>22</v>
      </c>
      <c r="B12" t="s">
        <v>5</v>
      </c>
      <c r="C12" s="143" t="s">
        <v>175</v>
      </c>
      <c r="D12" s="143">
        <v>253.92307692307693</v>
      </c>
      <c r="E12" s="143">
        <v>1.3009999999999999</v>
      </c>
    </row>
    <row r="13" spans="1:5" x14ac:dyDescent="0.3">
      <c r="A13" t="s">
        <v>22</v>
      </c>
      <c r="B13" t="s">
        <v>5</v>
      </c>
      <c r="C13" s="143" t="s">
        <v>175</v>
      </c>
      <c r="D13" s="143">
        <v>255.84615384615387</v>
      </c>
      <c r="E13" s="143">
        <v>1.3109999999999999</v>
      </c>
    </row>
    <row r="14" spans="1:5" x14ac:dyDescent="0.3">
      <c r="A14" t="s">
        <v>23</v>
      </c>
      <c r="B14" t="s">
        <v>4</v>
      </c>
      <c r="C14" s="143" t="s">
        <v>25</v>
      </c>
      <c r="D14" s="143">
        <v>44.307692307692307</v>
      </c>
      <c r="E14" s="143">
        <v>0.21099999999999999</v>
      </c>
    </row>
    <row r="15" spans="1:5" x14ac:dyDescent="0.3">
      <c r="A15" t="s">
        <v>23</v>
      </c>
      <c r="B15" t="s">
        <v>4</v>
      </c>
      <c r="C15" s="143" t="s">
        <v>25</v>
      </c>
      <c r="D15" s="143">
        <v>45.846153846153847</v>
      </c>
      <c r="E15" s="143">
        <v>0.219</v>
      </c>
    </row>
    <row r="16" spans="1:5" x14ac:dyDescent="0.3">
      <c r="A16" t="s">
        <v>23</v>
      </c>
      <c r="B16" t="s">
        <v>4</v>
      </c>
      <c r="C16" s="143" t="s">
        <v>25</v>
      </c>
      <c r="D16" s="143">
        <v>42.57692307692308</v>
      </c>
      <c r="E16" s="143">
        <v>0.20200000000000001</v>
      </c>
    </row>
    <row r="17" spans="1:5" x14ac:dyDescent="0.3">
      <c r="A17" t="s">
        <v>23</v>
      </c>
      <c r="B17" t="s">
        <v>4</v>
      </c>
      <c r="C17" s="143" t="s">
        <v>175</v>
      </c>
      <c r="D17" s="143">
        <v>82.961538461538467</v>
      </c>
      <c r="E17" s="143">
        <v>0.41199999999999998</v>
      </c>
    </row>
    <row r="18" spans="1:5" x14ac:dyDescent="0.3">
      <c r="A18" t="s">
        <v>23</v>
      </c>
      <c r="B18" t="s">
        <v>4</v>
      </c>
      <c r="C18" s="143" t="s">
        <v>175</v>
      </c>
      <c r="D18" s="143">
        <v>82.57692307692308</v>
      </c>
      <c r="E18" s="143">
        <v>0.41</v>
      </c>
    </row>
    <row r="19" spans="1:5" x14ac:dyDescent="0.3">
      <c r="A19" t="s">
        <v>23</v>
      </c>
      <c r="B19" t="s">
        <v>4</v>
      </c>
      <c r="C19" s="143" t="s">
        <v>175</v>
      </c>
      <c r="D19" s="143">
        <v>88.346153846153854</v>
      </c>
      <c r="E19" s="143">
        <v>0.44</v>
      </c>
    </row>
    <row r="20" spans="1:5" x14ac:dyDescent="0.3">
      <c r="A20" t="s">
        <v>23</v>
      </c>
      <c r="B20" t="s">
        <v>5</v>
      </c>
      <c r="C20" s="143" t="s">
        <v>25</v>
      </c>
      <c r="D20" s="143">
        <v>208.92307692307693</v>
      </c>
      <c r="E20" s="143">
        <v>1.0669999999999999</v>
      </c>
    </row>
    <row r="21" spans="1:5" x14ac:dyDescent="0.3">
      <c r="A21" t="s">
        <v>23</v>
      </c>
      <c r="B21" t="s">
        <v>5</v>
      </c>
      <c r="C21" s="143" t="s">
        <v>25</v>
      </c>
      <c r="D21" s="143">
        <v>208.3461538461539</v>
      </c>
      <c r="E21" s="143">
        <v>1.0640000000000001</v>
      </c>
    </row>
    <row r="22" spans="1:5" x14ac:dyDescent="0.3">
      <c r="A22" t="s">
        <v>23</v>
      </c>
      <c r="B22" t="s">
        <v>5</v>
      </c>
      <c r="C22" s="143" t="s">
        <v>25</v>
      </c>
      <c r="D22" s="143">
        <v>209.11538461538464</v>
      </c>
      <c r="E22" s="143">
        <v>1.0680000000000001</v>
      </c>
    </row>
    <row r="23" spans="1:5" x14ac:dyDescent="0.3">
      <c r="A23" t="s">
        <v>23</v>
      </c>
      <c r="B23" t="s">
        <v>5</v>
      </c>
      <c r="C23" s="143" t="s">
        <v>175</v>
      </c>
      <c r="D23" s="143">
        <v>173.73076923076923</v>
      </c>
      <c r="E23" s="143">
        <v>0.88400000000000001</v>
      </c>
    </row>
    <row r="24" spans="1:5" x14ac:dyDescent="0.3">
      <c r="A24" t="s">
        <v>23</v>
      </c>
      <c r="B24" t="s">
        <v>5</v>
      </c>
      <c r="C24" s="143" t="s">
        <v>175</v>
      </c>
      <c r="D24" s="143">
        <v>184.69230769230768</v>
      </c>
      <c r="E24" s="143">
        <v>0.94099999999999995</v>
      </c>
    </row>
    <row r="25" spans="1:5" x14ac:dyDescent="0.3">
      <c r="A25" t="s">
        <v>23</v>
      </c>
      <c r="B25" t="s">
        <v>5</v>
      </c>
      <c r="C25" s="143" t="s">
        <v>175</v>
      </c>
      <c r="D25" s="143">
        <v>182.96153846153848</v>
      </c>
      <c r="E25" s="143">
        <v>0.93200000000000005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DD2D-C9AD-4D0D-8BD6-638BCC63BE69}">
  <dimension ref="B1:G29"/>
  <sheetViews>
    <sheetView workbookViewId="0">
      <selection activeCell="O17" sqref="O17"/>
    </sheetView>
  </sheetViews>
  <sheetFormatPr defaultRowHeight="14.4" x14ac:dyDescent="0.3"/>
  <cols>
    <col min="1" max="1" width="15.109375" bestFit="1" customWidth="1"/>
  </cols>
  <sheetData>
    <row r="1" spans="2:7" x14ac:dyDescent="0.3">
      <c r="B1" t="s">
        <v>177</v>
      </c>
      <c r="C1" t="s">
        <v>178</v>
      </c>
      <c r="D1" t="s">
        <v>179</v>
      </c>
      <c r="E1" t="s">
        <v>182</v>
      </c>
      <c r="F1" t="s">
        <v>180</v>
      </c>
      <c r="G1" t="s">
        <v>181</v>
      </c>
    </row>
    <row r="2" spans="2:7" x14ac:dyDescent="0.3">
      <c r="B2">
        <v>1</v>
      </c>
      <c r="C2">
        <v>2</v>
      </c>
      <c r="D2">
        <v>27.5906557620097</v>
      </c>
      <c r="E2">
        <v>35.128205128205202</v>
      </c>
      <c r="F2">
        <v>42.665754494400602</v>
      </c>
      <c r="G2" s="147">
        <v>5.6747115470592797E-10</v>
      </c>
    </row>
    <row r="3" spans="2:7" x14ac:dyDescent="0.3">
      <c r="B3">
        <v>1</v>
      </c>
      <c r="C3">
        <v>3</v>
      </c>
      <c r="D3">
        <v>-46.127292955938998</v>
      </c>
      <c r="E3">
        <v>-38.589743589743499</v>
      </c>
      <c r="F3">
        <v>-31.052194223548099</v>
      </c>
      <c r="G3" s="147">
        <v>1.2574394029230601E-10</v>
      </c>
    </row>
    <row r="4" spans="2:7" x14ac:dyDescent="0.3">
      <c r="B4">
        <v>1</v>
      </c>
      <c r="C4">
        <v>4</v>
      </c>
      <c r="D4">
        <v>-12.7939596226057</v>
      </c>
      <c r="E4">
        <v>-5.2564102564102102</v>
      </c>
      <c r="F4">
        <v>2.28113910978528</v>
      </c>
      <c r="G4">
        <v>0.29781078390140298</v>
      </c>
    </row>
    <row r="5" spans="2:7" x14ac:dyDescent="0.3">
      <c r="B5">
        <v>1</v>
      </c>
      <c r="C5">
        <v>5</v>
      </c>
      <c r="D5">
        <v>-164.65293398157999</v>
      </c>
      <c r="E5">
        <v>-157.11538461538501</v>
      </c>
      <c r="F5">
        <v>-149.57783524918901</v>
      </c>
      <c r="G5" s="147">
        <v>0</v>
      </c>
    </row>
    <row r="6" spans="2:7" x14ac:dyDescent="0.3">
      <c r="B6">
        <v>1</v>
      </c>
      <c r="C6">
        <v>6</v>
      </c>
      <c r="D6">
        <v>-136.960626289272</v>
      </c>
      <c r="E6">
        <v>-129.42307692307699</v>
      </c>
      <c r="F6">
        <v>-121.885527556881</v>
      </c>
      <c r="G6">
        <v>0</v>
      </c>
    </row>
    <row r="7" spans="2:7" x14ac:dyDescent="0.3">
      <c r="B7">
        <v>1</v>
      </c>
      <c r="C7">
        <v>7</v>
      </c>
      <c r="D7">
        <v>-182.601651930298</v>
      </c>
      <c r="E7">
        <v>-175.064102564103</v>
      </c>
      <c r="F7">
        <v>-167.52655319790699</v>
      </c>
      <c r="G7" s="147">
        <v>0</v>
      </c>
    </row>
    <row r="8" spans="2:7" x14ac:dyDescent="0.3">
      <c r="B8">
        <v>1</v>
      </c>
      <c r="C8">
        <v>8</v>
      </c>
      <c r="D8">
        <v>-108.627292955939</v>
      </c>
      <c r="E8">
        <v>-101.089743589744</v>
      </c>
      <c r="F8">
        <v>-93.552194223548</v>
      </c>
      <c r="G8" s="147">
        <v>6.1399947743736197E-26</v>
      </c>
    </row>
    <row r="9" spans="2:7" x14ac:dyDescent="0.3">
      <c r="B9">
        <v>2</v>
      </c>
      <c r="C9">
        <v>3</v>
      </c>
      <c r="D9">
        <v>-81.255498084144193</v>
      </c>
      <c r="E9">
        <v>-73.717948717948701</v>
      </c>
      <c r="F9">
        <v>-66.180399351753195</v>
      </c>
      <c r="G9" s="147">
        <v>1.09239665572638E-17</v>
      </c>
    </row>
    <row r="10" spans="2:7" x14ac:dyDescent="0.3">
      <c r="B10">
        <v>2</v>
      </c>
      <c r="C10">
        <v>4</v>
      </c>
      <c r="D10">
        <v>-47.922164750810801</v>
      </c>
      <c r="E10">
        <v>-40.384615384615401</v>
      </c>
      <c r="F10">
        <v>-32.847066018419902</v>
      </c>
      <c r="G10" s="147">
        <v>5.8811870768847702E-11</v>
      </c>
    </row>
    <row r="11" spans="2:7" x14ac:dyDescent="0.3">
      <c r="B11">
        <v>2</v>
      </c>
      <c r="C11">
        <v>5</v>
      </c>
      <c r="D11">
        <v>-199.78113910978499</v>
      </c>
      <c r="E11">
        <v>-192.24358974359001</v>
      </c>
      <c r="F11">
        <v>-184.706040377394</v>
      </c>
      <c r="G11">
        <v>0</v>
      </c>
    </row>
    <row r="12" spans="2:7" x14ac:dyDescent="0.3">
      <c r="B12">
        <v>2</v>
      </c>
      <c r="C12">
        <v>6</v>
      </c>
      <c r="D12">
        <v>-172.08883141747799</v>
      </c>
      <c r="E12">
        <v>-164.55128205128199</v>
      </c>
      <c r="F12">
        <v>-157.01373268508701</v>
      </c>
      <c r="G12">
        <v>0</v>
      </c>
    </row>
    <row r="13" spans="2:7" x14ac:dyDescent="0.3">
      <c r="B13">
        <v>2</v>
      </c>
      <c r="C13">
        <v>7</v>
      </c>
      <c r="D13">
        <v>-217.729857058503</v>
      </c>
      <c r="E13">
        <v>-210.19230769230799</v>
      </c>
      <c r="F13">
        <v>-202.65475832611199</v>
      </c>
      <c r="G13">
        <v>0</v>
      </c>
    </row>
    <row r="14" spans="2:7" x14ac:dyDescent="0.3">
      <c r="B14">
        <v>2</v>
      </c>
      <c r="C14">
        <v>8</v>
      </c>
      <c r="D14">
        <v>-143.75549808414399</v>
      </c>
      <c r="E14">
        <v>-136.21794871794901</v>
      </c>
      <c r="F14">
        <v>-128.68039935175301</v>
      </c>
      <c r="G14">
        <v>0</v>
      </c>
    </row>
    <row r="15" spans="2:7" x14ac:dyDescent="0.3">
      <c r="B15">
        <v>3</v>
      </c>
      <c r="C15">
        <v>4</v>
      </c>
      <c r="D15">
        <v>25.795783967137801</v>
      </c>
      <c r="E15">
        <v>33.3333333333333</v>
      </c>
      <c r="F15">
        <v>40.870882699528799</v>
      </c>
      <c r="G15" s="147">
        <v>1.2798263794865999E-9</v>
      </c>
    </row>
    <row r="16" spans="2:7" x14ac:dyDescent="0.3">
      <c r="B16">
        <v>3</v>
      </c>
      <c r="C16">
        <v>5</v>
      </c>
      <c r="D16">
        <v>-126.063190391837</v>
      </c>
      <c r="E16">
        <v>-118.52564102564099</v>
      </c>
      <c r="F16">
        <v>-110.988091659446</v>
      </c>
      <c r="G16">
        <v>0</v>
      </c>
    </row>
    <row r="17" spans="2:7" x14ac:dyDescent="0.3">
      <c r="B17">
        <v>3</v>
      </c>
      <c r="C17">
        <v>6</v>
      </c>
      <c r="D17">
        <v>-98.370882699528806</v>
      </c>
      <c r="E17">
        <v>-90.8333333333334</v>
      </c>
      <c r="F17">
        <v>-83.295783967137893</v>
      </c>
      <c r="G17" s="147">
        <v>1.96860413647615E-22</v>
      </c>
    </row>
    <row r="18" spans="2:7" x14ac:dyDescent="0.3">
      <c r="B18">
        <v>3</v>
      </c>
      <c r="C18">
        <v>7</v>
      </c>
      <c r="D18">
        <v>-144.01190834055501</v>
      </c>
      <c r="E18">
        <v>-136.47435897435901</v>
      </c>
      <c r="F18">
        <v>-128.936809608164</v>
      </c>
      <c r="G18">
        <v>0</v>
      </c>
    </row>
    <row r="19" spans="2:7" x14ac:dyDescent="0.3">
      <c r="B19">
        <v>3</v>
      </c>
      <c r="C19">
        <v>8</v>
      </c>
      <c r="D19">
        <v>-70.037549366195506</v>
      </c>
      <c r="E19">
        <v>-62.5</v>
      </c>
      <c r="F19">
        <v>-54.962450633804501</v>
      </c>
      <c r="G19" s="147">
        <v>3.7138611742689198E-15</v>
      </c>
    </row>
    <row r="20" spans="2:7" x14ac:dyDescent="0.3">
      <c r="B20">
        <v>4</v>
      </c>
      <c r="C20">
        <v>5</v>
      </c>
      <c r="D20">
        <v>-159.39652372517</v>
      </c>
      <c r="E20">
        <v>-151.858974358974</v>
      </c>
      <c r="F20">
        <v>-144.32142499277899</v>
      </c>
      <c r="G20">
        <v>0</v>
      </c>
    </row>
    <row r="21" spans="2:7" x14ac:dyDescent="0.3">
      <c r="B21">
        <v>4</v>
      </c>
      <c r="C21">
        <v>6</v>
      </c>
      <c r="D21">
        <v>-131.70421603286201</v>
      </c>
      <c r="E21">
        <v>-124.166666666667</v>
      </c>
      <c r="F21">
        <v>-116.62911730047099</v>
      </c>
      <c r="G21">
        <v>0</v>
      </c>
    </row>
    <row r="22" spans="2:7" x14ac:dyDescent="0.3">
      <c r="B22">
        <v>4</v>
      </c>
      <c r="C22">
        <v>7</v>
      </c>
      <c r="D22">
        <v>-177.34524167388801</v>
      </c>
      <c r="E22">
        <v>-169.80769230769201</v>
      </c>
      <c r="F22">
        <v>-162.270142941497</v>
      </c>
      <c r="G22">
        <v>0</v>
      </c>
    </row>
    <row r="23" spans="2:7" x14ac:dyDescent="0.3">
      <c r="B23">
        <v>4</v>
      </c>
      <c r="C23">
        <v>8</v>
      </c>
      <c r="D23">
        <v>-103.37088269952901</v>
      </c>
      <c r="E23">
        <v>-95.8333333333333</v>
      </c>
      <c r="F23">
        <v>-88.295783967137794</v>
      </c>
      <c r="G23" s="147">
        <v>4.5059698914413699E-24</v>
      </c>
    </row>
    <row r="24" spans="2:7" x14ac:dyDescent="0.3">
      <c r="B24">
        <v>5</v>
      </c>
      <c r="C24">
        <v>6</v>
      </c>
      <c r="D24">
        <v>20.154758326112201</v>
      </c>
      <c r="E24">
        <v>27.692307692307701</v>
      </c>
      <c r="F24">
        <v>35.2298570585032</v>
      </c>
      <c r="G24" s="147">
        <v>2.0518933694599401E-8</v>
      </c>
    </row>
    <row r="25" spans="2:7" x14ac:dyDescent="0.3">
      <c r="B25">
        <v>5</v>
      </c>
      <c r="C25">
        <v>7</v>
      </c>
      <c r="D25">
        <v>-25.486267314913398</v>
      </c>
      <c r="E25">
        <v>-17.948717948717899</v>
      </c>
      <c r="F25">
        <v>-10.4111685825224</v>
      </c>
      <c r="G25" s="147">
        <v>8.3868567067200699E-6</v>
      </c>
    </row>
    <row r="26" spans="2:7" x14ac:dyDescent="0.3">
      <c r="B26">
        <v>5</v>
      </c>
      <c r="C26">
        <v>8</v>
      </c>
      <c r="D26">
        <v>48.488091659445601</v>
      </c>
      <c r="E26">
        <v>56.0256410256411</v>
      </c>
      <c r="F26">
        <v>63.563190391836599</v>
      </c>
      <c r="G26" s="147">
        <v>7.5495129637264401E-14</v>
      </c>
    </row>
    <row r="27" spans="2:7" x14ac:dyDescent="0.3">
      <c r="B27">
        <v>6</v>
      </c>
      <c r="C27">
        <v>7</v>
      </c>
      <c r="D27">
        <v>-53.178575007221099</v>
      </c>
      <c r="E27">
        <v>-45.6410256410256</v>
      </c>
      <c r="F27">
        <v>-38.1034762748302</v>
      </c>
      <c r="G27" s="147">
        <v>6.5561832322067997E-12</v>
      </c>
    </row>
    <row r="28" spans="2:7" x14ac:dyDescent="0.3">
      <c r="B28">
        <v>6</v>
      </c>
      <c r="C28">
        <v>8</v>
      </c>
      <c r="D28">
        <v>20.795783967137901</v>
      </c>
      <c r="E28">
        <v>28.3333333333334</v>
      </c>
      <c r="F28">
        <v>35.870882699528899</v>
      </c>
      <c r="G28" s="147">
        <v>1.46675664620497E-8</v>
      </c>
    </row>
    <row r="29" spans="2:7" x14ac:dyDescent="0.3">
      <c r="B29">
        <v>7</v>
      </c>
      <c r="C29">
        <v>8</v>
      </c>
      <c r="D29">
        <v>66.4368096081635</v>
      </c>
      <c r="E29">
        <v>73.974358974359006</v>
      </c>
      <c r="F29">
        <v>81.511908340554498</v>
      </c>
      <c r="G29" s="147">
        <v>9.4602037757150097E-18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14B6-093F-437B-B1E4-0888144BA60D}">
  <dimension ref="B2:M37"/>
  <sheetViews>
    <sheetView workbookViewId="0">
      <selection activeCell="D35" activeCellId="1" sqref="D32 D35"/>
    </sheetView>
  </sheetViews>
  <sheetFormatPr defaultRowHeight="14.4" x14ac:dyDescent="0.3"/>
  <cols>
    <col min="3" max="3" width="17.77734375" customWidth="1"/>
    <col min="4" max="4" width="19.6640625" customWidth="1"/>
    <col min="5" max="5" width="20.21875" customWidth="1"/>
    <col min="6" max="6" width="18.109375" customWidth="1"/>
    <col min="7" max="7" width="20" customWidth="1"/>
    <col min="8" max="8" width="21.21875" customWidth="1"/>
    <col min="9" max="9" width="16" customWidth="1"/>
    <col min="10" max="10" width="18.6640625" customWidth="1"/>
    <col min="11" max="11" width="24.21875" customWidth="1"/>
  </cols>
  <sheetData>
    <row r="2" spans="2:13" ht="15" thickBot="1" x14ac:dyDescent="0.35"/>
    <row r="3" spans="2:13" x14ac:dyDescent="0.3"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2:13" ht="15" thickBot="1" x14ac:dyDescent="0.35">
      <c r="B4" s="51"/>
      <c r="M4" s="52"/>
    </row>
    <row r="5" spans="2:13" ht="15" thickBot="1" x14ac:dyDescent="0.35">
      <c r="B5" s="51"/>
      <c r="C5" s="62" t="s">
        <v>33</v>
      </c>
      <c r="M5" s="52"/>
    </row>
    <row r="6" spans="2:13" x14ac:dyDescent="0.3">
      <c r="B6" s="51"/>
      <c r="E6" s="91"/>
      <c r="F6" s="91"/>
      <c r="G6" s="91"/>
      <c r="H6" s="91"/>
      <c r="I6" s="91"/>
      <c r="J6" s="91"/>
      <c r="K6" s="91"/>
      <c r="L6" s="91"/>
      <c r="M6" s="92"/>
    </row>
    <row r="7" spans="2:13" x14ac:dyDescent="0.3">
      <c r="B7" s="51"/>
      <c r="M7" s="52"/>
    </row>
    <row r="8" spans="2:13" x14ac:dyDescent="0.3">
      <c r="B8" s="51"/>
      <c r="M8" s="52"/>
    </row>
    <row r="9" spans="2:13" ht="15" thickBot="1" x14ac:dyDescent="0.35">
      <c r="B9" s="51"/>
      <c r="M9" s="52"/>
    </row>
    <row r="10" spans="2:13" ht="15" thickBot="1" x14ac:dyDescent="0.35">
      <c r="B10" s="51"/>
      <c r="C10" s="62" t="s">
        <v>32</v>
      </c>
      <c r="D10" s="53" t="s">
        <v>39</v>
      </c>
      <c r="M10" s="52"/>
    </row>
    <row r="11" spans="2:13" x14ac:dyDescent="0.3">
      <c r="B11" s="51"/>
      <c r="C11" s="93">
        <v>6.4999999999999997E-3</v>
      </c>
      <c r="D11" s="93">
        <v>0</v>
      </c>
      <c r="M11" s="52"/>
    </row>
    <row r="12" spans="2:13" x14ac:dyDescent="0.3">
      <c r="B12" s="51"/>
      <c r="C12" s="63">
        <v>0.12670000000000001</v>
      </c>
      <c r="D12" s="63">
        <v>10</v>
      </c>
      <c r="M12" s="52"/>
    </row>
    <row r="13" spans="2:13" x14ac:dyDescent="0.3">
      <c r="B13" s="51"/>
      <c r="C13" s="63">
        <v>0.13569999999999999</v>
      </c>
      <c r="D13" s="63">
        <v>20</v>
      </c>
      <c r="M13" s="52"/>
    </row>
    <row r="14" spans="2:13" x14ac:dyDescent="0.3">
      <c r="B14" s="51"/>
      <c r="C14" s="63">
        <v>0.19500000000000001</v>
      </c>
      <c r="D14" s="63">
        <v>30</v>
      </c>
      <c r="M14" s="52"/>
    </row>
    <row r="15" spans="2:13" x14ac:dyDescent="0.3">
      <c r="B15" s="51"/>
      <c r="C15" s="63">
        <v>0.26329999999999998</v>
      </c>
      <c r="D15" s="63">
        <v>40</v>
      </c>
      <c r="M15" s="52"/>
    </row>
    <row r="16" spans="2:13" x14ac:dyDescent="0.3">
      <c r="B16" s="51"/>
      <c r="C16" s="63">
        <v>0.30599999999999999</v>
      </c>
      <c r="D16" s="63">
        <v>50</v>
      </c>
      <c r="M16" s="52"/>
    </row>
    <row r="17" spans="2:13" x14ac:dyDescent="0.3">
      <c r="B17" s="51"/>
      <c r="C17" s="63">
        <v>0.36330000000000001</v>
      </c>
      <c r="D17" s="63">
        <v>60</v>
      </c>
      <c r="M17" s="52"/>
    </row>
    <row r="18" spans="2:13" x14ac:dyDescent="0.3">
      <c r="B18" s="51"/>
      <c r="C18" s="63">
        <v>0.41170000000000001</v>
      </c>
      <c r="D18" s="63">
        <v>70</v>
      </c>
      <c r="M18" s="52"/>
    </row>
    <row r="19" spans="2:13" x14ac:dyDescent="0.3">
      <c r="B19" s="51"/>
      <c r="C19" s="63">
        <v>0.44900000000000001</v>
      </c>
      <c r="D19" s="63">
        <v>80</v>
      </c>
      <c r="M19" s="52"/>
    </row>
    <row r="20" spans="2:13" x14ac:dyDescent="0.3">
      <c r="B20" s="51"/>
      <c r="C20" s="63">
        <v>0.48130000000000001</v>
      </c>
      <c r="D20" s="63">
        <v>90</v>
      </c>
      <c r="M20" s="52"/>
    </row>
    <row r="21" spans="2:13" ht="15" thickBot="1" x14ac:dyDescent="0.35">
      <c r="B21" s="51"/>
      <c r="C21" s="64">
        <v>0.51600000000000001</v>
      </c>
      <c r="D21" s="64">
        <v>100</v>
      </c>
      <c r="M21" s="52"/>
    </row>
    <row r="22" spans="2:13" x14ac:dyDescent="0.3">
      <c r="B22" s="51"/>
      <c r="M22" s="52"/>
    </row>
    <row r="23" spans="2:13" ht="15" thickBot="1" x14ac:dyDescent="0.35">
      <c r="B23" s="59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1"/>
    </row>
    <row r="25" spans="2:13" ht="15" thickBot="1" x14ac:dyDescent="0.35"/>
    <row r="26" spans="2:13" ht="15" thickBot="1" x14ac:dyDescent="0.35">
      <c r="C26" s="94" t="s">
        <v>0</v>
      </c>
      <c r="D26" s="168" t="s">
        <v>1</v>
      </c>
      <c r="E26" s="169"/>
      <c r="F26" s="169"/>
      <c r="G26" s="170"/>
      <c r="H26" s="168" t="s">
        <v>2</v>
      </c>
      <c r="I26" s="169"/>
      <c r="J26" s="169"/>
      <c r="K26" s="170"/>
    </row>
    <row r="27" spans="2:13" ht="15" thickBot="1" x14ac:dyDescent="0.35">
      <c r="C27" s="95" t="s">
        <v>3</v>
      </c>
      <c r="D27" s="171" t="s">
        <v>4</v>
      </c>
      <c r="E27" s="172"/>
      <c r="F27" s="171" t="s">
        <v>20</v>
      </c>
      <c r="G27" s="172"/>
      <c r="H27" s="171" t="s">
        <v>4</v>
      </c>
      <c r="I27" s="172"/>
      <c r="J27" s="171" t="s">
        <v>20</v>
      </c>
      <c r="K27" s="172"/>
    </row>
    <row r="28" spans="2:13" x14ac:dyDescent="0.3">
      <c r="C28" s="96" t="s">
        <v>6</v>
      </c>
      <c r="D28" s="97" t="s">
        <v>7</v>
      </c>
      <c r="E28" s="97" t="s">
        <v>8</v>
      </c>
      <c r="F28" s="97" t="s">
        <v>7</v>
      </c>
      <c r="G28" s="97" t="s">
        <v>8</v>
      </c>
      <c r="H28" s="97" t="s">
        <v>10</v>
      </c>
      <c r="I28" s="97" t="s">
        <v>11</v>
      </c>
      <c r="J28" s="97" t="s">
        <v>10</v>
      </c>
      <c r="K28" s="97" t="s">
        <v>11</v>
      </c>
    </row>
    <row r="29" spans="2:13" x14ac:dyDescent="0.3">
      <c r="C29" s="98" t="s">
        <v>40</v>
      </c>
      <c r="D29" s="99">
        <v>1.4</v>
      </c>
      <c r="E29" s="100">
        <v>1.3009999999999999</v>
      </c>
      <c r="F29" s="100">
        <v>1.01</v>
      </c>
      <c r="G29" s="100">
        <v>0.875</v>
      </c>
      <c r="H29" s="100">
        <v>2.8519999999999999</v>
      </c>
      <c r="I29" s="100">
        <v>2.044</v>
      </c>
      <c r="J29" s="100">
        <v>1.8069999999999999</v>
      </c>
      <c r="K29" s="100">
        <v>1.0129999999999999</v>
      </c>
    </row>
    <row r="30" spans="2:13" x14ac:dyDescent="0.3">
      <c r="C30" s="98" t="s">
        <v>41</v>
      </c>
      <c r="D30" s="99">
        <f>(D29/0.0057)</f>
        <v>245.61403508771929</v>
      </c>
      <c r="E30" s="99">
        <f t="shared" ref="E30:K30" si="0">(E29/0.0057)</f>
        <v>228.2456140350877</v>
      </c>
      <c r="F30" s="99">
        <f t="shared" si="0"/>
        <v>177.19298245614036</v>
      </c>
      <c r="G30" s="99">
        <f t="shared" si="0"/>
        <v>153.50877192982455</v>
      </c>
      <c r="H30" s="99">
        <f t="shared" si="0"/>
        <v>500.35087719298241</v>
      </c>
      <c r="I30" s="99">
        <f t="shared" si="0"/>
        <v>358.59649122807019</v>
      </c>
      <c r="J30" s="99">
        <f t="shared" si="0"/>
        <v>317.01754385964909</v>
      </c>
      <c r="K30" s="99">
        <f t="shared" si="0"/>
        <v>177.719298245614</v>
      </c>
    </row>
    <row r="31" spans="2:13" x14ac:dyDescent="0.3">
      <c r="C31" s="98" t="s">
        <v>42</v>
      </c>
      <c r="D31" s="99">
        <f>(D30*5)/1000</f>
        <v>1.2280701754385963</v>
      </c>
      <c r="E31" s="99">
        <f t="shared" ref="E31:K31" si="1">(E30*5)/1000</f>
        <v>1.1412280701754385</v>
      </c>
      <c r="F31" s="99">
        <f t="shared" si="1"/>
        <v>0.88596491228070184</v>
      </c>
      <c r="G31" s="99">
        <f t="shared" si="1"/>
        <v>0.76754385964912275</v>
      </c>
      <c r="H31" s="99">
        <f t="shared" si="1"/>
        <v>2.5017543859649121</v>
      </c>
      <c r="I31" s="99">
        <f t="shared" si="1"/>
        <v>1.7929824561403509</v>
      </c>
      <c r="J31" s="99">
        <f t="shared" si="1"/>
        <v>1.5850877192982455</v>
      </c>
      <c r="K31" s="99">
        <f t="shared" si="1"/>
        <v>0.88859649122807005</v>
      </c>
    </row>
    <row r="32" spans="2:13" x14ac:dyDescent="0.3">
      <c r="C32" s="98" t="s">
        <v>43</v>
      </c>
      <c r="D32" s="100">
        <v>1.452</v>
      </c>
      <c r="E32" s="100">
        <v>1.222</v>
      </c>
      <c r="F32" s="100">
        <v>1.113</v>
      </c>
      <c r="G32" s="100">
        <v>0.9</v>
      </c>
      <c r="H32" s="100">
        <v>2.7210000000000001</v>
      </c>
      <c r="I32" s="100">
        <v>2.2109999999999999</v>
      </c>
      <c r="J32" s="100">
        <v>1.9219999999999999</v>
      </c>
      <c r="K32" s="100">
        <v>0.97599999999999998</v>
      </c>
    </row>
    <row r="33" spans="3:11" x14ac:dyDescent="0.3">
      <c r="C33" s="98" t="s">
        <v>41</v>
      </c>
      <c r="D33" s="100">
        <f>(D32/0.0057)</f>
        <v>254.73684210526315</v>
      </c>
      <c r="E33" s="100">
        <f t="shared" ref="E33:K33" si="2">(E32/0.0057)</f>
        <v>214.38596491228068</v>
      </c>
      <c r="F33" s="100">
        <f t="shared" si="2"/>
        <v>195.26315789473682</v>
      </c>
      <c r="G33" s="100">
        <f t="shared" si="2"/>
        <v>157.89473684210526</v>
      </c>
      <c r="H33" s="100">
        <f t="shared" si="2"/>
        <v>477.36842105263156</v>
      </c>
      <c r="I33" s="100">
        <f t="shared" si="2"/>
        <v>387.8947368421052</v>
      </c>
      <c r="J33" s="100">
        <f t="shared" si="2"/>
        <v>337.19298245614033</v>
      </c>
      <c r="K33" s="100">
        <f t="shared" si="2"/>
        <v>171.22807017543857</v>
      </c>
    </row>
    <row r="34" spans="3:11" x14ac:dyDescent="0.3">
      <c r="C34" s="98" t="s">
        <v>42</v>
      </c>
      <c r="D34" s="100">
        <f>(D33*5)/1000</f>
        <v>1.2736842105263158</v>
      </c>
      <c r="E34" s="100">
        <f t="shared" ref="E34:K34" si="3">(E33*5)/1000</f>
        <v>1.0719298245614033</v>
      </c>
      <c r="F34" s="100">
        <f t="shared" si="3"/>
        <v>0.97631578947368414</v>
      </c>
      <c r="G34" s="100">
        <f t="shared" si="3"/>
        <v>0.78947368421052622</v>
      </c>
      <c r="H34" s="100">
        <f t="shared" si="3"/>
        <v>2.3868421052631579</v>
      </c>
      <c r="I34" s="100">
        <f t="shared" si="3"/>
        <v>1.939473684210526</v>
      </c>
      <c r="J34" s="100">
        <f t="shared" si="3"/>
        <v>1.6859649122807017</v>
      </c>
      <c r="K34" s="100">
        <f t="shared" si="3"/>
        <v>0.85614035087719287</v>
      </c>
    </row>
    <row r="35" spans="3:11" x14ac:dyDescent="0.3">
      <c r="C35" s="98" t="s">
        <v>44</v>
      </c>
      <c r="D35" s="100">
        <v>1.387</v>
      </c>
      <c r="E35" s="100">
        <v>1.288</v>
      </c>
      <c r="F35" s="100">
        <v>1.2070000000000001</v>
      </c>
      <c r="G35" s="100">
        <v>0.86399999999999999</v>
      </c>
      <c r="H35" s="100">
        <v>3.0009999999999999</v>
      </c>
      <c r="I35" s="100">
        <v>2.0209999999999999</v>
      </c>
      <c r="J35" s="100">
        <v>1.7609999999999999</v>
      </c>
      <c r="K35" s="100">
        <v>0.95399999999999996</v>
      </c>
    </row>
    <row r="36" spans="3:11" x14ac:dyDescent="0.3">
      <c r="C36" s="98" t="s">
        <v>41</v>
      </c>
      <c r="D36" s="100">
        <f>(D35/0.0057)</f>
        <v>243.33333333333331</v>
      </c>
      <c r="E36" s="100">
        <f t="shared" ref="E36:K36" si="4">(E35/0.0057)</f>
        <v>225.96491228070175</v>
      </c>
      <c r="F36" s="100">
        <f>(F35/0.0057)</f>
        <v>211.75438596491227</v>
      </c>
      <c r="G36" s="100">
        <f t="shared" si="4"/>
        <v>151.57894736842104</v>
      </c>
      <c r="H36" s="100">
        <f t="shared" si="4"/>
        <v>526.49122807017545</v>
      </c>
      <c r="I36" s="100">
        <f t="shared" si="4"/>
        <v>354.56140350877189</v>
      </c>
      <c r="J36" s="100">
        <f t="shared" si="4"/>
        <v>308.9473684210526</v>
      </c>
      <c r="K36" s="100">
        <f t="shared" si="4"/>
        <v>167.36842105263156</v>
      </c>
    </row>
    <row r="37" spans="3:11" x14ac:dyDescent="0.3">
      <c r="C37" s="98" t="s">
        <v>42</v>
      </c>
      <c r="D37" s="100">
        <f>(D36*5)/1000</f>
        <v>1.2166666666666666</v>
      </c>
      <c r="E37" s="100">
        <f t="shared" ref="E37:K37" si="5">(E36*5)/1000</f>
        <v>1.1298245614035087</v>
      </c>
      <c r="F37" s="100">
        <f t="shared" si="5"/>
        <v>1.0587719298245613</v>
      </c>
      <c r="G37" s="100">
        <f t="shared" si="5"/>
        <v>0.75789473684210518</v>
      </c>
      <c r="H37" s="100">
        <f t="shared" si="5"/>
        <v>2.6324561403508775</v>
      </c>
      <c r="I37" s="100">
        <f t="shared" si="5"/>
        <v>1.7728070175438595</v>
      </c>
      <c r="J37" s="100">
        <f t="shared" si="5"/>
        <v>1.544736842105263</v>
      </c>
      <c r="K37" s="100">
        <f t="shared" si="5"/>
        <v>0.83684210526315783</v>
      </c>
    </row>
  </sheetData>
  <mergeCells count="6">
    <mergeCell ref="D26:G26"/>
    <mergeCell ref="H26:K26"/>
    <mergeCell ref="D27:E27"/>
    <mergeCell ref="F27:G27"/>
    <mergeCell ref="H27:I27"/>
    <mergeCell ref="J27:K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DEEA-7264-4B0E-A091-670E481528E9}">
  <dimension ref="A1:E25"/>
  <sheetViews>
    <sheetView workbookViewId="0">
      <selection activeCell="D1" sqref="D1:E25"/>
    </sheetView>
  </sheetViews>
  <sheetFormatPr defaultRowHeight="14.4" x14ac:dyDescent="0.3"/>
  <cols>
    <col min="4" max="4" width="13.21875" bestFit="1" customWidth="1"/>
    <col min="5" max="5" width="12.44140625" bestFit="1" customWidth="1"/>
  </cols>
  <sheetData>
    <row r="1" spans="1:5" x14ac:dyDescent="0.3">
      <c r="A1" t="s">
        <v>177</v>
      </c>
      <c r="B1" t="s">
        <v>176</v>
      </c>
      <c r="C1" t="s">
        <v>46</v>
      </c>
      <c r="D1" t="s">
        <v>173</v>
      </c>
      <c r="E1" t="s">
        <v>183</v>
      </c>
    </row>
    <row r="2" spans="1:5" x14ac:dyDescent="0.3">
      <c r="A2" t="s">
        <v>22</v>
      </c>
      <c r="B2" t="s">
        <v>4</v>
      </c>
      <c r="C2" s="143" t="s">
        <v>25</v>
      </c>
      <c r="D2">
        <f>(E2/0.0057)</f>
        <v>245.61403508771929</v>
      </c>
      <c r="E2" s="148">
        <v>1.4</v>
      </c>
    </row>
    <row r="3" spans="1:5" x14ac:dyDescent="0.3">
      <c r="A3" t="s">
        <v>22</v>
      </c>
      <c r="B3" t="s">
        <v>4</v>
      </c>
      <c r="C3" s="143" t="s">
        <v>25</v>
      </c>
      <c r="D3">
        <f t="shared" ref="D3:D25" si="0">(E3/0.0057)</f>
        <v>254.73684210526315</v>
      </c>
      <c r="E3" s="149">
        <v>1.452</v>
      </c>
    </row>
    <row r="4" spans="1:5" x14ac:dyDescent="0.3">
      <c r="A4" t="s">
        <v>22</v>
      </c>
      <c r="B4" t="s">
        <v>4</v>
      </c>
      <c r="C4" s="143" t="s">
        <v>25</v>
      </c>
      <c r="D4">
        <f t="shared" si="0"/>
        <v>243.33333333333331</v>
      </c>
      <c r="E4" s="149">
        <v>1.387</v>
      </c>
    </row>
    <row r="5" spans="1:5" x14ac:dyDescent="0.3">
      <c r="A5" t="s">
        <v>22</v>
      </c>
      <c r="B5" t="s">
        <v>4</v>
      </c>
      <c r="C5" s="143" t="s">
        <v>175</v>
      </c>
      <c r="D5">
        <f t="shared" si="0"/>
        <v>228.2456140350877</v>
      </c>
      <c r="E5" s="149">
        <v>1.3009999999999999</v>
      </c>
    </row>
    <row r="6" spans="1:5" x14ac:dyDescent="0.3">
      <c r="A6" t="s">
        <v>22</v>
      </c>
      <c r="B6" t="s">
        <v>4</v>
      </c>
      <c r="C6" s="143" t="s">
        <v>175</v>
      </c>
      <c r="D6">
        <f t="shared" si="0"/>
        <v>214.38596491228068</v>
      </c>
      <c r="E6">
        <v>1.222</v>
      </c>
    </row>
    <row r="7" spans="1:5" x14ac:dyDescent="0.3">
      <c r="A7" t="s">
        <v>22</v>
      </c>
      <c r="B7" t="s">
        <v>4</v>
      </c>
      <c r="C7" s="143" t="s">
        <v>175</v>
      </c>
      <c r="D7">
        <f t="shared" si="0"/>
        <v>225.96491228070175</v>
      </c>
      <c r="E7">
        <v>1.288</v>
      </c>
    </row>
    <row r="8" spans="1:5" x14ac:dyDescent="0.3">
      <c r="A8" t="s">
        <v>22</v>
      </c>
      <c r="B8" t="s">
        <v>5</v>
      </c>
      <c r="C8" s="143" t="s">
        <v>25</v>
      </c>
      <c r="D8">
        <f t="shared" si="0"/>
        <v>177.19298245614036</v>
      </c>
      <c r="E8" s="149">
        <v>1.01</v>
      </c>
    </row>
    <row r="9" spans="1:5" x14ac:dyDescent="0.3">
      <c r="A9" t="s">
        <v>22</v>
      </c>
      <c r="B9" t="s">
        <v>5</v>
      </c>
      <c r="C9" s="143" t="s">
        <v>25</v>
      </c>
      <c r="D9">
        <f t="shared" si="0"/>
        <v>195.26315789473682</v>
      </c>
      <c r="E9" s="149">
        <v>1.113</v>
      </c>
    </row>
    <row r="10" spans="1:5" x14ac:dyDescent="0.3">
      <c r="A10" t="s">
        <v>22</v>
      </c>
      <c r="B10" t="s">
        <v>5</v>
      </c>
      <c r="C10" s="143" t="s">
        <v>25</v>
      </c>
      <c r="D10">
        <f t="shared" si="0"/>
        <v>211.75438596491227</v>
      </c>
      <c r="E10" s="149">
        <v>1.2070000000000001</v>
      </c>
    </row>
    <row r="11" spans="1:5" x14ac:dyDescent="0.3">
      <c r="A11" t="s">
        <v>22</v>
      </c>
      <c r="B11" t="s">
        <v>5</v>
      </c>
      <c r="C11" s="143" t="s">
        <v>175</v>
      </c>
      <c r="D11">
        <f t="shared" si="0"/>
        <v>153.50877192982455</v>
      </c>
      <c r="E11" s="149">
        <v>0.875</v>
      </c>
    </row>
    <row r="12" spans="1:5" x14ac:dyDescent="0.3">
      <c r="A12" t="s">
        <v>22</v>
      </c>
      <c r="B12" t="s">
        <v>5</v>
      </c>
      <c r="C12" s="143" t="s">
        <v>175</v>
      </c>
      <c r="D12">
        <f t="shared" si="0"/>
        <v>157.89473684210526</v>
      </c>
      <c r="E12" s="149">
        <v>0.9</v>
      </c>
    </row>
    <row r="13" spans="1:5" x14ac:dyDescent="0.3">
      <c r="A13" t="s">
        <v>22</v>
      </c>
      <c r="B13" t="s">
        <v>5</v>
      </c>
      <c r="C13" s="143" t="s">
        <v>175</v>
      </c>
      <c r="D13">
        <f t="shared" si="0"/>
        <v>151.57894736842104</v>
      </c>
      <c r="E13" s="149">
        <v>0.86399999999999999</v>
      </c>
    </row>
    <row r="14" spans="1:5" x14ac:dyDescent="0.3">
      <c r="A14" t="s">
        <v>23</v>
      </c>
      <c r="B14" t="s">
        <v>4</v>
      </c>
      <c r="C14" s="143" t="s">
        <v>25</v>
      </c>
      <c r="D14">
        <f t="shared" si="0"/>
        <v>500.35087719298241</v>
      </c>
      <c r="E14" s="149">
        <v>2.8519999999999999</v>
      </c>
    </row>
    <row r="15" spans="1:5" x14ac:dyDescent="0.3">
      <c r="A15" t="s">
        <v>23</v>
      </c>
      <c r="B15" t="s">
        <v>4</v>
      </c>
      <c r="C15" s="143" t="s">
        <v>25</v>
      </c>
      <c r="D15">
        <f t="shared" si="0"/>
        <v>477.36842105263156</v>
      </c>
      <c r="E15" s="149">
        <v>2.7210000000000001</v>
      </c>
    </row>
    <row r="16" spans="1:5" x14ac:dyDescent="0.3">
      <c r="A16" t="s">
        <v>23</v>
      </c>
      <c r="B16" t="s">
        <v>4</v>
      </c>
      <c r="C16" s="143" t="s">
        <v>25</v>
      </c>
      <c r="D16">
        <f t="shared" si="0"/>
        <v>526.49122807017545</v>
      </c>
      <c r="E16" s="149">
        <v>3.0009999999999999</v>
      </c>
    </row>
    <row r="17" spans="1:5" x14ac:dyDescent="0.3">
      <c r="A17" t="s">
        <v>23</v>
      </c>
      <c r="B17" t="s">
        <v>4</v>
      </c>
      <c r="C17" s="143" t="s">
        <v>175</v>
      </c>
      <c r="D17">
        <f t="shared" si="0"/>
        <v>358.59649122807019</v>
      </c>
      <c r="E17" s="149">
        <v>2.044</v>
      </c>
    </row>
    <row r="18" spans="1:5" x14ac:dyDescent="0.3">
      <c r="A18" t="s">
        <v>23</v>
      </c>
      <c r="B18" t="s">
        <v>4</v>
      </c>
      <c r="C18" s="143" t="s">
        <v>175</v>
      </c>
      <c r="D18">
        <f t="shared" si="0"/>
        <v>387.8947368421052</v>
      </c>
      <c r="E18" s="149">
        <v>2.2109999999999999</v>
      </c>
    </row>
    <row r="19" spans="1:5" x14ac:dyDescent="0.3">
      <c r="A19" t="s">
        <v>23</v>
      </c>
      <c r="B19" t="s">
        <v>4</v>
      </c>
      <c r="C19" s="143" t="s">
        <v>175</v>
      </c>
      <c r="D19">
        <f t="shared" si="0"/>
        <v>354.56140350877189</v>
      </c>
      <c r="E19" s="149">
        <v>2.0209999999999999</v>
      </c>
    </row>
    <row r="20" spans="1:5" x14ac:dyDescent="0.3">
      <c r="A20" t="s">
        <v>23</v>
      </c>
      <c r="B20" t="s">
        <v>5</v>
      </c>
      <c r="C20" s="143" t="s">
        <v>25</v>
      </c>
      <c r="D20">
        <f t="shared" si="0"/>
        <v>317.01754385964909</v>
      </c>
      <c r="E20" s="149">
        <v>1.8069999999999999</v>
      </c>
    </row>
    <row r="21" spans="1:5" x14ac:dyDescent="0.3">
      <c r="A21" t="s">
        <v>23</v>
      </c>
      <c r="B21" t="s">
        <v>5</v>
      </c>
      <c r="C21" s="143" t="s">
        <v>25</v>
      </c>
      <c r="D21">
        <f t="shared" si="0"/>
        <v>337.19298245614033</v>
      </c>
      <c r="E21" s="149">
        <v>1.9219999999999999</v>
      </c>
    </row>
    <row r="22" spans="1:5" x14ac:dyDescent="0.3">
      <c r="A22" t="s">
        <v>23</v>
      </c>
      <c r="B22" t="s">
        <v>5</v>
      </c>
      <c r="C22" s="143" t="s">
        <v>25</v>
      </c>
      <c r="D22">
        <f t="shared" si="0"/>
        <v>308.9473684210526</v>
      </c>
      <c r="E22" s="149">
        <v>1.7609999999999999</v>
      </c>
    </row>
    <row r="23" spans="1:5" x14ac:dyDescent="0.3">
      <c r="A23" t="s">
        <v>23</v>
      </c>
      <c r="B23" t="s">
        <v>5</v>
      </c>
      <c r="C23" s="143" t="s">
        <v>175</v>
      </c>
      <c r="D23">
        <f t="shared" si="0"/>
        <v>177.719298245614</v>
      </c>
      <c r="E23" s="149">
        <v>1.0129999999999999</v>
      </c>
    </row>
    <row r="24" spans="1:5" x14ac:dyDescent="0.3">
      <c r="A24" t="s">
        <v>23</v>
      </c>
      <c r="B24" t="s">
        <v>5</v>
      </c>
      <c r="C24" s="143" t="s">
        <v>175</v>
      </c>
      <c r="D24">
        <f t="shared" si="0"/>
        <v>171.22807017543857</v>
      </c>
      <c r="E24" s="149">
        <v>0.97599999999999998</v>
      </c>
    </row>
    <row r="25" spans="1:5" x14ac:dyDescent="0.3">
      <c r="A25" t="s">
        <v>23</v>
      </c>
      <c r="B25" t="s">
        <v>5</v>
      </c>
      <c r="C25" s="143" t="s">
        <v>175</v>
      </c>
      <c r="D25">
        <f t="shared" si="0"/>
        <v>167.36842105263156</v>
      </c>
      <c r="E25" s="149">
        <v>0.95399999999999996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76BF-FFB8-41B9-BFF9-107731485717}">
  <dimension ref="D2:L15"/>
  <sheetViews>
    <sheetView topLeftCell="A6" workbookViewId="0">
      <selection activeCell="G15" sqref="G15"/>
    </sheetView>
  </sheetViews>
  <sheetFormatPr defaultRowHeight="14.4" x14ac:dyDescent="0.3"/>
  <cols>
    <col min="5" max="5" width="22.77734375" customWidth="1"/>
    <col min="6" max="6" width="26.77734375" customWidth="1"/>
    <col min="10" max="10" width="16.33203125" customWidth="1"/>
    <col min="11" max="11" width="18.44140625" customWidth="1"/>
    <col min="12" max="12" width="21.6640625" customWidth="1"/>
  </cols>
  <sheetData>
    <row r="2" spans="4:12" x14ac:dyDescent="0.3">
      <c r="F2" s="107" t="s">
        <v>59</v>
      </c>
    </row>
    <row r="6" spans="4:12" ht="15" thickBot="1" x14ac:dyDescent="0.35"/>
    <row r="7" spans="4:12" ht="15" thickBot="1" x14ac:dyDescent="0.35">
      <c r="D7" s="101" t="s">
        <v>45</v>
      </c>
      <c r="E7" s="102" t="s">
        <v>46</v>
      </c>
      <c r="F7" s="102" t="s">
        <v>47</v>
      </c>
      <c r="G7" s="102" t="s">
        <v>48</v>
      </c>
      <c r="H7" s="102" t="s">
        <v>49</v>
      </c>
      <c r="I7" s="102" t="s">
        <v>50</v>
      </c>
      <c r="J7" s="102" t="s">
        <v>51</v>
      </c>
      <c r="K7" s="102" t="s">
        <v>52</v>
      </c>
      <c r="L7" s="102" t="s">
        <v>53</v>
      </c>
    </row>
    <row r="8" spans="4:12" x14ac:dyDescent="0.3">
      <c r="D8" s="103" t="s">
        <v>54</v>
      </c>
      <c r="E8" s="103" t="s">
        <v>26</v>
      </c>
      <c r="F8" s="103" t="s">
        <v>22</v>
      </c>
      <c r="G8" s="103">
        <v>0.13</v>
      </c>
      <c r="H8" s="103">
        <v>0.16</v>
      </c>
      <c r="I8" s="103">
        <v>0.24</v>
      </c>
      <c r="J8" s="104">
        <f t="shared" ref="J8:J15" si="0">AVERAGE(G8:I8)</f>
        <v>0.17666666666666667</v>
      </c>
      <c r="K8" s="104">
        <f t="shared" ref="K8:K15" si="1">STDEV(G8:I8)</f>
        <v>5.6862407030773186E-2</v>
      </c>
      <c r="L8" s="103" t="s">
        <v>55</v>
      </c>
    </row>
    <row r="9" spans="4:12" x14ac:dyDescent="0.3">
      <c r="D9" s="63" t="s">
        <v>54</v>
      </c>
      <c r="E9" s="63" t="s">
        <v>56</v>
      </c>
      <c r="F9" s="63" t="s">
        <v>22</v>
      </c>
      <c r="G9" s="63">
        <v>0.16</v>
      </c>
      <c r="H9" s="63">
        <v>0.24</v>
      </c>
      <c r="I9" s="63">
        <v>0.17</v>
      </c>
      <c r="J9" s="105">
        <f t="shared" si="0"/>
        <v>0.19000000000000003</v>
      </c>
      <c r="K9" s="105">
        <f t="shared" si="1"/>
        <v>4.3588989435406643E-2</v>
      </c>
      <c r="L9" s="63" t="s">
        <v>55</v>
      </c>
    </row>
    <row r="10" spans="4:12" x14ac:dyDescent="0.3">
      <c r="D10" s="63" t="s">
        <v>20</v>
      </c>
      <c r="E10" s="63" t="s">
        <v>26</v>
      </c>
      <c r="F10" s="63" t="s">
        <v>22</v>
      </c>
      <c r="G10" s="63">
        <v>0.28999999999999998</v>
      </c>
      <c r="H10" s="105">
        <v>0.36</v>
      </c>
      <c r="I10" s="63">
        <v>0.38</v>
      </c>
      <c r="J10" s="105">
        <f t="shared" si="0"/>
        <v>0.34333333333333327</v>
      </c>
      <c r="K10" s="105">
        <f t="shared" si="1"/>
        <v>4.7258156262526711E-2</v>
      </c>
      <c r="L10" s="63" t="s">
        <v>57</v>
      </c>
    </row>
    <row r="11" spans="4:12" x14ac:dyDescent="0.3">
      <c r="D11" s="63" t="s">
        <v>20</v>
      </c>
      <c r="E11" s="63" t="s">
        <v>56</v>
      </c>
      <c r="F11" s="63" t="s">
        <v>22</v>
      </c>
      <c r="G11" s="63">
        <v>0.31</v>
      </c>
      <c r="H11" s="63">
        <v>0.36</v>
      </c>
      <c r="I11" s="63">
        <v>0.33</v>
      </c>
      <c r="J11" s="105">
        <f t="shared" si="0"/>
        <v>0.33333333333333331</v>
      </c>
      <c r="K11" s="105">
        <f t="shared" si="1"/>
        <v>2.5166114784235822E-2</v>
      </c>
      <c r="L11" s="63" t="s">
        <v>57</v>
      </c>
    </row>
    <row r="12" spans="4:12" x14ac:dyDescent="0.3">
      <c r="D12" s="63" t="s">
        <v>54</v>
      </c>
      <c r="E12" s="63" t="s">
        <v>26</v>
      </c>
      <c r="F12" s="63" t="s">
        <v>58</v>
      </c>
      <c r="G12" s="63">
        <v>0.25</v>
      </c>
      <c r="H12" s="63">
        <v>0.27</v>
      </c>
      <c r="I12" s="63">
        <v>0.31</v>
      </c>
      <c r="J12" s="105">
        <f t="shared" si="0"/>
        <v>0.27666666666666667</v>
      </c>
      <c r="K12" s="105">
        <f t="shared" si="1"/>
        <v>3.0550504633038929E-2</v>
      </c>
      <c r="L12" s="63" t="s">
        <v>55</v>
      </c>
    </row>
    <row r="13" spans="4:12" x14ac:dyDescent="0.3">
      <c r="D13" s="63" t="s">
        <v>54</v>
      </c>
      <c r="E13" s="63" t="s">
        <v>56</v>
      </c>
      <c r="F13" s="63" t="s">
        <v>58</v>
      </c>
      <c r="G13" s="63">
        <v>0.25</v>
      </c>
      <c r="H13" s="63">
        <v>0.16</v>
      </c>
      <c r="I13" s="63">
        <v>0.19</v>
      </c>
      <c r="J13" s="105">
        <f t="shared" si="0"/>
        <v>0.20000000000000004</v>
      </c>
      <c r="K13" s="105">
        <f t="shared" si="1"/>
        <v>4.5825756949558226E-2</v>
      </c>
      <c r="L13" s="63" t="s">
        <v>55</v>
      </c>
    </row>
    <row r="14" spans="4:12" x14ac:dyDescent="0.3">
      <c r="D14" s="63" t="s">
        <v>20</v>
      </c>
      <c r="E14" s="63" t="s">
        <v>26</v>
      </c>
      <c r="F14" s="63" t="s">
        <v>58</v>
      </c>
      <c r="G14" s="63">
        <v>0.16</v>
      </c>
      <c r="H14" s="63">
        <v>0.22</v>
      </c>
      <c r="I14" s="63">
        <v>0.25</v>
      </c>
      <c r="J14" s="105">
        <f t="shared" si="0"/>
        <v>0.21</v>
      </c>
      <c r="K14" s="105">
        <f t="shared" si="1"/>
        <v>4.5825756949558448E-2</v>
      </c>
      <c r="L14" s="63" t="s">
        <v>57</v>
      </c>
    </row>
    <row r="15" spans="4:12" ht="15" thickBot="1" x14ac:dyDescent="0.35">
      <c r="D15" s="64" t="s">
        <v>20</v>
      </c>
      <c r="E15" s="64" t="s">
        <v>56</v>
      </c>
      <c r="F15" s="64" t="s">
        <v>58</v>
      </c>
      <c r="G15" s="64">
        <v>0.15</v>
      </c>
      <c r="H15" s="64">
        <v>0.19</v>
      </c>
      <c r="I15" s="64">
        <v>0.24</v>
      </c>
      <c r="J15" s="106">
        <f t="shared" si="0"/>
        <v>0.19333333333333333</v>
      </c>
      <c r="K15" s="106">
        <f t="shared" si="1"/>
        <v>4.5092497528228997E-2</v>
      </c>
      <c r="L15" s="6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E9A7-0E5D-4B22-BC90-A30D392EF4A6}">
  <dimension ref="A1:D25"/>
  <sheetViews>
    <sheetView workbookViewId="0">
      <selection activeCell="D2" sqref="D2:D25"/>
    </sheetView>
  </sheetViews>
  <sheetFormatPr defaultRowHeight="14.4" x14ac:dyDescent="0.3"/>
  <cols>
    <col min="4" max="4" width="13.21875" bestFit="1" customWidth="1"/>
  </cols>
  <sheetData>
    <row r="1" spans="1:4" x14ac:dyDescent="0.3">
      <c r="A1" t="s">
        <v>177</v>
      </c>
      <c r="B1" t="s">
        <v>176</v>
      </c>
      <c r="C1" t="s">
        <v>46</v>
      </c>
      <c r="D1" t="s">
        <v>173</v>
      </c>
    </row>
    <row r="2" spans="1:4" x14ac:dyDescent="0.3">
      <c r="A2" t="s">
        <v>22</v>
      </c>
      <c r="B2" t="s">
        <v>54</v>
      </c>
      <c r="C2" s="143" t="s">
        <v>25</v>
      </c>
      <c r="D2" s="143">
        <v>0.13</v>
      </c>
    </row>
    <row r="3" spans="1:4" x14ac:dyDescent="0.3">
      <c r="A3" t="s">
        <v>22</v>
      </c>
      <c r="B3" t="s">
        <v>54</v>
      </c>
      <c r="C3" s="143" t="s">
        <v>25</v>
      </c>
      <c r="D3" s="143">
        <v>0.16</v>
      </c>
    </row>
    <row r="4" spans="1:4" x14ac:dyDescent="0.3">
      <c r="A4" t="s">
        <v>22</v>
      </c>
      <c r="B4" t="s">
        <v>54</v>
      </c>
      <c r="C4" s="143" t="s">
        <v>25</v>
      </c>
      <c r="D4" s="143">
        <v>0.24</v>
      </c>
    </row>
    <row r="5" spans="1:4" x14ac:dyDescent="0.3">
      <c r="A5" t="s">
        <v>22</v>
      </c>
      <c r="B5" t="s">
        <v>54</v>
      </c>
      <c r="C5" s="143" t="s">
        <v>175</v>
      </c>
      <c r="D5" s="143">
        <v>0.16</v>
      </c>
    </row>
    <row r="6" spans="1:4" x14ac:dyDescent="0.3">
      <c r="A6" t="s">
        <v>22</v>
      </c>
      <c r="B6" t="s">
        <v>54</v>
      </c>
      <c r="C6" s="143" t="s">
        <v>175</v>
      </c>
      <c r="D6" s="143">
        <v>0.24</v>
      </c>
    </row>
    <row r="7" spans="1:4" x14ac:dyDescent="0.3">
      <c r="A7" t="s">
        <v>22</v>
      </c>
      <c r="B7" t="s">
        <v>54</v>
      </c>
      <c r="C7" s="143" t="s">
        <v>175</v>
      </c>
      <c r="D7" s="143">
        <v>0.17</v>
      </c>
    </row>
    <row r="8" spans="1:4" x14ac:dyDescent="0.3">
      <c r="A8" t="s">
        <v>22</v>
      </c>
      <c r="B8" t="s">
        <v>20</v>
      </c>
      <c r="C8" s="143" t="s">
        <v>25</v>
      </c>
      <c r="D8" s="143">
        <v>0.28999999999999998</v>
      </c>
    </row>
    <row r="9" spans="1:4" x14ac:dyDescent="0.3">
      <c r="A9" t="s">
        <v>22</v>
      </c>
      <c r="B9" t="s">
        <v>20</v>
      </c>
      <c r="C9" s="143" t="s">
        <v>25</v>
      </c>
      <c r="D9" s="150">
        <v>0.36</v>
      </c>
    </row>
    <row r="10" spans="1:4" x14ac:dyDescent="0.3">
      <c r="A10" t="s">
        <v>22</v>
      </c>
      <c r="B10" t="s">
        <v>20</v>
      </c>
      <c r="C10" s="143" t="s">
        <v>25</v>
      </c>
      <c r="D10" s="143">
        <v>0.38</v>
      </c>
    </row>
    <row r="11" spans="1:4" x14ac:dyDescent="0.3">
      <c r="A11" t="s">
        <v>22</v>
      </c>
      <c r="B11" t="s">
        <v>20</v>
      </c>
      <c r="C11" s="143" t="s">
        <v>175</v>
      </c>
      <c r="D11" s="143">
        <v>0.31</v>
      </c>
    </row>
    <row r="12" spans="1:4" x14ac:dyDescent="0.3">
      <c r="A12" t="s">
        <v>22</v>
      </c>
      <c r="B12" t="s">
        <v>20</v>
      </c>
      <c r="C12" s="143" t="s">
        <v>175</v>
      </c>
      <c r="D12" s="143">
        <v>0.36</v>
      </c>
    </row>
    <row r="13" spans="1:4" x14ac:dyDescent="0.3">
      <c r="A13" t="s">
        <v>22</v>
      </c>
      <c r="B13" t="s">
        <v>20</v>
      </c>
      <c r="C13" s="143" t="s">
        <v>175</v>
      </c>
      <c r="D13" s="143">
        <v>0.33</v>
      </c>
    </row>
    <row r="14" spans="1:4" x14ac:dyDescent="0.3">
      <c r="A14" t="s">
        <v>23</v>
      </c>
      <c r="B14" t="s">
        <v>54</v>
      </c>
      <c r="C14" s="143" t="s">
        <v>25</v>
      </c>
      <c r="D14" s="143">
        <v>0.25</v>
      </c>
    </row>
    <row r="15" spans="1:4" x14ac:dyDescent="0.3">
      <c r="A15" t="s">
        <v>23</v>
      </c>
      <c r="B15" t="s">
        <v>54</v>
      </c>
      <c r="C15" s="143" t="s">
        <v>25</v>
      </c>
      <c r="D15" s="143">
        <v>0.27</v>
      </c>
    </row>
    <row r="16" spans="1:4" x14ac:dyDescent="0.3">
      <c r="A16" t="s">
        <v>23</v>
      </c>
      <c r="B16" t="s">
        <v>54</v>
      </c>
      <c r="C16" s="143" t="s">
        <v>25</v>
      </c>
      <c r="D16" s="143">
        <v>0.31</v>
      </c>
    </row>
    <row r="17" spans="1:4" x14ac:dyDescent="0.3">
      <c r="A17" t="s">
        <v>23</v>
      </c>
      <c r="B17" t="s">
        <v>54</v>
      </c>
      <c r="C17" s="143" t="s">
        <v>175</v>
      </c>
      <c r="D17" s="143">
        <v>0.25</v>
      </c>
    </row>
    <row r="18" spans="1:4" x14ac:dyDescent="0.3">
      <c r="A18" t="s">
        <v>23</v>
      </c>
      <c r="B18" t="s">
        <v>54</v>
      </c>
      <c r="C18" s="143" t="s">
        <v>175</v>
      </c>
      <c r="D18" s="143">
        <v>0.16</v>
      </c>
    </row>
    <row r="19" spans="1:4" x14ac:dyDescent="0.3">
      <c r="A19" t="s">
        <v>23</v>
      </c>
      <c r="B19" t="s">
        <v>54</v>
      </c>
      <c r="C19" s="143" t="s">
        <v>175</v>
      </c>
      <c r="D19" s="143">
        <v>0.19</v>
      </c>
    </row>
    <row r="20" spans="1:4" x14ac:dyDescent="0.3">
      <c r="A20" t="s">
        <v>23</v>
      </c>
      <c r="B20" t="s">
        <v>20</v>
      </c>
      <c r="C20" s="143" t="s">
        <v>25</v>
      </c>
      <c r="D20" s="143">
        <v>0.16</v>
      </c>
    </row>
    <row r="21" spans="1:4" x14ac:dyDescent="0.3">
      <c r="A21" t="s">
        <v>23</v>
      </c>
      <c r="B21" t="s">
        <v>20</v>
      </c>
      <c r="C21" s="143" t="s">
        <v>25</v>
      </c>
      <c r="D21" s="143">
        <v>0.22</v>
      </c>
    </row>
    <row r="22" spans="1:4" x14ac:dyDescent="0.3">
      <c r="A22" t="s">
        <v>23</v>
      </c>
      <c r="B22" t="s">
        <v>20</v>
      </c>
      <c r="C22" s="143" t="s">
        <v>25</v>
      </c>
      <c r="D22" s="143">
        <v>0.25</v>
      </c>
    </row>
    <row r="23" spans="1:4" x14ac:dyDescent="0.3">
      <c r="A23" t="s">
        <v>23</v>
      </c>
      <c r="B23" t="s">
        <v>20</v>
      </c>
      <c r="C23" s="143" t="s">
        <v>175</v>
      </c>
      <c r="D23" s="143">
        <v>0.15</v>
      </c>
    </row>
    <row r="24" spans="1:4" x14ac:dyDescent="0.3">
      <c r="A24" t="s">
        <v>23</v>
      </c>
      <c r="B24" t="s">
        <v>20</v>
      </c>
      <c r="C24" s="143" t="s">
        <v>175</v>
      </c>
      <c r="D24" s="143">
        <v>0.19</v>
      </c>
    </row>
    <row r="25" spans="1:4" x14ac:dyDescent="0.3">
      <c r="A25" t="s">
        <v>23</v>
      </c>
      <c r="B25" t="s">
        <v>20</v>
      </c>
      <c r="C25" s="143" t="s">
        <v>175</v>
      </c>
      <c r="D25" s="143">
        <v>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B360-73FE-47E8-9F7E-26C2B8535071}">
  <dimension ref="B1:M13"/>
  <sheetViews>
    <sheetView workbookViewId="0">
      <selection activeCell="L13" activeCellId="2" sqref="L9 L11 L13"/>
    </sheetView>
  </sheetViews>
  <sheetFormatPr defaultRowHeight="14.4" x14ac:dyDescent="0.3"/>
  <cols>
    <col min="4" max="4" width="21.88671875" customWidth="1"/>
    <col min="5" max="5" width="23.33203125" customWidth="1"/>
    <col min="6" max="6" width="18.5546875" customWidth="1"/>
    <col min="7" max="8" width="21.77734375" customWidth="1"/>
    <col min="9" max="9" width="22" customWidth="1"/>
    <col min="10" max="10" width="23.44140625" customWidth="1"/>
    <col min="11" max="11" width="18.21875" customWidth="1"/>
    <col min="12" max="12" width="24.33203125" customWidth="1"/>
    <col min="13" max="13" width="25" customWidth="1"/>
  </cols>
  <sheetData>
    <row r="1" spans="2:13" ht="15" thickBot="1" x14ac:dyDescent="0.35"/>
    <row r="2" spans="2:13" ht="15" thickBot="1" x14ac:dyDescent="0.35">
      <c r="B2" s="137" t="s">
        <v>64</v>
      </c>
      <c r="C2" s="138"/>
      <c r="D2" s="139"/>
      <c r="F2" s="134" t="s">
        <v>65</v>
      </c>
      <c r="G2" s="135"/>
      <c r="H2" s="136"/>
    </row>
    <row r="3" spans="2:13" ht="15" thickBot="1" x14ac:dyDescent="0.35"/>
    <row r="4" spans="2:13" ht="15" thickBot="1" x14ac:dyDescent="0.35">
      <c r="D4" s="1" t="s">
        <v>0</v>
      </c>
      <c r="E4" s="160" t="s">
        <v>1</v>
      </c>
      <c r="F4" s="160"/>
      <c r="G4" s="160"/>
      <c r="H4" s="161"/>
      <c r="I4" s="159" t="s">
        <v>2</v>
      </c>
      <c r="J4" s="160"/>
      <c r="K4" s="160"/>
      <c r="L4" s="161"/>
    </row>
    <row r="5" spans="2:13" ht="15" thickBot="1" x14ac:dyDescent="0.35">
      <c r="D5" s="2" t="s">
        <v>3</v>
      </c>
      <c r="E5" s="163" t="s">
        <v>4</v>
      </c>
      <c r="F5" s="163"/>
      <c r="G5" s="164" t="s">
        <v>5</v>
      </c>
      <c r="H5" s="165"/>
      <c r="I5" s="164" t="s">
        <v>4</v>
      </c>
      <c r="J5" s="165"/>
      <c r="K5" s="166" t="s">
        <v>5</v>
      </c>
      <c r="L5" s="167"/>
    </row>
    <row r="6" spans="2:13" ht="15" thickBot="1" x14ac:dyDescent="0.35">
      <c r="D6" s="3" t="s">
        <v>6</v>
      </c>
      <c r="E6" s="110" t="s">
        <v>7</v>
      </c>
      <c r="F6" s="4" t="s">
        <v>8</v>
      </c>
      <c r="G6" s="4" t="s">
        <v>7</v>
      </c>
      <c r="H6" s="7" t="s">
        <v>9</v>
      </c>
      <c r="I6" s="7" t="s">
        <v>10</v>
      </c>
      <c r="J6" s="7" t="s">
        <v>11</v>
      </c>
      <c r="K6" s="7" t="s">
        <v>10</v>
      </c>
      <c r="L6" s="7" t="s">
        <v>11</v>
      </c>
    </row>
    <row r="7" spans="2:13" x14ac:dyDescent="0.3">
      <c r="D7" s="9" t="s">
        <v>12</v>
      </c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>
        <v>6</v>
      </c>
      <c r="K7" s="10">
        <v>7</v>
      </c>
      <c r="L7" s="126">
        <v>8</v>
      </c>
      <c r="M7" s="132" t="s">
        <v>60</v>
      </c>
    </row>
    <row r="8" spans="2:13" x14ac:dyDescent="0.3">
      <c r="D8" s="112" t="s">
        <v>61</v>
      </c>
      <c r="E8" s="114">
        <v>0.58099999999999996</v>
      </c>
      <c r="F8" s="117">
        <v>0.36699999999999999</v>
      </c>
      <c r="G8" s="120">
        <v>0.13300000000000001</v>
      </c>
      <c r="H8" s="120">
        <v>7.9000000000000001E-2</v>
      </c>
      <c r="I8" s="114">
        <v>0.57099999999999995</v>
      </c>
      <c r="J8" s="117">
        <v>0.376</v>
      </c>
      <c r="K8" s="122">
        <v>0.13600000000000001</v>
      </c>
      <c r="L8" s="127">
        <v>0.21299999999999999</v>
      </c>
      <c r="M8" s="133">
        <v>0.76400000000000001</v>
      </c>
    </row>
    <row r="9" spans="2:13" x14ac:dyDescent="0.3">
      <c r="D9" s="112" t="s">
        <v>62</v>
      </c>
      <c r="E9" s="114">
        <f>((0.76-E8)/0.76)*100</f>
        <v>23.552631578947373</v>
      </c>
      <c r="F9" s="114">
        <f t="shared" ref="F9:L9" si="0">((0.76-F8)/0.76)*100</f>
        <v>51.710526315789473</v>
      </c>
      <c r="G9" s="114">
        <f t="shared" si="0"/>
        <v>82.5</v>
      </c>
      <c r="H9" s="114">
        <f t="shared" si="0"/>
        <v>89.60526315789474</v>
      </c>
      <c r="I9" s="114">
        <f t="shared" si="0"/>
        <v>24.868421052631586</v>
      </c>
      <c r="J9" s="114">
        <f t="shared" si="0"/>
        <v>50.526315789473685</v>
      </c>
      <c r="K9" s="114">
        <f t="shared" si="0"/>
        <v>82.10526315789474</v>
      </c>
      <c r="L9" s="128">
        <f t="shared" si="0"/>
        <v>71.973684210526329</v>
      </c>
      <c r="M9" s="133"/>
    </row>
    <row r="10" spans="2:13" x14ac:dyDescent="0.3">
      <c r="D10" s="112" t="s">
        <v>63</v>
      </c>
      <c r="E10" s="115">
        <v>0.49199999999999999</v>
      </c>
      <c r="F10" s="118">
        <v>0.42</v>
      </c>
      <c r="G10" s="121">
        <v>0.14799999999999999</v>
      </c>
      <c r="H10" s="122">
        <v>9.8000000000000004E-2</v>
      </c>
      <c r="I10" s="123">
        <v>0.53300000000000003</v>
      </c>
      <c r="J10" s="117">
        <v>0.4</v>
      </c>
      <c r="K10" s="122">
        <v>0.14000000000000001</v>
      </c>
      <c r="L10" s="127">
        <v>0.222</v>
      </c>
      <c r="M10" s="133">
        <v>0.76200000000000001</v>
      </c>
    </row>
    <row r="11" spans="2:13" x14ac:dyDescent="0.3">
      <c r="D11" s="112" t="s">
        <v>62</v>
      </c>
      <c r="E11" s="115">
        <f>((0.76-E10)/0.76)*100</f>
        <v>35.26315789473685</v>
      </c>
      <c r="F11" s="115">
        <f t="shared" ref="F11:L11" si="1">((0.76-F10)/0.76)*100</f>
        <v>44.736842105263158</v>
      </c>
      <c r="G11" s="115">
        <f t="shared" si="1"/>
        <v>80.526315789473685</v>
      </c>
      <c r="H11" s="115">
        <f t="shared" si="1"/>
        <v>87.10526315789474</v>
      </c>
      <c r="I11" s="115">
        <f t="shared" si="1"/>
        <v>29.868421052631579</v>
      </c>
      <c r="J11" s="115">
        <f t="shared" si="1"/>
        <v>47.368421052631575</v>
      </c>
      <c r="K11" s="115">
        <f t="shared" si="1"/>
        <v>81.578947368421055</v>
      </c>
      <c r="L11" s="129">
        <f t="shared" si="1"/>
        <v>70.789473684210535</v>
      </c>
      <c r="M11" s="133"/>
    </row>
    <row r="12" spans="2:13" ht="15" thickBot="1" x14ac:dyDescent="0.35">
      <c r="D12" s="112" t="s">
        <v>40</v>
      </c>
      <c r="E12" s="115">
        <v>0.50600000000000001</v>
      </c>
      <c r="F12" s="119">
        <v>0.34599999999999997</v>
      </c>
      <c r="G12" s="122">
        <v>0.13800000000000001</v>
      </c>
      <c r="H12" s="120">
        <v>9.4E-2</v>
      </c>
      <c r="I12" s="114">
        <v>0.57899999999999996</v>
      </c>
      <c r="J12" s="118">
        <v>0.40500000000000003</v>
      </c>
      <c r="K12" s="122">
        <v>0.14099999999999999</v>
      </c>
      <c r="L12" s="130">
        <v>0.221</v>
      </c>
      <c r="M12" s="133">
        <v>0.76200000000000001</v>
      </c>
    </row>
    <row r="13" spans="2:13" ht="15" thickBot="1" x14ac:dyDescent="0.35">
      <c r="D13" s="113" t="s">
        <v>62</v>
      </c>
      <c r="E13" s="116">
        <f>((0.76-E12)/0.76)*100</f>
        <v>33.421052631578945</v>
      </c>
      <c r="F13" s="116">
        <f t="shared" ref="F13:L13" si="2">((0.76-F12)/0.76)*100</f>
        <v>54.473684210526315</v>
      </c>
      <c r="G13" s="116">
        <f t="shared" si="2"/>
        <v>81.84210526315789</v>
      </c>
      <c r="H13" s="116">
        <f t="shared" si="2"/>
        <v>87.631578947368425</v>
      </c>
      <c r="I13" s="116">
        <f t="shared" si="2"/>
        <v>23.81578947368422</v>
      </c>
      <c r="J13" s="116">
        <f t="shared" si="2"/>
        <v>46.710526315789465</v>
      </c>
      <c r="K13" s="116">
        <f t="shared" si="2"/>
        <v>81.44736842105263</v>
      </c>
      <c r="L13" s="131">
        <f t="shared" si="2"/>
        <v>70.921052631578945</v>
      </c>
      <c r="M13" s="116"/>
    </row>
  </sheetData>
  <mergeCells count="6">
    <mergeCell ref="E4:H4"/>
    <mergeCell ref="I4:L4"/>
    <mergeCell ref="E5:F5"/>
    <mergeCell ref="G5:H5"/>
    <mergeCell ref="I5:J5"/>
    <mergeCell ref="K5:L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3F30-295C-41C2-AE23-02CFDACD6B78}">
  <dimension ref="A1:E25"/>
  <sheetViews>
    <sheetView workbookViewId="0">
      <selection activeCell="D2" sqref="D2:D25"/>
    </sheetView>
  </sheetViews>
  <sheetFormatPr defaultRowHeight="14.4" x14ac:dyDescent="0.3"/>
  <sheetData>
    <row r="1" spans="1:5" x14ac:dyDescent="0.3">
      <c r="A1" t="s">
        <v>177</v>
      </c>
      <c r="B1" t="s">
        <v>176</v>
      </c>
      <c r="C1" t="s">
        <v>46</v>
      </c>
      <c r="D1" t="s">
        <v>173</v>
      </c>
      <c r="E1" t="s">
        <v>183</v>
      </c>
    </row>
    <row r="2" spans="1:5" x14ac:dyDescent="0.3">
      <c r="A2" t="s">
        <v>22</v>
      </c>
      <c r="B2" t="s">
        <v>4</v>
      </c>
      <c r="C2" s="143" t="s">
        <v>25</v>
      </c>
      <c r="D2" s="149">
        <v>23.552631578947373</v>
      </c>
    </row>
    <row r="3" spans="1:5" x14ac:dyDescent="0.3">
      <c r="A3" t="s">
        <v>22</v>
      </c>
      <c r="B3" t="s">
        <v>4</v>
      </c>
      <c r="C3" s="143" t="s">
        <v>25</v>
      </c>
      <c r="D3" s="149">
        <v>35.26315789473685</v>
      </c>
    </row>
    <row r="4" spans="1:5" x14ac:dyDescent="0.3">
      <c r="A4" t="s">
        <v>22</v>
      </c>
      <c r="B4" t="s">
        <v>4</v>
      </c>
      <c r="C4" s="143" t="s">
        <v>25</v>
      </c>
      <c r="D4" s="149">
        <v>33.421052631578945</v>
      </c>
    </row>
    <row r="5" spans="1:5" x14ac:dyDescent="0.3">
      <c r="A5" t="s">
        <v>22</v>
      </c>
      <c r="B5" t="s">
        <v>4</v>
      </c>
      <c r="C5" s="143" t="s">
        <v>175</v>
      </c>
      <c r="D5" s="149">
        <v>51.710526315789473</v>
      </c>
    </row>
    <row r="6" spans="1:5" x14ac:dyDescent="0.3">
      <c r="A6" t="s">
        <v>22</v>
      </c>
      <c r="B6" t="s">
        <v>4</v>
      </c>
      <c r="C6" s="143" t="s">
        <v>175</v>
      </c>
      <c r="D6" s="149">
        <v>44.736842105263158</v>
      </c>
    </row>
    <row r="7" spans="1:5" x14ac:dyDescent="0.3">
      <c r="A7" t="s">
        <v>22</v>
      </c>
      <c r="B7" t="s">
        <v>4</v>
      </c>
      <c r="C7" s="143" t="s">
        <v>175</v>
      </c>
      <c r="D7" s="149">
        <v>54.473684210526315</v>
      </c>
    </row>
    <row r="8" spans="1:5" x14ac:dyDescent="0.3">
      <c r="A8" t="s">
        <v>22</v>
      </c>
      <c r="B8" t="s">
        <v>5</v>
      </c>
      <c r="C8" s="143" t="s">
        <v>25</v>
      </c>
      <c r="D8" s="149">
        <v>82.5</v>
      </c>
    </row>
    <row r="9" spans="1:5" x14ac:dyDescent="0.3">
      <c r="A9" t="s">
        <v>22</v>
      </c>
      <c r="B9" t="s">
        <v>5</v>
      </c>
      <c r="C9" s="143" t="s">
        <v>25</v>
      </c>
      <c r="D9" s="149">
        <v>80.526315789473685</v>
      </c>
    </row>
    <row r="10" spans="1:5" x14ac:dyDescent="0.3">
      <c r="A10" t="s">
        <v>22</v>
      </c>
      <c r="B10" t="s">
        <v>5</v>
      </c>
      <c r="C10" s="143" t="s">
        <v>25</v>
      </c>
      <c r="D10" s="149">
        <v>81.84210526315789</v>
      </c>
    </row>
    <row r="11" spans="1:5" x14ac:dyDescent="0.3">
      <c r="A11" t="s">
        <v>22</v>
      </c>
      <c r="B11" t="s">
        <v>5</v>
      </c>
      <c r="C11" s="143" t="s">
        <v>175</v>
      </c>
      <c r="D11" s="149">
        <v>89.60526315789474</v>
      </c>
    </row>
    <row r="12" spans="1:5" x14ac:dyDescent="0.3">
      <c r="A12" t="s">
        <v>22</v>
      </c>
      <c r="B12" t="s">
        <v>5</v>
      </c>
      <c r="C12" s="143" t="s">
        <v>175</v>
      </c>
      <c r="D12" s="149">
        <v>87.10526315789474</v>
      </c>
    </row>
    <row r="13" spans="1:5" x14ac:dyDescent="0.3">
      <c r="A13" t="s">
        <v>22</v>
      </c>
      <c r="B13" t="s">
        <v>5</v>
      </c>
      <c r="C13" s="143" t="s">
        <v>175</v>
      </c>
      <c r="D13" s="149">
        <v>87.631578947368425</v>
      </c>
    </row>
    <row r="14" spans="1:5" x14ac:dyDescent="0.3">
      <c r="A14" t="s">
        <v>23</v>
      </c>
      <c r="B14" t="s">
        <v>4</v>
      </c>
      <c r="C14" s="143" t="s">
        <v>25</v>
      </c>
      <c r="D14" s="149">
        <v>24.868421052631586</v>
      </c>
    </row>
    <row r="15" spans="1:5" x14ac:dyDescent="0.3">
      <c r="A15" t="s">
        <v>23</v>
      </c>
      <c r="B15" t="s">
        <v>4</v>
      </c>
      <c r="C15" s="143" t="s">
        <v>25</v>
      </c>
      <c r="D15" s="149">
        <v>29.868421052631579</v>
      </c>
    </row>
    <row r="16" spans="1:5" x14ac:dyDescent="0.3">
      <c r="A16" t="s">
        <v>23</v>
      </c>
      <c r="B16" t="s">
        <v>4</v>
      </c>
      <c r="C16" s="143" t="s">
        <v>25</v>
      </c>
      <c r="D16" s="149">
        <v>23.81578947368422</v>
      </c>
    </row>
    <row r="17" spans="1:4" x14ac:dyDescent="0.3">
      <c r="A17" t="s">
        <v>23</v>
      </c>
      <c r="B17" t="s">
        <v>4</v>
      </c>
      <c r="C17" s="143" t="s">
        <v>175</v>
      </c>
      <c r="D17" s="149">
        <v>50.526315789473685</v>
      </c>
    </row>
    <row r="18" spans="1:4" x14ac:dyDescent="0.3">
      <c r="A18" t="s">
        <v>23</v>
      </c>
      <c r="B18" t="s">
        <v>4</v>
      </c>
      <c r="C18" s="143" t="s">
        <v>175</v>
      </c>
      <c r="D18" s="149">
        <v>47.368421052631575</v>
      </c>
    </row>
    <row r="19" spans="1:4" x14ac:dyDescent="0.3">
      <c r="A19" t="s">
        <v>23</v>
      </c>
      <c r="B19" t="s">
        <v>4</v>
      </c>
      <c r="C19" s="143" t="s">
        <v>175</v>
      </c>
      <c r="D19" s="149">
        <v>46.710526315789465</v>
      </c>
    </row>
    <row r="20" spans="1:4" x14ac:dyDescent="0.3">
      <c r="A20" t="s">
        <v>23</v>
      </c>
      <c r="B20" t="s">
        <v>5</v>
      </c>
      <c r="C20" s="143" t="s">
        <v>25</v>
      </c>
      <c r="D20" s="149">
        <v>82.10526315789474</v>
      </c>
    </row>
    <row r="21" spans="1:4" x14ac:dyDescent="0.3">
      <c r="A21" t="s">
        <v>23</v>
      </c>
      <c r="B21" t="s">
        <v>5</v>
      </c>
      <c r="C21" s="143" t="s">
        <v>25</v>
      </c>
      <c r="D21" s="149">
        <v>81.578947368421055</v>
      </c>
    </row>
    <row r="22" spans="1:4" x14ac:dyDescent="0.3">
      <c r="A22" t="s">
        <v>23</v>
      </c>
      <c r="B22" t="s">
        <v>5</v>
      </c>
      <c r="C22" s="143" t="s">
        <v>25</v>
      </c>
      <c r="D22" s="149">
        <v>81.44736842105263</v>
      </c>
    </row>
    <row r="23" spans="1:4" x14ac:dyDescent="0.3">
      <c r="A23" t="s">
        <v>23</v>
      </c>
      <c r="B23" t="s">
        <v>5</v>
      </c>
      <c r="C23" s="143" t="s">
        <v>175</v>
      </c>
      <c r="D23" s="149">
        <v>71.973684210526329</v>
      </c>
    </row>
    <row r="24" spans="1:4" x14ac:dyDescent="0.3">
      <c r="A24" t="s">
        <v>23</v>
      </c>
      <c r="B24" t="s">
        <v>5</v>
      </c>
      <c r="C24" s="143" t="s">
        <v>175</v>
      </c>
      <c r="D24" s="149">
        <v>70.789473684210535</v>
      </c>
    </row>
    <row r="25" spans="1:4" x14ac:dyDescent="0.3">
      <c r="A25" t="s">
        <v>23</v>
      </c>
      <c r="B25" t="s">
        <v>5</v>
      </c>
      <c r="C25" s="143" t="s">
        <v>175</v>
      </c>
      <c r="D25" s="149">
        <v>70.921052631578945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213C-9C54-42DA-A659-382781558A21}">
  <dimension ref="B1:N15"/>
  <sheetViews>
    <sheetView topLeftCell="E1" workbookViewId="0">
      <selection activeCell="J11" sqref="J11:J15"/>
    </sheetView>
  </sheetViews>
  <sheetFormatPr defaultRowHeight="14.4" x14ac:dyDescent="0.3"/>
  <cols>
    <col min="5" max="5" width="22.33203125" customWidth="1"/>
    <col min="6" max="6" width="24.33203125" customWidth="1"/>
    <col min="7" max="7" width="25.77734375" customWidth="1"/>
    <col min="8" max="8" width="23.77734375" customWidth="1"/>
    <col min="9" max="9" width="23" customWidth="1"/>
    <col min="10" max="10" width="23.77734375" customWidth="1"/>
    <col min="11" max="11" width="23.88671875" customWidth="1"/>
    <col min="12" max="12" width="21.21875" customWidth="1"/>
    <col min="13" max="13" width="22.5546875" customWidth="1"/>
    <col min="14" max="14" width="23.21875" customWidth="1"/>
  </cols>
  <sheetData>
    <row r="1" spans="2:14" ht="15" thickBot="1" x14ac:dyDescent="0.35"/>
    <row r="2" spans="2:14" ht="15" thickBot="1" x14ac:dyDescent="0.35">
      <c r="B2" s="137" t="s">
        <v>68</v>
      </c>
      <c r="C2" s="138"/>
      <c r="D2" s="139"/>
      <c r="F2" s="134" t="s">
        <v>69</v>
      </c>
      <c r="G2" s="136"/>
    </row>
    <row r="5" spans="2:14" ht="15" thickBot="1" x14ac:dyDescent="0.35"/>
    <row r="6" spans="2:14" ht="15" thickBot="1" x14ac:dyDescent="0.35">
      <c r="E6" s="1" t="s">
        <v>0</v>
      </c>
      <c r="F6" s="159" t="s">
        <v>1</v>
      </c>
      <c r="G6" s="160"/>
      <c r="H6" s="160"/>
      <c r="I6" s="161"/>
      <c r="J6" s="159" t="s">
        <v>2</v>
      </c>
      <c r="K6" s="160"/>
      <c r="L6" s="160"/>
      <c r="M6" s="161"/>
      <c r="N6" t="s">
        <v>66</v>
      </c>
    </row>
    <row r="7" spans="2:14" ht="15" thickBot="1" x14ac:dyDescent="0.35">
      <c r="E7" s="2" t="s">
        <v>3</v>
      </c>
      <c r="F7" s="162" t="s">
        <v>4</v>
      </c>
      <c r="G7" s="163"/>
      <c r="H7" s="164" t="s">
        <v>5</v>
      </c>
      <c r="I7" s="165"/>
      <c r="J7" s="164" t="s">
        <v>4</v>
      </c>
      <c r="K7" s="165"/>
      <c r="L7" s="166" t="s">
        <v>5</v>
      </c>
      <c r="M7" s="167"/>
      <c r="N7" s="109" t="s">
        <v>60</v>
      </c>
    </row>
    <row r="8" spans="2:14" ht="15" thickBot="1" x14ac:dyDescent="0.35">
      <c r="E8" s="3" t="s">
        <v>6</v>
      </c>
      <c r="F8" s="4" t="s">
        <v>7</v>
      </c>
      <c r="G8" s="4" t="s">
        <v>8</v>
      </c>
      <c r="H8" s="4" t="s">
        <v>7</v>
      </c>
      <c r="I8" s="7" t="s">
        <v>9</v>
      </c>
      <c r="J8" s="7" t="s">
        <v>10</v>
      </c>
      <c r="K8" s="7" t="s">
        <v>11</v>
      </c>
      <c r="L8" s="7" t="s">
        <v>10</v>
      </c>
      <c r="M8" s="7" t="s">
        <v>11</v>
      </c>
      <c r="N8" s="124">
        <v>0.751</v>
      </c>
    </row>
    <row r="9" spans="2:14" x14ac:dyDescent="0.3">
      <c r="E9" s="108" t="s">
        <v>12</v>
      </c>
      <c r="F9" s="10">
        <v>1</v>
      </c>
      <c r="G9" s="10">
        <v>2</v>
      </c>
      <c r="H9" s="10">
        <v>3</v>
      </c>
      <c r="I9" s="10">
        <v>4</v>
      </c>
      <c r="J9" s="10">
        <v>5</v>
      </c>
      <c r="K9" s="10">
        <v>6</v>
      </c>
      <c r="L9" s="10">
        <v>7</v>
      </c>
      <c r="M9" s="11">
        <v>8</v>
      </c>
      <c r="N9" s="140"/>
    </row>
    <row r="10" spans="2:14" x14ac:dyDescent="0.3">
      <c r="E10" s="141" t="s">
        <v>61</v>
      </c>
      <c r="F10" s="142">
        <v>0.27300000000000002</v>
      </c>
      <c r="G10" s="125">
        <v>0.20499999999999999</v>
      </c>
      <c r="H10" s="120">
        <v>8.7999999999999995E-2</v>
      </c>
      <c r="I10" s="120">
        <v>8.8999999999999996E-2</v>
      </c>
      <c r="J10" s="142">
        <v>0.27600000000000002</v>
      </c>
      <c r="K10" s="122">
        <v>0.13700000000000001</v>
      </c>
      <c r="L10" s="120">
        <v>8.5000000000000006E-2</v>
      </c>
      <c r="M10" s="122">
        <v>0.104</v>
      </c>
      <c r="N10" s="124">
        <v>0.76200000000000001</v>
      </c>
    </row>
    <row r="11" spans="2:14" x14ac:dyDescent="0.3">
      <c r="E11" s="141" t="s">
        <v>67</v>
      </c>
      <c r="F11" s="142">
        <f>(( 0.76-F10)/0.76)*100</f>
        <v>64.078947368421041</v>
      </c>
      <c r="G11" s="142">
        <f t="shared" ref="G11:M11" si="0">(( 0.76-G10)/0.76)*100</f>
        <v>73.026315789473699</v>
      </c>
      <c r="H11" s="142">
        <f t="shared" si="0"/>
        <v>88.421052631578959</v>
      </c>
      <c r="I11" s="142">
        <f t="shared" si="0"/>
        <v>88.289473684210535</v>
      </c>
      <c r="J11" s="142">
        <f t="shared" si="0"/>
        <v>63.684210526315788</v>
      </c>
      <c r="K11" s="142">
        <f t="shared" si="0"/>
        <v>81.973684210526315</v>
      </c>
      <c r="L11" s="142">
        <f t="shared" si="0"/>
        <v>88.81578947368422</v>
      </c>
      <c r="M11" s="142">
        <f t="shared" si="0"/>
        <v>86.31578947368422</v>
      </c>
      <c r="N11" s="140"/>
    </row>
    <row r="12" spans="2:14" x14ac:dyDescent="0.3">
      <c r="E12" s="141" t="s">
        <v>63</v>
      </c>
      <c r="F12" s="142">
        <v>0.28999999999999998</v>
      </c>
      <c r="G12" s="125">
        <v>0.215</v>
      </c>
      <c r="H12" s="120">
        <v>0.09</v>
      </c>
      <c r="I12" s="120">
        <v>9.4E-2</v>
      </c>
      <c r="J12" s="119">
        <v>0.33500000000000002</v>
      </c>
      <c r="K12" s="122">
        <v>0.13900000000000001</v>
      </c>
      <c r="L12" s="120">
        <v>8.8999999999999996E-2</v>
      </c>
      <c r="M12" s="122">
        <v>0.10100000000000001</v>
      </c>
      <c r="N12" s="124">
        <v>0.77100000000000002</v>
      </c>
    </row>
    <row r="13" spans="2:14" x14ac:dyDescent="0.3">
      <c r="E13" s="141" t="s">
        <v>67</v>
      </c>
      <c r="F13" s="142">
        <f>((0.76-F12)/0.76)*100</f>
        <v>61.842105263157897</v>
      </c>
      <c r="G13" s="142">
        <f t="shared" ref="G13:M13" si="1">((0.76-G12)/0.76)*100</f>
        <v>71.71052631578948</v>
      </c>
      <c r="H13" s="142">
        <f t="shared" si="1"/>
        <v>88.15789473684211</v>
      </c>
      <c r="I13" s="142">
        <f t="shared" si="1"/>
        <v>87.631578947368425</v>
      </c>
      <c r="J13" s="142">
        <f t="shared" si="1"/>
        <v>55.921052631578952</v>
      </c>
      <c r="K13" s="142">
        <f t="shared" si="1"/>
        <v>81.710526315789465</v>
      </c>
      <c r="L13" s="142">
        <f t="shared" si="1"/>
        <v>88.289473684210535</v>
      </c>
      <c r="M13" s="142">
        <f t="shared" si="1"/>
        <v>86.710526315789465</v>
      </c>
      <c r="N13" s="111"/>
    </row>
    <row r="14" spans="2:14" x14ac:dyDescent="0.3">
      <c r="E14" s="141" t="s">
        <v>40</v>
      </c>
      <c r="F14" s="142">
        <v>0.27400000000000002</v>
      </c>
      <c r="G14" s="125">
        <v>0.21099999999999999</v>
      </c>
      <c r="H14" s="120">
        <v>9.2999999999999999E-2</v>
      </c>
      <c r="I14" s="120">
        <v>9.2999999999999999E-2</v>
      </c>
      <c r="J14" s="119">
        <v>0.34</v>
      </c>
      <c r="K14" s="122">
        <v>0.13700000000000001</v>
      </c>
      <c r="L14" s="120">
        <v>8.8999999999999996E-2</v>
      </c>
      <c r="M14" s="122">
        <v>0.105</v>
      </c>
    </row>
    <row r="15" spans="2:14" ht="15" thickBot="1" x14ac:dyDescent="0.35">
      <c r="E15" s="141" t="s">
        <v>67</v>
      </c>
      <c r="F15" s="116">
        <f>((0.76-F14)/0.76)*100</f>
        <v>63.94736842105263</v>
      </c>
      <c r="G15" s="116">
        <f t="shared" ref="G15:M15" si="2">((0.76-G14)/0.76)*100</f>
        <v>72.236842105263165</v>
      </c>
      <c r="H15" s="116">
        <f t="shared" si="2"/>
        <v>87.76315789473685</v>
      </c>
      <c r="I15" s="116">
        <f t="shared" si="2"/>
        <v>87.76315789473685</v>
      </c>
      <c r="J15" s="116">
        <f t="shared" si="2"/>
        <v>55.263157894736835</v>
      </c>
      <c r="K15" s="116">
        <f t="shared" si="2"/>
        <v>81.973684210526315</v>
      </c>
      <c r="L15" s="116">
        <f t="shared" si="2"/>
        <v>88.289473684210535</v>
      </c>
      <c r="M15" s="116">
        <f t="shared" si="2"/>
        <v>86.184210526315795</v>
      </c>
    </row>
  </sheetData>
  <mergeCells count="6">
    <mergeCell ref="F6:I6"/>
    <mergeCell ref="J6:M6"/>
    <mergeCell ref="F7:G7"/>
    <mergeCell ref="H7:I7"/>
    <mergeCell ref="J7:K7"/>
    <mergeCell ref="L7:M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C046-53CA-4E32-9F9B-5B95D028E13C}">
  <dimension ref="A1:D25"/>
  <sheetViews>
    <sheetView workbookViewId="0">
      <selection activeCell="D2" sqref="D2:D25"/>
    </sheetView>
  </sheetViews>
  <sheetFormatPr defaultRowHeight="14.4" x14ac:dyDescent="0.3"/>
  <sheetData>
    <row r="1" spans="1:4" x14ac:dyDescent="0.3">
      <c r="A1" t="s">
        <v>177</v>
      </c>
      <c r="B1" t="s">
        <v>176</v>
      </c>
      <c r="C1" t="s">
        <v>46</v>
      </c>
      <c r="D1" t="s">
        <v>173</v>
      </c>
    </row>
    <row r="2" spans="1:4" x14ac:dyDescent="0.3">
      <c r="A2" t="s">
        <v>22</v>
      </c>
      <c r="B2" t="s">
        <v>4</v>
      </c>
      <c r="C2" s="143" t="s">
        <v>25</v>
      </c>
      <c r="D2" s="149">
        <v>64.078947368421041</v>
      </c>
    </row>
    <row r="3" spans="1:4" x14ac:dyDescent="0.3">
      <c r="A3" t="s">
        <v>22</v>
      </c>
      <c r="B3" t="s">
        <v>4</v>
      </c>
      <c r="C3" s="143" t="s">
        <v>25</v>
      </c>
      <c r="D3" s="149">
        <v>61.842105263157897</v>
      </c>
    </row>
    <row r="4" spans="1:4" x14ac:dyDescent="0.3">
      <c r="A4" t="s">
        <v>22</v>
      </c>
      <c r="B4" t="s">
        <v>4</v>
      </c>
      <c r="C4" s="143" t="s">
        <v>25</v>
      </c>
      <c r="D4" s="149">
        <v>63.94736842105263</v>
      </c>
    </row>
    <row r="5" spans="1:4" x14ac:dyDescent="0.3">
      <c r="A5" t="s">
        <v>22</v>
      </c>
      <c r="B5" t="s">
        <v>4</v>
      </c>
      <c r="C5" s="143" t="s">
        <v>175</v>
      </c>
      <c r="D5" s="149">
        <v>73.026315789473699</v>
      </c>
    </row>
    <row r="6" spans="1:4" x14ac:dyDescent="0.3">
      <c r="A6" t="s">
        <v>22</v>
      </c>
      <c r="B6" t="s">
        <v>4</v>
      </c>
      <c r="C6" s="143" t="s">
        <v>175</v>
      </c>
      <c r="D6" s="149">
        <v>71.71052631578948</v>
      </c>
    </row>
    <row r="7" spans="1:4" x14ac:dyDescent="0.3">
      <c r="A7" t="s">
        <v>22</v>
      </c>
      <c r="B7" t="s">
        <v>4</v>
      </c>
      <c r="C7" s="143" t="s">
        <v>175</v>
      </c>
      <c r="D7" s="149">
        <v>72.236842105263165</v>
      </c>
    </row>
    <row r="8" spans="1:4" x14ac:dyDescent="0.3">
      <c r="A8" t="s">
        <v>22</v>
      </c>
      <c r="B8" t="s">
        <v>5</v>
      </c>
      <c r="C8" s="143" t="s">
        <v>25</v>
      </c>
      <c r="D8" s="149">
        <v>88.421052631578959</v>
      </c>
    </row>
    <row r="9" spans="1:4" x14ac:dyDescent="0.3">
      <c r="A9" t="s">
        <v>22</v>
      </c>
      <c r="B9" t="s">
        <v>5</v>
      </c>
      <c r="C9" s="143" t="s">
        <v>25</v>
      </c>
      <c r="D9" s="149">
        <v>88.15789473684211</v>
      </c>
    </row>
    <row r="10" spans="1:4" x14ac:dyDescent="0.3">
      <c r="A10" t="s">
        <v>22</v>
      </c>
      <c r="B10" t="s">
        <v>5</v>
      </c>
      <c r="C10" s="143" t="s">
        <v>25</v>
      </c>
      <c r="D10" s="149">
        <v>87.76315789473685</v>
      </c>
    </row>
    <row r="11" spans="1:4" x14ac:dyDescent="0.3">
      <c r="A11" t="s">
        <v>22</v>
      </c>
      <c r="B11" t="s">
        <v>5</v>
      </c>
      <c r="C11" s="143" t="s">
        <v>175</v>
      </c>
      <c r="D11" s="149">
        <v>88.289473684210535</v>
      </c>
    </row>
    <row r="12" spans="1:4" x14ac:dyDescent="0.3">
      <c r="A12" t="s">
        <v>22</v>
      </c>
      <c r="B12" t="s">
        <v>5</v>
      </c>
      <c r="C12" s="143" t="s">
        <v>175</v>
      </c>
      <c r="D12" s="149">
        <v>87.631578947368425</v>
      </c>
    </row>
    <row r="13" spans="1:4" x14ac:dyDescent="0.3">
      <c r="A13" t="s">
        <v>22</v>
      </c>
      <c r="B13" t="s">
        <v>5</v>
      </c>
      <c r="C13" s="143" t="s">
        <v>175</v>
      </c>
      <c r="D13" s="149">
        <v>87.76315789473685</v>
      </c>
    </row>
    <row r="14" spans="1:4" x14ac:dyDescent="0.3">
      <c r="A14" t="s">
        <v>23</v>
      </c>
      <c r="B14" t="s">
        <v>4</v>
      </c>
      <c r="C14" s="143" t="s">
        <v>25</v>
      </c>
      <c r="D14" s="149">
        <v>56</v>
      </c>
    </row>
    <row r="15" spans="1:4" x14ac:dyDescent="0.3">
      <c r="A15" t="s">
        <v>23</v>
      </c>
      <c r="B15" t="s">
        <v>4</v>
      </c>
      <c r="C15" s="143" t="s">
        <v>25</v>
      </c>
      <c r="D15" s="149">
        <v>55.921052631578952</v>
      </c>
    </row>
    <row r="16" spans="1:4" x14ac:dyDescent="0.3">
      <c r="A16" t="s">
        <v>23</v>
      </c>
      <c r="B16" t="s">
        <v>4</v>
      </c>
      <c r="C16" s="143" t="s">
        <v>25</v>
      </c>
      <c r="D16" s="149">
        <v>55.263157894736835</v>
      </c>
    </row>
    <row r="17" spans="1:4" x14ac:dyDescent="0.3">
      <c r="A17" t="s">
        <v>23</v>
      </c>
      <c r="B17" t="s">
        <v>4</v>
      </c>
      <c r="C17" s="143" t="s">
        <v>175</v>
      </c>
      <c r="D17" s="149">
        <v>81.973684210526315</v>
      </c>
    </row>
    <row r="18" spans="1:4" x14ac:dyDescent="0.3">
      <c r="A18" t="s">
        <v>23</v>
      </c>
      <c r="B18" t="s">
        <v>4</v>
      </c>
      <c r="C18" s="143" t="s">
        <v>175</v>
      </c>
      <c r="D18" s="149">
        <v>81.710526315789465</v>
      </c>
    </row>
    <row r="19" spans="1:4" x14ac:dyDescent="0.3">
      <c r="A19" t="s">
        <v>23</v>
      </c>
      <c r="B19" t="s">
        <v>4</v>
      </c>
      <c r="C19" s="143" t="s">
        <v>175</v>
      </c>
      <c r="D19" s="149">
        <v>81.973684210526315</v>
      </c>
    </row>
    <row r="20" spans="1:4" x14ac:dyDescent="0.3">
      <c r="A20" t="s">
        <v>23</v>
      </c>
      <c r="B20" t="s">
        <v>5</v>
      </c>
      <c r="C20" s="143" t="s">
        <v>25</v>
      </c>
      <c r="D20" s="149">
        <v>88.81578947368422</v>
      </c>
    </row>
    <row r="21" spans="1:4" x14ac:dyDescent="0.3">
      <c r="A21" t="s">
        <v>23</v>
      </c>
      <c r="B21" t="s">
        <v>5</v>
      </c>
      <c r="C21" s="143" t="s">
        <v>25</v>
      </c>
      <c r="D21" s="149">
        <v>88.289473684210535</v>
      </c>
    </row>
    <row r="22" spans="1:4" x14ac:dyDescent="0.3">
      <c r="A22" t="s">
        <v>23</v>
      </c>
      <c r="B22" t="s">
        <v>5</v>
      </c>
      <c r="C22" s="143" t="s">
        <v>25</v>
      </c>
      <c r="D22" s="149">
        <v>88.289473684210535</v>
      </c>
    </row>
    <row r="23" spans="1:4" x14ac:dyDescent="0.3">
      <c r="A23" t="s">
        <v>23</v>
      </c>
      <c r="B23" t="s">
        <v>5</v>
      </c>
      <c r="C23" s="143" t="s">
        <v>175</v>
      </c>
      <c r="D23" s="149">
        <v>86.31578947368422</v>
      </c>
    </row>
    <row r="24" spans="1:4" x14ac:dyDescent="0.3">
      <c r="A24" t="s">
        <v>23</v>
      </c>
      <c r="B24" t="s">
        <v>5</v>
      </c>
      <c r="C24" s="143" t="s">
        <v>175</v>
      </c>
      <c r="D24" s="149">
        <v>86.710526315789465</v>
      </c>
    </row>
    <row r="25" spans="1:4" x14ac:dyDescent="0.3">
      <c r="A25" t="s">
        <v>23</v>
      </c>
      <c r="B25" t="s">
        <v>5</v>
      </c>
      <c r="C25" s="143" t="s">
        <v>175</v>
      </c>
      <c r="D25" s="149">
        <v>86.184210526315795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7B43-407F-49E4-9C92-598C75042383}">
  <dimension ref="D2:O43"/>
  <sheetViews>
    <sheetView topLeftCell="D6" workbookViewId="0">
      <selection activeCell="L42" activeCellId="2" sqref="L36 L39 L42"/>
    </sheetView>
  </sheetViews>
  <sheetFormatPr defaultRowHeight="14.4" x14ac:dyDescent="0.3"/>
  <cols>
    <col min="4" max="4" width="25.21875" customWidth="1"/>
    <col min="5" max="5" width="25" customWidth="1"/>
    <col min="6" max="6" width="24.44140625" customWidth="1"/>
    <col min="7" max="7" width="20.5546875" customWidth="1"/>
    <col min="8" max="8" width="28" customWidth="1"/>
    <col min="9" max="9" width="22.109375" customWidth="1"/>
    <col min="10" max="10" width="32.33203125" customWidth="1"/>
    <col min="11" max="11" width="26.33203125" customWidth="1"/>
    <col min="12" max="12" width="45.21875" customWidth="1"/>
  </cols>
  <sheetData>
    <row r="2" spans="4:15" ht="15" thickBot="1" x14ac:dyDescent="0.35"/>
    <row r="3" spans="4:15" ht="15" thickBot="1" x14ac:dyDescent="0.35">
      <c r="D3" s="48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4:15" ht="15" thickBot="1" x14ac:dyDescent="0.35">
      <c r="D4" s="51"/>
      <c r="H4" s="62" t="s">
        <v>33</v>
      </c>
      <c r="O4" s="52"/>
    </row>
    <row r="5" spans="4:15" x14ac:dyDescent="0.3">
      <c r="D5" s="51"/>
      <c r="O5" s="52"/>
    </row>
    <row r="6" spans="4:15" x14ac:dyDescent="0.3">
      <c r="D6" s="51"/>
      <c r="O6" s="52"/>
    </row>
    <row r="7" spans="4:15" x14ac:dyDescent="0.3">
      <c r="D7" s="51"/>
      <c r="O7" s="52"/>
    </row>
    <row r="8" spans="4:15" x14ac:dyDescent="0.3">
      <c r="D8" s="51"/>
      <c r="O8" s="52"/>
    </row>
    <row r="9" spans="4:15" x14ac:dyDescent="0.3">
      <c r="D9" s="51"/>
      <c r="O9" s="52"/>
    </row>
    <row r="10" spans="4:15" ht="15" thickBot="1" x14ac:dyDescent="0.35">
      <c r="D10" s="51"/>
      <c r="O10" s="52"/>
    </row>
    <row r="11" spans="4:15" ht="15" thickBot="1" x14ac:dyDescent="0.35">
      <c r="D11" s="51"/>
      <c r="L11" s="53" t="s">
        <v>34</v>
      </c>
      <c r="M11" s="53" t="s">
        <v>35</v>
      </c>
      <c r="N11" s="53" t="s">
        <v>36</v>
      </c>
      <c r="O11" s="52"/>
    </row>
    <row r="12" spans="4:15" x14ac:dyDescent="0.3">
      <c r="D12" s="51"/>
      <c r="L12" s="63">
        <v>2000</v>
      </c>
      <c r="M12" s="42">
        <v>2.3673333333333333</v>
      </c>
      <c r="N12" s="42">
        <f t="shared" ref="N12:N19" si="0">M12-0.500333333333333</f>
        <v>1.8670000000000004</v>
      </c>
      <c r="O12" s="52"/>
    </row>
    <row r="13" spans="4:15" x14ac:dyDescent="0.3">
      <c r="D13" s="51"/>
      <c r="L13" s="63">
        <v>1500</v>
      </c>
      <c r="M13" s="42">
        <v>1.8246666666666667</v>
      </c>
      <c r="N13" s="42">
        <f t="shared" si="0"/>
        <v>1.3243333333333336</v>
      </c>
      <c r="O13" s="52"/>
    </row>
    <row r="14" spans="4:15" x14ac:dyDescent="0.3">
      <c r="D14" s="51"/>
      <c r="L14" s="63">
        <v>1000</v>
      </c>
      <c r="M14" s="42">
        <v>1.4473333333333331</v>
      </c>
      <c r="N14" s="42">
        <f t="shared" si="0"/>
        <v>0.94700000000000017</v>
      </c>
      <c r="O14" s="52"/>
    </row>
    <row r="15" spans="4:15" x14ac:dyDescent="0.3">
      <c r="D15" s="51"/>
      <c r="L15" s="63">
        <v>750</v>
      </c>
      <c r="M15" s="42">
        <v>1.175</v>
      </c>
      <c r="N15" s="42">
        <f t="shared" si="0"/>
        <v>0.67466666666666708</v>
      </c>
      <c r="O15" s="52"/>
    </row>
    <row r="16" spans="4:15" x14ac:dyDescent="0.3">
      <c r="D16" s="51"/>
      <c r="L16" s="63">
        <v>500</v>
      </c>
      <c r="M16" s="42">
        <v>0.86566666666666703</v>
      </c>
      <c r="N16" s="42">
        <f t="shared" si="0"/>
        <v>0.36533333333333406</v>
      </c>
      <c r="O16" s="52"/>
    </row>
    <row r="17" spans="4:15" x14ac:dyDescent="0.3">
      <c r="D17" s="51"/>
      <c r="L17" s="63">
        <v>250</v>
      </c>
      <c r="M17" s="42">
        <v>0.66966666666666674</v>
      </c>
      <c r="N17" s="42">
        <f t="shared" si="0"/>
        <v>0.16933333333333378</v>
      </c>
      <c r="O17" s="52"/>
    </row>
    <row r="18" spans="4:15" x14ac:dyDescent="0.3">
      <c r="D18" s="51"/>
      <c r="L18" s="63">
        <v>125</v>
      </c>
      <c r="M18" s="42">
        <v>0.58066666666666655</v>
      </c>
      <c r="N18" s="42">
        <f t="shared" si="0"/>
        <v>8.033333333333359E-2</v>
      </c>
      <c r="O18" s="52"/>
    </row>
    <row r="19" spans="4:15" x14ac:dyDescent="0.3">
      <c r="D19" s="51"/>
      <c r="L19" s="63">
        <v>25</v>
      </c>
      <c r="M19" s="42">
        <v>0.51066666666666671</v>
      </c>
      <c r="N19" s="42">
        <f t="shared" si="0"/>
        <v>1.033333333333375E-2</v>
      </c>
      <c r="O19" s="52"/>
    </row>
    <row r="20" spans="4:15" ht="15" thickBot="1" x14ac:dyDescent="0.35">
      <c r="D20" s="51"/>
      <c r="L20" s="64">
        <v>0</v>
      </c>
      <c r="M20" s="43">
        <v>0.50033333333333296</v>
      </c>
      <c r="N20" s="43">
        <f>M20-0.500333333333333</f>
        <v>0</v>
      </c>
      <c r="O20" s="52"/>
    </row>
    <row r="21" spans="4:15" x14ac:dyDescent="0.3">
      <c r="D21" s="51"/>
      <c r="O21" s="52"/>
    </row>
    <row r="22" spans="4:15" x14ac:dyDescent="0.3">
      <c r="D22" s="51"/>
      <c r="O22" s="52"/>
    </row>
    <row r="23" spans="4:15" x14ac:dyDescent="0.3">
      <c r="D23" s="51"/>
      <c r="O23" s="52"/>
    </row>
    <row r="24" spans="4:15" x14ac:dyDescent="0.3">
      <c r="D24" s="51"/>
      <c r="O24" s="52"/>
    </row>
    <row r="25" spans="4:15" ht="15" thickBot="1" x14ac:dyDescent="0.35">
      <c r="D25" s="5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1"/>
    </row>
    <row r="31" spans="4:15" ht="15" thickBot="1" x14ac:dyDescent="0.35"/>
    <row r="32" spans="4:15" ht="15" thickBot="1" x14ac:dyDescent="0.35">
      <c r="D32" s="65" cm="1">
        <f t="array" aca="1" ref="D32" ca="1">+B42+D32:M43+D32:N43+D32+D32:L43</f>
        <v>0</v>
      </c>
      <c r="E32" s="173" t="s">
        <v>1</v>
      </c>
      <c r="F32" s="174"/>
      <c r="G32" s="174"/>
      <c r="H32" s="175"/>
      <c r="I32" s="173" t="s">
        <v>2</v>
      </c>
      <c r="J32" s="174"/>
      <c r="K32" s="174"/>
      <c r="L32" s="175"/>
    </row>
    <row r="33" spans="4:12" ht="15" thickBot="1" x14ac:dyDescent="0.35">
      <c r="D33" s="66" t="s">
        <v>3</v>
      </c>
      <c r="E33" s="176" t="s">
        <v>4</v>
      </c>
      <c r="F33" s="177"/>
      <c r="G33" s="176" t="s">
        <v>5</v>
      </c>
      <c r="H33" s="177"/>
      <c r="I33" s="176" t="s">
        <v>4</v>
      </c>
      <c r="J33" s="177"/>
      <c r="K33" s="176" t="s">
        <v>5</v>
      </c>
      <c r="L33" s="177"/>
    </row>
    <row r="34" spans="4:12" ht="15" thickBot="1" x14ac:dyDescent="0.35">
      <c r="D34" s="67" t="s">
        <v>6</v>
      </c>
      <c r="E34" s="67" t="s">
        <v>7</v>
      </c>
      <c r="F34" s="67" t="s">
        <v>8</v>
      </c>
      <c r="G34" s="67" t="s">
        <v>7</v>
      </c>
      <c r="H34" s="67" t="s">
        <v>8</v>
      </c>
      <c r="I34" s="67" t="s">
        <v>10</v>
      </c>
      <c r="J34" s="67" t="s">
        <v>11</v>
      </c>
      <c r="K34" s="67" t="s">
        <v>10</v>
      </c>
      <c r="L34" s="67" t="s">
        <v>11</v>
      </c>
    </row>
    <row r="35" spans="4:12" x14ac:dyDescent="0.3">
      <c r="D35" s="68" t="s">
        <v>13</v>
      </c>
      <c r="E35" s="69">
        <v>0.92800000000000005</v>
      </c>
      <c r="F35" s="70">
        <v>1.1579999999999999</v>
      </c>
      <c r="G35" s="71">
        <v>2.2000000000000002</v>
      </c>
      <c r="H35" s="72">
        <v>2.2879999999999998</v>
      </c>
      <c r="I35" s="73">
        <v>0.72099999999999997</v>
      </c>
      <c r="J35" s="70">
        <v>1.1359999999999999</v>
      </c>
      <c r="K35" s="74">
        <v>1.86</v>
      </c>
      <c r="L35" s="74">
        <v>1.696</v>
      </c>
    </row>
    <row r="36" spans="4:12" x14ac:dyDescent="0.3">
      <c r="D36" s="75" t="s">
        <v>37</v>
      </c>
      <c r="E36" s="69">
        <f t="shared" ref="E36:L36" si="1">(E35+0.0364)/0.0009</f>
        <v>1071.5555555555557</v>
      </c>
      <c r="F36" s="69">
        <f t="shared" si="1"/>
        <v>1327.1111111111111</v>
      </c>
      <c r="G36" s="69">
        <f t="shared" si="1"/>
        <v>2484.8888888888891</v>
      </c>
      <c r="H36" s="69">
        <f t="shared" si="1"/>
        <v>2582.6666666666665</v>
      </c>
      <c r="I36" s="69">
        <f t="shared" si="1"/>
        <v>841.55555555555554</v>
      </c>
      <c r="J36" s="69">
        <f t="shared" si="1"/>
        <v>1302.6666666666665</v>
      </c>
      <c r="K36" s="69">
        <f t="shared" si="1"/>
        <v>2107.1111111111113</v>
      </c>
      <c r="L36" s="69">
        <f t="shared" si="1"/>
        <v>1924.8888888888889</v>
      </c>
    </row>
    <row r="37" spans="4:12" x14ac:dyDescent="0.3">
      <c r="D37" s="76" t="s">
        <v>38</v>
      </c>
      <c r="E37" s="69">
        <f t="shared" ref="E37:L37" si="2">(E36*20)/1000</f>
        <v>21.431111111111115</v>
      </c>
      <c r="F37" s="69">
        <f t="shared" si="2"/>
        <v>26.542222222222222</v>
      </c>
      <c r="G37" s="69">
        <f t="shared" si="2"/>
        <v>49.69777777777778</v>
      </c>
      <c r="H37" s="69">
        <f t="shared" si="2"/>
        <v>51.653333333333329</v>
      </c>
      <c r="I37" s="69">
        <f t="shared" si="2"/>
        <v>16.83111111111111</v>
      </c>
      <c r="J37" s="69">
        <f t="shared" si="2"/>
        <v>26.053333333333327</v>
      </c>
      <c r="K37" s="69">
        <f t="shared" si="2"/>
        <v>42.142222222222223</v>
      </c>
      <c r="L37" s="69">
        <f t="shared" si="2"/>
        <v>38.497777777777785</v>
      </c>
    </row>
    <row r="38" spans="4:12" x14ac:dyDescent="0.3">
      <c r="D38" s="77" t="s">
        <v>16</v>
      </c>
      <c r="E38" s="78">
        <v>0.90500000000000003</v>
      </c>
      <c r="F38" s="79">
        <v>1.1599999999999999</v>
      </c>
      <c r="G38" s="80">
        <v>2.169</v>
      </c>
      <c r="H38" s="80">
        <v>2.2749999999999999</v>
      </c>
      <c r="I38" s="81">
        <v>0.71499999999999997</v>
      </c>
      <c r="J38" s="79">
        <v>1.133</v>
      </c>
      <c r="K38" s="82">
        <v>1.841</v>
      </c>
      <c r="L38" s="82">
        <v>1.726</v>
      </c>
    </row>
    <row r="39" spans="4:12" x14ac:dyDescent="0.3">
      <c r="D39" s="75" t="s">
        <v>37</v>
      </c>
      <c r="E39" s="78">
        <f t="shared" ref="E39:L39" si="3">(E38+0.0364)/0.0009</f>
        <v>1046</v>
      </c>
      <c r="F39" s="78">
        <f t="shared" si="3"/>
        <v>1329.3333333333333</v>
      </c>
      <c r="G39" s="78">
        <f t="shared" si="3"/>
        <v>2450.4444444444443</v>
      </c>
      <c r="H39" s="78">
        <f t="shared" si="3"/>
        <v>2568.2222222222222</v>
      </c>
      <c r="I39" s="78">
        <f t="shared" si="3"/>
        <v>834.88888888888891</v>
      </c>
      <c r="J39" s="78">
        <f t="shared" si="3"/>
        <v>1299.3333333333333</v>
      </c>
      <c r="K39" s="78">
        <f t="shared" si="3"/>
        <v>2086</v>
      </c>
      <c r="L39" s="78">
        <f t="shared" si="3"/>
        <v>1958.2222222222222</v>
      </c>
    </row>
    <row r="40" spans="4:12" x14ac:dyDescent="0.3">
      <c r="D40" s="77" t="s">
        <v>38</v>
      </c>
      <c r="E40" s="78">
        <f t="shared" ref="E40:L40" si="4">(E39*20)/1000</f>
        <v>20.92</v>
      </c>
      <c r="F40" s="78">
        <f t="shared" si="4"/>
        <v>26.586666666666666</v>
      </c>
      <c r="G40" s="78">
        <f t="shared" si="4"/>
        <v>49.00888888888889</v>
      </c>
      <c r="H40" s="78">
        <f t="shared" si="4"/>
        <v>51.364444444444445</v>
      </c>
      <c r="I40" s="78">
        <f t="shared" si="4"/>
        <v>16.697777777777777</v>
      </c>
      <c r="J40" s="78">
        <f t="shared" si="4"/>
        <v>25.986666666666665</v>
      </c>
      <c r="K40" s="78">
        <f t="shared" si="4"/>
        <v>41.72</v>
      </c>
      <c r="L40" s="78">
        <f t="shared" si="4"/>
        <v>39.164444444444442</v>
      </c>
    </row>
    <row r="41" spans="4:12" x14ac:dyDescent="0.3">
      <c r="D41" s="77" t="s">
        <v>17</v>
      </c>
      <c r="E41" s="83">
        <v>0.93400000000000005</v>
      </c>
      <c r="F41" s="84">
        <v>1.163</v>
      </c>
      <c r="G41" s="85">
        <v>2.2789999999999999</v>
      </c>
      <c r="H41" s="85">
        <v>2.2829999999999999</v>
      </c>
      <c r="I41" s="86">
        <v>0.73</v>
      </c>
      <c r="J41" s="84">
        <v>1.121</v>
      </c>
      <c r="K41" s="87">
        <v>1.835</v>
      </c>
      <c r="L41" s="87">
        <v>1.7769999999999999</v>
      </c>
    </row>
    <row r="42" spans="4:12" x14ac:dyDescent="0.3">
      <c r="D42" s="75" t="s">
        <v>37</v>
      </c>
      <c r="E42" s="88">
        <f t="shared" ref="E42:L42" si="5">(E41+0.0364)/0.0009</f>
        <v>1078.2222222222224</v>
      </c>
      <c r="F42" s="88">
        <f t="shared" si="5"/>
        <v>1332.6666666666667</v>
      </c>
      <c r="G42" s="88">
        <f t="shared" si="5"/>
        <v>2572.6666666666665</v>
      </c>
      <c r="H42" s="88">
        <f t="shared" si="5"/>
        <v>2577.1111111111109</v>
      </c>
      <c r="I42" s="88">
        <f t="shared" si="5"/>
        <v>851.55555555555554</v>
      </c>
      <c r="J42" s="88">
        <f t="shared" si="5"/>
        <v>1286</v>
      </c>
      <c r="K42" s="88">
        <f t="shared" si="5"/>
        <v>2079.3333333333335</v>
      </c>
      <c r="L42" s="88">
        <f t="shared" si="5"/>
        <v>2014.8888888888889</v>
      </c>
    </row>
    <row r="43" spans="4:12" ht="15" thickBot="1" x14ac:dyDescent="0.35">
      <c r="D43" s="89" t="s">
        <v>38</v>
      </c>
      <c r="E43" s="90">
        <f t="shared" ref="E43:L43" si="6">(E42*20)/1000</f>
        <v>21.564444444444447</v>
      </c>
      <c r="F43" s="90">
        <f t="shared" si="6"/>
        <v>26.653333333333336</v>
      </c>
      <c r="G43" s="90">
        <f t="shared" si="6"/>
        <v>51.453333333333326</v>
      </c>
      <c r="H43" s="90">
        <f t="shared" si="6"/>
        <v>51.542222222222222</v>
      </c>
      <c r="I43" s="90">
        <f t="shared" si="6"/>
        <v>17.031111111111109</v>
      </c>
      <c r="J43" s="90">
        <f t="shared" si="6"/>
        <v>25.72</v>
      </c>
      <c r="K43" s="90">
        <f t="shared" si="6"/>
        <v>41.586666666666673</v>
      </c>
      <c r="L43" s="90">
        <f t="shared" si="6"/>
        <v>40.297777777777782</v>
      </c>
    </row>
  </sheetData>
  <mergeCells count="6">
    <mergeCell ref="E32:H32"/>
    <mergeCell ref="I32:L32"/>
    <mergeCell ref="E33:F33"/>
    <mergeCell ref="G33:H33"/>
    <mergeCell ref="I33:J33"/>
    <mergeCell ref="K33:L3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9EA7-BC36-4E04-A2CA-1E064F29EE16}">
  <dimension ref="A1:D25"/>
  <sheetViews>
    <sheetView workbookViewId="0">
      <selection activeCell="D2" sqref="D2:D25"/>
    </sheetView>
  </sheetViews>
  <sheetFormatPr defaultRowHeight="14.4" x14ac:dyDescent="0.3"/>
  <cols>
    <col min="4" max="4" width="13.21875" bestFit="1" customWidth="1"/>
  </cols>
  <sheetData>
    <row r="1" spans="1:4" x14ac:dyDescent="0.3">
      <c r="A1" t="s">
        <v>177</v>
      </c>
      <c r="B1" t="s">
        <v>176</v>
      </c>
      <c r="C1" t="s">
        <v>46</v>
      </c>
      <c r="D1" t="s">
        <v>173</v>
      </c>
    </row>
    <row r="2" spans="1:4" x14ac:dyDescent="0.3">
      <c r="A2" t="s">
        <v>22</v>
      </c>
      <c r="B2" t="s">
        <v>4</v>
      </c>
      <c r="C2" s="143" t="s">
        <v>25</v>
      </c>
      <c r="D2" s="146">
        <v>1071.5555555555557</v>
      </c>
    </row>
    <row r="3" spans="1:4" x14ac:dyDescent="0.3">
      <c r="A3" t="s">
        <v>22</v>
      </c>
      <c r="B3" t="s">
        <v>4</v>
      </c>
      <c r="C3" s="143" t="s">
        <v>25</v>
      </c>
      <c r="D3" s="146">
        <v>1046</v>
      </c>
    </row>
    <row r="4" spans="1:4" x14ac:dyDescent="0.3">
      <c r="A4" t="s">
        <v>22</v>
      </c>
      <c r="B4" t="s">
        <v>4</v>
      </c>
      <c r="C4" s="143" t="s">
        <v>25</v>
      </c>
      <c r="D4" s="146">
        <v>1078.2222222222224</v>
      </c>
    </row>
    <row r="5" spans="1:4" x14ac:dyDescent="0.3">
      <c r="A5" t="s">
        <v>22</v>
      </c>
      <c r="B5" t="s">
        <v>4</v>
      </c>
      <c r="C5" s="143" t="s">
        <v>175</v>
      </c>
      <c r="D5" s="146">
        <v>1327.1111111111111</v>
      </c>
    </row>
    <row r="6" spans="1:4" x14ac:dyDescent="0.3">
      <c r="A6" t="s">
        <v>22</v>
      </c>
      <c r="B6" t="s">
        <v>4</v>
      </c>
      <c r="C6" s="143" t="s">
        <v>175</v>
      </c>
      <c r="D6" s="146">
        <v>1329.3333333333333</v>
      </c>
    </row>
    <row r="7" spans="1:4" x14ac:dyDescent="0.3">
      <c r="A7" t="s">
        <v>22</v>
      </c>
      <c r="B7" t="s">
        <v>4</v>
      </c>
      <c r="C7" s="143" t="s">
        <v>175</v>
      </c>
      <c r="D7" s="146">
        <v>1332.6666666666667</v>
      </c>
    </row>
    <row r="8" spans="1:4" x14ac:dyDescent="0.3">
      <c r="A8" t="s">
        <v>22</v>
      </c>
      <c r="B8" t="s">
        <v>5</v>
      </c>
      <c r="C8" s="143" t="s">
        <v>25</v>
      </c>
      <c r="D8" s="146">
        <v>2484.8888888888891</v>
      </c>
    </row>
    <row r="9" spans="1:4" x14ac:dyDescent="0.3">
      <c r="A9" t="s">
        <v>22</v>
      </c>
      <c r="B9" t="s">
        <v>5</v>
      </c>
      <c r="C9" s="143" t="s">
        <v>25</v>
      </c>
      <c r="D9" s="146">
        <v>2450.4444444444443</v>
      </c>
    </row>
    <row r="10" spans="1:4" x14ac:dyDescent="0.3">
      <c r="A10" t="s">
        <v>22</v>
      </c>
      <c r="B10" t="s">
        <v>5</v>
      </c>
      <c r="C10" s="143" t="s">
        <v>25</v>
      </c>
      <c r="D10" s="146">
        <v>2572.6666666666665</v>
      </c>
    </row>
    <row r="11" spans="1:4" x14ac:dyDescent="0.3">
      <c r="A11" t="s">
        <v>22</v>
      </c>
      <c r="B11" t="s">
        <v>5</v>
      </c>
      <c r="C11" s="143" t="s">
        <v>175</v>
      </c>
      <c r="D11" s="146">
        <v>2582.6666666666665</v>
      </c>
    </row>
    <row r="12" spans="1:4" x14ac:dyDescent="0.3">
      <c r="A12" t="s">
        <v>22</v>
      </c>
      <c r="B12" t="s">
        <v>5</v>
      </c>
      <c r="C12" s="143" t="s">
        <v>175</v>
      </c>
      <c r="D12" s="146">
        <v>2568.2222222222222</v>
      </c>
    </row>
    <row r="13" spans="1:4" x14ac:dyDescent="0.3">
      <c r="A13" t="s">
        <v>22</v>
      </c>
      <c r="B13" t="s">
        <v>5</v>
      </c>
      <c r="C13" s="143" t="s">
        <v>175</v>
      </c>
      <c r="D13" s="146">
        <v>2577.1111111111109</v>
      </c>
    </row>
    <row r="14" spans="1:4" x14ac:dyDescent="0.3">
      <c r="A14" t="s">
        <v>23</v>
      </c>
      <c r="B14" t="s">
        <v>4</v>
      </c>
      <c r="C14" s="143" t="s">
        <v>25</v>
      </c>
      <c r="D14" s="146">
        <v>841.55555555555554</v>
      </c>
    </row>
    <row r="15" spans="1:4" x14ac:dyDescent="0.3">
      <c r="A15" t="s">
        <v>23</v>
      </c>
      <c r="B15" t="s">
        <v>4</v>
      </c>
      <c r="C15" s="143" t="s">
        <v>25</v>
      </c>
      <c r="D15" s="146">
        <v>834.88888888888891</v>
      </c>
    </row>
    <row r="16" spans="1:4" x14ac:dyDescent="0.3">
      <c r="A16" t="s">
        <v>23</v>
      </c>
      <c r="B16" t="s">
        <v>4</v>
      </c>
      <c r="C16" s="143" t="s">
        <v>25</v>
      </c>
      <c r="D16" s="146">
        <v>851.55555555555554</v>
      </c>
    </row>
    <row r="17" spans="1:4" x14ac:dyDescent="0.3">
      <c r="A17" t="s">
        <v>23</v>
      </c>
      <c r="B17" t="s">
        <v>4</v>
      </c>
      <c r="C17" s="143" t="s">
        <v>175</v>
      </c>
      <c r="D17" s="146">
        <v>1302.6666666666665</v>
      </c>
    </row>
    <row r="18" spans="1:4" x14ac:dyDescent="0.3">
      <c r="A18" t="s">
        <v>23</v>
      </c>
      <c r="B18" t="s">
        <v>4</v>
      </c>
      <c r="C18" s="143" t="s">
        <v>175</v>
      </c>
      <c r="D18" s="146">
        <v>1299.3333333333333</v>
      </c>
    </row>
    <row r="19" spans="1:4" x14ac:dyDescent="0.3">
      <c r="A19" t="s">
        <v>23</v>
      </c>
      <c r="B19" t="s">
        <v>4</v>
      </c>
      <c r="C19" s="143" t="s">
        <v>175</v>
      </c>
      <c r="D19" s="146">
        <v>1286</v>
      </c>
    </row>
    <row r="20" spans="1:4" x14ac:dyDescent="0.3">
      <c r="A20" t="s">
        <v>23</v>
      </c>
      <c r="B20" t="s">
        <v>5</v>
      </c>
      <c r="C20" s="143" t="s">
        <v>25</v>
      </c>
      <c r="D20" s="146">
        <v>2107.1111111111113</v>
      </c>
    </row>
    <row r="21" spans="1:4" x14ac:dyDescent="0.3">
      <c r="A21" t="s">
        <v>23</v>
      </c>
      <c r="B21" t="s">
        <v>5</v>
      </c>
      <c r="C21" s="143" t="s">
        <v>25</v>
      </c>
      <c r="D21" s="146">
        <v>2086</v>
      </c>
    </row>
    <row r="22" spans="1:4" x14ac:dyDescent="0.3">
      <c r="A22" t="s">
        <v>23</v>
      </c>
      <c r="B22" t="s">
        <v>5</v>
      </c>
      <c r="C22" s="143" t="s">
        <v>25</v>
      </c>
      <c r="D22" s="146">
        <v>2079.3333333333335</v>
      </c>
    </row>
    <row r="23" spans="1:4" x14ac:dyDescent="0.3">
      <c r="A23" t="s">
        <v>23</v>
      </c>
      <c r="B23" t="s">
        <v>5</v>
      </c>
      <c r="C23" s="143" t="s">
        <v>175</v>
      </c>
      <c r="D23" s="146">
        <v>1924.8888888888889</v>
      </c>
    </row>
    <row r="24" spans="1:4" x14ac:dyDescent="0.3">
      <c r="A24" t="s">
        <v>23</v>
      </c>
      <c r="B24" t="s">
        <v>5</v>
      </c>
      <c r="C24" s="143" t="s">
        <v>175</v>
      </c>
      <c r="D24" s="146">
        <v>1958.2222222222222</v>
      </c>
    </row>
    <row r="25" spans="1:4" x14ac:dyDescent="0.3">
      <c r="A25" t="s">
        <v>23</v>
      </c>
      <c r="B25" t="s">
        <v>5</v>
      </c>
      <c r="C25" s="143" t="s">
        <v>175</v>
      </c>
      <c r="D25" s="146">
        <v>2014.8888888888889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EE07-21CF-4DEA-8330-F21F542699BC}">
  <dimension ref="A1:K15"/>
  <sheetViews>
    <sheetView workbookViewId="0">
      <selection activeCell="J19" sqref="J19"/>
    </sheetView>
  </sheetViews>
  <sheetFormatPr defaultRowHeight="14.4" x14ac:dyDescent="0.3"/>
  <cols>
    <col min="1" max="1" width="18.21875" customWidth="1"/>
    <col min="2" max="5" width="16.77734375" bestFit="1" customWidth="1"/>
    <col min="6" max="8" width="17.77734375" bestFit="1" customWidth="1"/>
    <col min="9" max="11" width="16.77734375" bestFit="1" customWidth="1"/>
  </cols>
  <sheetData>
    <row r="1" spans="1:11" x14ac:dyDescent="0.3">
      <c r="A1" s="143" t="s">
        <v>70</v>
      </c>
      <c r="B1" s="143" t="s">
        <v>71</v>
      </c>
      <c r="C1" s="143" t="s">
        <v>72</v>
      </c>
      <c r="D1" s="143" t="s">
        <v>73</v>
      </c>
      <c r="E1" s="143" t="s">
        <v>74</v>
      </c>
      <c r="F1" s="143" t="s">
        <v>75</v>
      </c>
      <c r="G1" s="143" t="s">
        <v>76</v>
      </c>
      <c r="H1" s="143" t="s">
        <v>77</v>
      </c>
      <c r="I1" s="143" t="s">
        <v>78</v>
      </c>
      <c r="J1" s="143" t="s">
        <v>79</v>
      </c>
      <c r="K1" s="143" t="s">
        <v>80</v>
      </c>
    </row>
    <row r="2" spans="1:11" x14ac:dyDescent="0.3">
      <c r="A2" s="143" t="s">
        <v>81</v>
      </c>
      <c r="B2" s="143">
        <v>0</v>
      </c>
      <c r="C2" s="143">
        <v>0</v>
      </c>
      <c r="D2" s="143">
        <v>0</v>
      </c>
      <c r="E2" s="143">
        <v>0</v>
      </c>
      <c r="F2" s="143">
        <v>0</v>
      </c>
      <c r="G2" s="143">
        <v>0</v>
      </c>
      <c r="H2" s="143">
        <v>0</v>
      </c>
      <c r="I2" s="143">
        <v>0</v>
      </c>
      <c r="J2" s="143">
        <v>0</v>
      </c>
      <c r="K2" s="143">
        <v>0</v>
      </c>
    </row>
    <row r="3" spans="1:11" x14ac:dyDescent="0.3">
      <c r="A3" s="143" t="s">
        <v>82</v>
      </c>
      <c r="B3" s="143">
        <v>1</v>
      </c>
      <c r="C3" s="143">
        <v>1</v>
      </c>
      <c r="D3" s="143">
        <v>1</v>
      </c>
      <c r="E3" s="143">
        <v>1</v>
      </c>
      <c r="F3" s="143">
        <v>90</v>
      </c>
      <c r="G3" s="143">
        <v>90</v>
      </c>
      <c r="H3" s="143">
        <v>90</v>
      </c>
      <c r="I3" s="143">
        <v>1</v>
      </c>
      <c r="J3" s="143">
        <v>1</v>
      </c>
      <c r="K3" s="143">
        <v>1</v>
      </c>
    </row>
    <row r="4" spans="1:11" x14ac:dyDescent="0.3">
      <c r="A4" s="143" t="s">
        <v>83</v>
      </c>
      <c r="B4" s="143">
        <v>10</v>
      </c>
      <c r="C4" s="143">
        <v>10</v>
      </c>
      <c r="D4" s="143">
        <v>10</v>
      </c>
      <c r="E4" s="143">
        <v>10</v>
      </c>
      <c r="F4" s="143">
        <v>900</v>
      </c>
      <c r="G4" s="143">
        <v>900</v>
      </c>
      <c r="H4" s="143">
        <v>900</v>
      </c>
      <c r="I4" s="143">
        <v>10</v>
      </c>
      <c r="J4" s="143">
        <v>10</v>
      </c>
      <c r="K4" s="143">
        <v>10</v>
      </c>
    </row>
    <row r="5" spans="1:11" x14ac:dyDescent="0.3">
      <c r="A5" s="143" t="s">
        <v>84</v>
      </c>
      <c r="B5" s="143">
        <v>20</v>
      </c>
      <c r="C5" s="143">
        <v>20</v>
      </c>
      <c r="D5" s="143">
        <v>20</v>
      </c>
      <c r="E5" s="143">
        <v>20</v>
      </c>
      <c r="F5" s="143">
        <v>1800</v>
      </c>
      <c r="G5" s="143">
        <v>1800</v>
      </c>
      <c r="H5" s="143">
        <v>1800</v>
      </c>
      <c r="I5" s="143">
        <v>20</v>
      </c>
      <c r="J5" s="143">
        <v>20</v>
      </c>
      <c r="K5" s="143">
        <v>20</v>
      </c>
    </row>
    <row r="6" spans="1:11" x14ac:dyDescent="0.3">
      <c r="A6" s="143" t="s">
        <v>85</v>
      </c>
      <c r="B6" s="143">
        <v>50</v>
      </c>
      <c r="C6" s="143">
        <v>50</v>
      </c>
      <c r="D6" s="143">
        <v>50</v>
      </c>
      <c r="E6" s="143">
        <v>50</v>
      </c>
      <c r="F6" s="143">
        <v>4500</v>
      </c>
      <c r="G6" s="143">
        <v>4500</v>
      </c>
      <c r="H6" s="143">
        <v>4500</v>
      </c>
      <c r="I6" s="143">
        <v>50</v>
      </c>
      <c r="J6" s="143">
        <v>50</v>
      </c>
      <c r="K6" s="143">
        <v>50</v>
      </c>
    </row>
    <row r="7" spans="1:11" x14ac:dyDescent="0.3">
      <c r="A7" s="143" t="s">
        <v>86</v>
      </c>
      <c r="B7" s="143">
        <v>100</v>
      </c>
      <c r="C7" s="143">
        <v>100</v>
      </c>
      <c r="D7" s="143">
        <v>100</v>
      </c>
      <c r="E7" s="143">
        <v>100</v>
      </c>
      <c r="F7" s="143">
        <v>9000</v>
      </c>
      <c r="G7" s="143">
        <v>9000</v>
      </c>
      <c r="H7" s="143">
        <v>9000</v>
      </c>
      <c r="I7" s="143">
        <v>100</v>
      </c>
      <c r="J7" s="143">
        <v>100</v>
      </c>
      <c r="K7" s="143">
        <v>100</v>
      </c>
    </row>
    <row r="8" spans="1:11" x14ac:dyDescent="0.3">
      <c r="A8" s="144" t="s">
        <v>87</v>
      </c>
      <c r="B8" s="145">
        <v>0.39</v>
      </c>
      <c r="C8" s="145">
        <v>0.42</v>
      </c>
      <c r="D8" s="145">
        <v>0.44</v>
      </c>
      <c r="E8" s="145">
        <v>0.44</v>
      </c>
      <c r="F8" s="143">
        <v>7.23</v>
      </c>
      <c r="G8" s="143">
        <v>7.27</v>
      </c>
      <c r="H8" s="143">
        <v>6.94</v>
      </c>
      <c r="I8" s="143">
        <v>0.01</v>
      </c>
      <c r="J8" s="143" t="s">
        <v>88</v>
      </c>
      <c r="K8" s="143" t="s">
        <v>89</v>
      </c>
    </row>
    <row r="9" spans="1:11" x14ac:dyDescent="0.3">
      <c r="A9" s="144" t="s">
        <v>90</v>
      </c>
      <c r="B9" s="143">
        <v>0.84</v>
      </c>
      <c r="C9" s="143">
        <v>0.79</v>
      </c>
      <c r="D9" s="143">
        <v>0.82</v>
      </c>
      <c r="E9" s="143">
        <v>0.83</v>
      </c>
      <c r="F9" s="143">
        <v>13.93</v>
      </c>
      <c r="G9" s="143">
        <v>14.19</v>
      </c>
      <c r="H9" s="143">
        <v>13.62</v>
      </c>
      <c r="I9" s="143">
        <v>0.19</v>
      </c>
      <c r="J9" s="143">
        <v>0.05</v>
      </c>
      <c r="K9" s="143">
        <v>0.33</v>
      </c>
    </row>
    <row r="10" spans="1:11" x14ac:dyDescent="0.3">
      <c r="A10" s="144" t="s">
        <v>91</v>
      </c>
      <c r="B10" s="143">
        <v>0.35</v>
      </c>
      <c r="C10" s="143">
        <v>0.36</v>
      </c>
      <c r="D10" s="143">
        <v>0.37</v>
      </c>
      <c r="E10" s="143">
        <v>0.44</v>
      </c>
      <c r="F10" s="143">
        <v>16.03</v>
      </c>
      <c r="G10" s="143">
        <v>16.36</v>
      </c>
      <c r="H10" s="143">
        <v>15.83</v>
      </c>
      <c r="I10" s="143">
        <v>0.04</v>
      </c>
      <c r="J10" s="143" t="s">
        <v>89</v>
      </c>
      <c r="K10" s="143" t="s">
        <v>92</v>
      </c>
    </row>
    <row r="11" spans="1:11" x14ac:dyDescent="0.3">
      <c r="A11" s="144" t="s">
        <v>93</v>
      </c>
      <c r="B11" s="143">
        <v>0.84</v>
      </c>
      <c r="C11" s="143">
        <v>0.77</v>
      </c>
      <c r="D11" s="143">
        <v>0.84</v>
      </c>
      <c r="E11" s="143">
        <v>0.88</v>
      </c>
      <c r="F11" s="143">
        <v>37.6</v>
      </c>
      <c r="G11" s="143">
        <v>38.729999999999997</v>
      </c>
      <c r="H11" s="143">
        <v>37.01</v>
      </c>
      <c r="I11" s="143">
        <v>0.17</v>
      </c>
      <c r="J11" s="143" t="s">
        <v>92</v>
      </c>
      <c r="K11" s="143">
        <v>0.39</v>
      </c>
    </row>
    <row r="12" spans="1:11" x14ac:dyDescent="0.3">
      <c r="A12" s="144" t="s">
        <v>94</v>
      </c>
      <c r="B12" s="143">
        <v>0.32</v>
      </c>
      <c r="C12" s="143">
        <v>0.32</v>
      </c>
      <c r="D12" s="143">
        <v>0.33</v>
      </c>
      <c r="E12" s="143">
        <v>0.37</v>
      </c>
      <c r="F12" s="143">
        <v>5.2</v>
      </c>
      <c r="G12" s="143">
        <v>5.34</v>
      </c>
      <c r="H12" s="143">
        <v>5.25</v>
      </c>
      <c r="I12" s="143" t="s">
        <v>88</v>
      </c>
      <c r="J12" s="143" t="s">
        <v>95</v>
      </c>
      <c r="K12" s="143" t="s">
        <v>96</v>
      </c>
    </row>
    <row r="13" spans="1:11" x14ac:dyDescent="0.3">
      <c r="A13" s="144" t="s">
        <v>97</v>
      </c>
      <c r="B13" s="143">
        <v>0.54</v>
      </c>
      <c r="C13" s="143">
        <v>0.57999999999999996</v>
      </c>
      <c r="D13" s="143">
        <v>0.56000000000000005</v>
      </c>
      <c r="E13" s="143">
        <v>0.62</v>
      </c>
      <c r="F13" s="143">
        <v>9.16</v>
      </c>
      <c r="G13" s="143">
        <v>9.34</v>
      </c>
      <c r="H13" s="143">
        <v>8.94</v>
      </c>
      <c r="I13" s="143">
        <v>0.1</v>
      </c>
      <c r="J13" s="143">
        <v>0.05</v>
      </c>
      <c r="K13" s="143">
        <v>0.28000000000000003</v>
      </c>
    </row>
    <row r="14" spans="1:11" x14ac:dyDescent="0.3">
      <c r="A14" s="144" t="s">
        <v>98</v>
      </c>
      <c r="B14" s="143">
        <v>0.44</v>
      </c>
      <c r="C14" s="143">
        <v>0.46</v>
      </c>
      <c r="D14" s="143">
        <v>0.47</v>
      </c>
      <c r="E14" s="143">
        <v>0.5</v>
      </c>
      <c r="F14" s="143">
        <v>18.32</v>
      </c>
      <c r="G14" s="143">
        <v>18.61</v>
      </c>
      <c r="H14" s="143">
        <v>18.18</v>
      </c>
      <c r="I14" s="143">
        <v>0.02</v>
      </c>
      <c r="J14" s="143" t="s">
        <v>89</v>
      </c>
      <c r="K14" s="143" t="s">
        <v>99</v>
      </c>
    </row>
    <row r="15" spans="1:11" x14ac:dyDescent="0.3">
      <c r="A15" s="144" t="s">
        <v>100</v>
      </c>
      <c r="B15" s="143">
        <v>0.94</v>
      </c>
      <c r="C15" s="143">
        <v>0.86</v>
      </c>
      <c r="D15" s="143">
        <v>0.95</v>
      </c>
      <c r="E15" s="143">
        <v>1.02</v>
      </c>
      <c r="F15" s="143">
        <v>37.4</v>
      </c>
      <c r="G15" s="143">
        <v>37.840000000000003</v>
      </c>
      <c r="H15" s="143">
        <v>36.65</v>
      </c>
      <c r="I15" s="143">
        <v>0.09</v>
      </c>
      <c r="J15" s="143" t="s">
        <v>101</v>
      </c>
      <c r="K15" s="143">
        <v>0.27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44C6-4412-4B6B-9617-A7DD34362CD7}">
  <dimension ref="A1:AL18"/>
  <sheetViews>
    <sheetView workbookViewId="0">
      <selection activeCell="E17" sqref="E17"/>
    </sheetView>
  </sheetViews>
  <sheetFormatPr defaultColWidth="25.5546875" defaultRowHeight="14.4" x14ac:dyDescent="0.3"/>
  <cols>
    <col min="1" max="16384" width="25.5546875" style="143"/>
  </cols>
  <sheetData>
    <row r="1" spans="1:38" x14ac:dyDescent="0.3">
      <c r="A1" s="143" t="s">
        <v>70</v>
      </c>
      <c r="B1" s="143" t="s">
        <v>102</v>
      </c>
      <c r="C1" s="143" t="s">
        <v>103</v>
      </c>
      <c r="D1" s="143" t="s">
        <v>104</v>
      </c>
      <c r="E1" s="143" t="s">
        <v>105</v>
      </c>
      <c r="F1" s="143" t="s">
        <v>106</v>
      </c>
      <c r="G1" s="143" t="s">
        <v>107</v>
      </c>
      <c r="H1" s="143" t="s">
        <v>108</v>
      </c>
      <c r="I1" s="143" t="s">
        <v>109</v>
      </c>
      <c r="J1" s="143" t="s">
        <v>110</v>
      </c>
      <c r="K1" s="143" t="s">
        <v>111</v>
      </c>
      <c r="L1" s="143" t="s">
        <v>112</v>
      </c>
      <c r="M1" s="143" t="s">
        <v>113</v>
      </c>
      <c r="N1" s="143" t="s">
        <v>114</v>
      </c>
      <c r="O1" s="143" t="s">
        <v>115</v>
      </c>
      <c r="P1" s="143" t="s">
        <v>116</v>
      </c>
      <c r="Q1" s="143" t="s">
        <v>117</v>
      </c>
      <c r="R1" s="143" t="s">
        <v>118</v>
      </c>
      <c r="S1" s="143" t="s">
        <v>119</v>
      </c>
      <c r="T1" s="143" t="s">
        <v>120</v>
      </c>
      <c r="U1" s="143" t="s">
        <v>121</v>
      </c>
      <c r="V1" s="143" t="s">
        <v>122</v>
      </c>
      <c r="W1" s="143" t="s">
        <v>123</v>
      </c>
      <c r="X1" s="143" t="s">
        <v>124</v>
      </c>
      <c r="Y1" s="143" t="s">
        <v>125</v>
      </c>
      <c r="Z1" s="143" t="s">
        <v>126</v>
      </c>
      <c r="AA1" s="143" t="s">
        <v>127</v>
      </c>
      <c r="AB1" s="143" t="s">
        <v>128</v>
      </c>
      <c r="AC1" s="143" t="s">
        <v>129</v>
      </c>
      <c r="AD1" s="143" t="s">
        <v>130</v>
      </c>
      <c r="AE1" s="143" t="s">
        <v>131</v>
      </c>
      <c r="AF1" s="143" t="s">
        <v>132</v>
      </c>
      <c r="AG1" s="143" t="s">
        <v>133</v>
      </c>
      <c r="AH1" s="143" t="s">
        <v>134</v>
      </c>
      <c r="AI1" s="143" t="s">
        <v>135</v>
      </c>
      <c r="AJ1" s="143" t="s">
        <v>136</v>
      </c>
      <c r="AK1" s="143" t="s">
        <v>137</v>
      </c>
      <c r="AL1" s="143" t="s">
        <v>138</v>
      </c>
    </row>
    <row r="2" spans="1:38" x14ac:dyDescent="0.3">
      <c r="A2" s="143" t="s">
        <v>81</v>
      </c>
      <c r="B2" s="143">
        <v>0</v>
      </c>
      <c r="C2" s="143">
        <v>0</v>
      </c>
      <c r="D2" s="143">
        <v>0</v>
      </c>
      <c r="E2" s="143">
        <v>0</v>
      </c>
      <c r="F2" s="143">
        <v>0</v>
      </c>
      <c r="G2" s="143">
        <v>0</v>
      </c>
      <c r="H2" s="143">
        <v>0</v>
      </c>
      <c r="I2" s="143">
        <v>0</v>
      </c>
      <c r="J2" s="143">
        <v>0</v>
      </c>
      <c r="K2" s="143">
        <v>0</v>
      </c>
      <c r="L2" s="143">
        <v>0</v>
      </c>
      <c r="M2" s="143">
        <v>0</v>
      </c>
      <c r="N2" s="143">
        <v>0</v>
      </c>
      <c r="O2" s="143">
        <v>0</v>
      </c>
      <c r="P2" s="143">
        <v>0</v>
      </c>
      <c r="Q2" s="143">
        <v>0</v>
      </c>
      <c r="R2" s="143">
        <v>0</v>
      </c>
      <c r="S2" s="143">
        <v>0</v>
      </c>
      <c r="T2" s="143">
        <v>0</v>
      </c>
      <c r="U2" s="143">
        <v>0</v>
      </c>
      <c r="V2" s="143">
        <v>0</v>
      </c>
      <c r="W2" s="143">
        <v>0</v>
      </c>
      <c r="X2" s="143">
        <v>0</v>
      </c>
      <c r="Y2" s="143">
        <v>0</v>
      </c>
      <c r="Z2" s="143">
        <v>0</v>
      </c>
      <c r="AA2" s="143">
        <v>0</v>
      </c>
      <c r="AB2" s="143">
        <v>0</v>
      </c>
      <c r="AC2" s="143">
        <v>0</v>
      </c>
      <c r="AD2" s="143">
        <v>0</v>
      </c>
      <c r="AE2" s="143">
        <v>0</v>
      </c>
      <c r="AF2" s="143">
        <v>0</v>
      </c>
      <c r="AG2" s="143">
        <v>0</v>
      </c>
      <c r="AH2" s="143">
        <v>0</v>
      </c>
      <c r="AI2" s="143">
        <v>0</v>
      </c>
      <c r="AJ2" s="143">
        <v>0</v>
      </c>
      <c r="AK2" s="143">
        <v>0</v>
      </c>
      <c r="AL2" s="143">
        <v>0</v>
      </c>
    </row>
    <row r="3" spans="1:38" x14ac:dyDescent="0.3">
      <c r="A3" s="143" t="s">
        <v>82</v>
      </c>
      <c r="B3" s="143">
        <v>90</v>
      </c>
      <c r="C3" s="143">
        <v>90</v>
      </c>
      <c r="D3" s="143">
        <v>90</v>
      </c>
      <c r="E3" s="143">
        <v>1</v>
      </c>
      <c r="F3" s="143">
        <v>1</v>
      </c>
      <c r="G3" s="143">
        <v>1</v>
      </c>
      <c r="H3" s="143">
        <v>1</v>
      </c>
      <c r="I3" s="143">
        <v>1</v>
      </c>
      <c r="J3" s="143">
        <v>1</v>
      </c>
      <c r="K3" s="143">
        <v>1</v>
      </c>
      <c r="L3" s="143">
        <v>1</v>
      </c>
      <c r="M3" s="143">
        <v>1</v>
      </c>
      <c r="N3" s="143">
        <v>1</v>
      </c>
      <c r="O3" s="143">
        <v>1</v>
      </c>
      <c r="P3" s="143">
        <v>1</v>
      </c>
      <c r="Q3" s="143">
        <v>1</v>
      </c>
      <c r="R3" s="143">
        <v>1</v>
      </c>
      <c r="S3" s="143">
        <v>1</v>
      </c>
      <c r="T3" s="143">
        <v>90</v>
      </c>
      <c r="U3" s="143">
        <v>90</v>
      </c>
      <c r="V3" s="143">
        <v>90</v>
      </c>
      <c r="W3" s="143">
        <v>90</v>
      </c>
      <c r="X3" s="143">
        <v>90</v>
      </c>
      <c r="Y3" s="143">
        <v>90</v>
      </c>
      <c r="Z3" s="143">
        <v>90</v>
      </c>
      <c r="AA3" s="143">
        <v>1</v>
      </c>
      <c r="AB3" s="143">
        <v>1</v>
      </c>
      <c r="AC3" s="143">
        <v>1</v>
      </c>
      <c r="AD3" s="143">
        <v>1</v>
      </c>
      <c r="AE3" s="143">
        <v>1</v>
      </c>
      <c r="AF3" s="143">
        <v>1</v>
      </c>
      <c r="AG3" s="143">
        <v>90</v>
      </c>
      <c r="AH3" s="143">
        <v>90</v>
      </c>
      <c r="AI3" s="143">
        <v>1</v>
      </c>
      <c r="AJ3" s="143">
        <v>1</v>
      </c>
      <c r="AK3" s="143">
        <v>1</v>
      </c>
      <c r="AL3" s="143">
        <v>1</v>
      </c>
    </row>
    <row r="4" spans="1:38" x14ac:dyDescent="0.3">
      <c r="A4" s="143" t="s">
        <v>83</v>
      </c>
      <c r="B4" s="143">
        <v>900</v>
      </c>
      <c r="C4" s="143">
        <v>900</v>
      </c>
      <c r="D4" s="143">
        <v>900</v>
      </c>
      <c r="E4" s="143">
        <v>10</v>
      </c>
      <c r="F4" s="143">
        <v>10</v>
      </c>
      <c r="G4" s="143">
        <v>10</v>
      </c>
      <c r="H4" s="143">
        <v>10</v>
      </c>
      <c r="I4" s="143">
        <v>10</v>
      </c>
      <c r="J4" s="143">
        <v>10</v>
      </c>
      <c r="K4" s="143">
        <v>10</v>
      </c>
      <c r="L4" s="143">
        <v>10</v>
      </c>
      <c r="M4" s="143">
        <v>10</v>
      </c>
      <c r="N4" s="143">
        <v>10</v>
      </c>
      <c r="O4" s="143">
        <v>10</v>
      </c>
      <c r="P4" s="143">
        <v>10</v>
      </c>
      <c r="Q4" s="143">
        <v>10</v>
      </c>
      <c r="R4" s="143">
        <v>10</v>
      </c>
      <c r="S4" s="143">
        <v>10</v>
      </c>
      <c r="T4" s="143">
        <v>900</v>
      </c>
      <c r="U4" s="143">
        <v>900</v>
      </c>
      <c r="V4" s="143">
        <v>900</v>
      </c>
      <c r="W4" s="143">
        <v>900</v>
      </c>
      <c r="X4" s="143" t="s">
        <v>139</v>
      </c>
      <c r="Y4" s="143">
        <v>900</v>
      </c>
      <c r="Z4" s="143">
        <v>900</v>
      </c>
      <c r="AA4" s="143">
        <v>10</v>
      </c>
      <c r="AB4" s="143">
        <v>10</v>
      </c>
      <c r="AC4" s="143">
        <v>10</v>
      </c>
      <c r="AD4" s="143">
        <v>10</v>
      </c>
      <c r="AE4" s="143">
        <v>10</v>
      </c>
      <c r="AF4" s="143">
        <v>10</v>
      </c>
      <c r="AG4" s="143">
        <v>900</v>
      </c>
      <c r="AH4" s="143">
        <v>900</v>
      </c>
      <c r="AI4" s="143">
        <v>10</v>
      </c>
      <c r="AJ4" s="143">
        <v>10</v>
      </c>
      <c r="AK4" s="143">
        <v>10</v>
      </c>
      <c r="AL4" s="143">
        <v>10</v>
      </c>
    </row>
    <row r="5" spans="1:38" x14ac:dyDescent="0.3">
      <c r="A5" s="143" t="s">
        <v>84</v>
      </c>
      <c r="B5" s="143">
        <v>1800</v>
      </c>
      <c r="C5" s="143">
        <v>1800</v>
      </c>
      <c r="D5" s="143">
        <v>1800</v>
      </c>
      <c r="E5" s="143">
        <v>20</v>
      </c>
      <c r="F5" s="143">
        <v>20</v>
      </c>
      <c r="G5" s="143">
        <v>20</v>
      </c>
      <c r="H5" s="143">
        <v>20</v>
      </c>
      <c r="I5" s="143">
        <v>20</v>
      </c>
      <c r="J5" s="143">
        <v>20</v>
      </c>
      <c r="K5" s="143">
        <v>20</v>
      </c>
      <c r="L5" s="143">
        <v>20</v>
      </c>
      <c r="M5" s="143">
        <v>20</v>
      </c>
      <c r="N5" s="143">
        <v>20</v>
      </c>
      <c r="O5" s="143">
        <v>20</v>
      </c>
      <c r="P5" s="143">
        <v>20</v>
      </c>
      <c r="Q5" s="143">
        <v>20</v>
      </c>
      <c r="R5" s="143">
        <v>20</v>
      </c>
      <c r="S5" s="143">
        <v>20</v>
      </c>
      <c r="T5" s="143">
        <v>1800</v>
      </c>
      <c r="U5" s="143">
        <v>1800</v>
      </c>
      <c r="V5" s="143">
        <v>1800</v>
      </c>
      <c r="W5" s="143">
        <v>1800</v>
      </c>
      <c r="X5" s="143" t="s">
        <v>139</v>
      </c>
      <c r="Y5" s="143">
        <v>1800</v>
      </c>
      <c r="Z5" s="143">
        <v>1800</v>
      </c>
      <c r="AA5" s="143">
        <v>20</v>
      </c>
      <c r="AB5" s="143">
        <v>20</v>
      </c>
      <c r="AC5" s="143">
        <v>20</v>
      </c>
      <c r="AD5" s="143">
        <v>20</v>
      </c>
      <c r="AE5" s="143">
        <v>20</v>
      </c>
      <c r="AF5" s="143">
        <v>20</v>
      </c>
      <c r="AG5" s="143">
        <v>1800</v>
      </c>
      <c r="AH5" s="143">
        <v>1800</v>
      </c>
      <c r="AI5" s="143">
        <v>20</v>
      </c>
      <c r="AJ5" s="143">
        <v>20</v>
      </c>
      <c r="AK5" s="143">
        <v>20</v>
      </c>
      <c r="AL5" s="143">
        <v>20</v>
      </c>
    </row>
    <row r="6" spans="1:38" x14ac:dyDescent="0.3">
      <c r="A6" s="143" t="s">
        <v>85</v>
      </c>
      <c r="B6" s="143">
        <v>4500</v>
      </c>
      <c r="C6" s="143">
        <v>4500</v>
      </c>
      <c r="D6" s="143">
        <v>4500</v>
      </c>
      <c r="E6" s="143">
        <v>50</v>
      </c>
      <c r="F6" s="143">
        <v>50</v>
      </c>
      <c r="G6" s="143">
        <v>50</v>
      </c>
      <c r="H6" s="143">
        <v>50</v>
      </c>
      <c r="I6" s="143">
        <v>50</v>
      </c>
      <c r="J6" s="143">
        <v>50</v>
      </c>
      <c r="K6" s="143">
        <v>50</v>
      </c>
      <c r="L6" s="143">
        <v>50</v>
      </c>
      <c r="M6" s="143">
        <v>50</v>
      </c>
      <c r="N6" s="143">
        <v>50</v>
      </c>
      <c r="O6" s="143">
        <v>50</v>
      </c>
      <c r="P6" s="143">
        <v>50</v>
      </c>
      <c r="Q6" s="143">
        <v>50</v>
      </c>
      <c r="R6" s="143">
        <v>50</v>
      </c>
      <c r="S6" s="143">
        <v>50</v>
      </c>
      <c r="T6" s="143">
        <v>4500</v>
      </c>
      <c r="U6" s="143">
        <v>4500</v>
      </c>
      <c r="V6" s="143">
        <v>4500</v>
      </c>
      <c r="W6" s="143">
        <v>4500</v>
      </c>
      <c r="X6" s="143" t="s">
        <v>139</v>
      </c>
      <c r="Y6" s="143">
        <v>4500</v>
      </c>
      <c r="Z6" s="143">
        <v>4500</v>
      </c>
      <c r="AA6" s="143">
        <v>50</v>
      </c>
      <c r="AB6" s="143">
        <v>50</v>
      </c>
      <c r="AC6" s="143">
        <v>50</v>
      </c>
      <c r="AD6" s="143">
        <v>50</v>
      </c>
      <c r="AE6" s="143">
        <v>50</v>
      </c>
      <c r="AF6" s="143">
        <v>50</v>
      </c>
      <c r="AG6" s="143">
        <v>4500</v>
      </c>
      <c r="AH6" s="143">
        <v>4500</v>
      </c>
      <c r="AI6" s="143">
        <v>50</v>
      </c>
      <c r="AJ6" s="143">
        <v>50</v>
      </c>
      <c r="AK6" s="143">
        <v>50</v>
      </c>
      <c r="AL6" s="143">
        <v>50</v>
      </c>
    </row>
    <row r="7" spans="1:38" x14ac:dyDescent="0.3">
      <c r="A7" s="143" t="s">
        <v>86</v>
      </c>
      <c r="B7" s="143">
        <v>9000</v>
      </c>
      <c r="C7" s="143">
        <v>9000</v>
      </c>
      <c r="D7" s="143">
        <v>9000</v>
      </c>
      <c r="E7" s="143">
        <v>100</v>
      </c>
      <c r="F7" s="143">
        <v>100</v>
      </c>
      <c r="G7" s="143">
        <v>100</v>
      </c>
      <c r="H7" s="143">
        <v>100</v>
      </c>
      <c r="I7" s="143">
        <v>100</v>
      </c>
      <c r="J7" s="143">
        <v>100</v>
      </c>
      <c r="K7" s="143">
        <v>100</v>
      </c>
      <c r="L7" s="143">
        <v>100</v>
      </c>
      <c r="M7" s="143">
        <v>100</v>
      </c>
      <c r="N7" s="143">
        <v>100</v>
      </c>
      <c r="O7" s="143">
        <v>100</v>
      </c>
      <c r="P7" s="143">
        <v>100</v>
      </c>
      <c r="Q7" s="143">
        <v>100</v>
      </c>
      <c r="R7" s="143">
        <v>100</v>
      </c>
      <c r="S7" s="143">
        <v>100</v>
      </c>
      <c r="T7" s="143">
        <v>9000</v>
      </c>
      <c r="U7" s="143">
        <v>9000</v>
      </c>
      <c r="V7" s="143">
        <v>9000</v>
      </c>
      <c r="W7" s="143">
        <v>9000</v>
      </c>
      <c r="X7" s="143" t="s">
        <v>139</v>
      </c>
      <c r="Y7" s="143">
        <v>9000</v>
      </c>
      <c r="Z7" s="143">
        <v>9000</v>
      </c>
      <c r="AA7" s="143">
        <v>100</v>
      </c>
      <c r="AB7" s="143">
        <v>100</v>
      </c>
      <c r="AC7" s="143">
        <v>100</v>
      </c>
      <c r="AD7" s="143">
        <v>100</v>
      </c>
      <c r="AE7" s="143">
        <v>100</v>
      </c>
      <c r="AF7" s="143">
        <v>100</v>
      </c>
      <c r="AG7" s="143" t="s">
        <v>139</v>
      </c>
      <c r="AH7" s="143" t="s">
        <v>139</v>
      </c>
      <c r="AI7" s="143">
        <v>100</v>
      </c>
      <c r="AJ7" s="143">
        <v>100</v>
      </c>
      <c r="AK7" s="143">
        <v>100</v>
      </c>
      <c r="AL7" s="143">
        <v>100</v>
      </c>
    </row>
    <row r="8" spans="1:38" x14ac:dyDescent="0.3">
      <c r="A8" s="144" t="s">
        <v>87</v>
      </c>
      <c r="B8" s="143">
        <v>45.86</v>
      </c>
      <c r="C8" s="143">
        <v>45.42</v>
      </c>
      <c r="D8" s="143">
        <v>45.9</v>
      </c>
      <c r="E8" s="143">
        <v>0</v>
      </c>
      <c r="F8" s="143">
        <v>0</v>
      </c>
      <c r="G8" s="143">
        <v>0</v>
      </c>
      <c r="H8" s="143" t="s">
        <v>92</v>
      </c>
      <c r="I8" s="143" t="s">
        <v>89</v>
      </c>
      <c r="J8" s="143">
        <v>0.36</v>
      </c>
      <c r="K8" s="143">
        <v>0.36</v>
      </c>
      <c r="L8" s="143">
        <v>0.38</v>
      </c>
      <c r="M8" s="143">
        <v>0.38</v>
      </c>
      <c r="N8" s="143">
        <v>0.38</v>
      </c>
      <c r="O8" s="143">
        <v>2.5299999999999998</v>
      </c>
      <c r="P8" s="143">
        <v>2.57</v>
      </c>
      <c r="Q8" s="143">
        <v>2.5099999999999998</v>
      </c>
      <c r="R8" s="143">
        <v>2.5499999999999998</v>
      </c>
      <c r="S8" s="143">
        <v>2.54</v>
      </c>
      <c r="T8" s="143">
        <v>389.19</v>
      </c>
      <c r="U8" s="143">
        <v>387.55</v>
      </c>
      <c r="V8" s="143">
        <v>68.28</v>
      </c>
      <c r="W8" s="143">
        <v>64.14</v>
      </c>
      <c r="X8" s="143">
        <v>67.92</v>
      </c>
      <c r="Y8" s="143">
        <v>64.12</v>
      </c>
      <c r="Z8" s="143">
        <v>65.64</v>
      </c>
      <c r="AA8" s="143">
        <v>0.16</v>
      </c>
      <c r="AB8" s="143">
        <v>0.16</v>
      </c>
      <c r="AC8" s="143">
        <v>0.16</v>
      </c>
      <c r="AD8" s="143">
        <v>0.16</v>
      </c>
      <c r="AE8" s="143">
        <v>0.16</v>
      </c>
      <c r="AF8" s="143">
        <v>0.16</v>
      </c>
      <c r="AG8" s="143">
        <v>477.93</v>
      </c>
      <c r="AH8" s="143">
        <v>486.63</v>
      </c>
      <c r="AI8" s="143">
        <v>0.4</v>
      </c>
      <c r="AJ8" s="143">
        <v>0.38</v>
      </c>
      <c r="AK8" s="143">
        <v>0.41</v>
      </c>
      <c r="AL8" s="143">
        <v>0.41</v>
      </c>
    </row>
    <row r="9" spans="1:38" x14ac:dyDescent="0.3">
      <c r="A9" s="144" t="s">
        <v>90</v>
      </c>
      <c r="B9" s="143">
        <v>27.23</v>
      </c>
      <c r="C9" s="143">
        <v>26.9</v>
      </c>
      <c r="D9" s="143">
        <v>25.5</v>
      </c>
      <c r="E9" s="143" t="s">
        <v>92</v>
      </c>
      <c r="F9" s="143" t="s">
        <v>92</v>
      </c>
      <c r="G9" s="143">
        <v>0</v>
      </c>
      <c r="H9" s="143">
        <v>0.02</v>
      </c>
      <c r="I9" s="143" t="s">
        <v>140</v>
      </c>
      <c r="J9" s="143">
        <v>0.03</v>
      </c>
      <c r="K9" s="143">
        <v>0.06</v>
      </c>
      <c r="L9" s="143">
        <v>0.08</v>
      </c>
      <c r="M9" s="143">
        <v>0.08</v>
      </c>
      <c r="N9" s="143">
        <v>0.08</v>
      </c>
      <c r="O9" s="143">
        <v>0.69</v>
      </c>
      <c r="P9" s="143">
        <v>0.7</v>
      </c>
      <c r="Q9" s="143">
        <v>0.66</v>
      </c>
      <c r="R9" s="143">
        <v>0.69</v>
      </c>
      <c r="S9" s="143">
        <v>0.7</v>
      </c>
      <c r="T9" s="143">
        <v>506.79</v>
      </c>
      <c r="U9" s="143">
        <v>513.59</v>
      </c>
      <c r="V9" s="143">
        <v>102.22</v>
      </c>
      <c r="W9" s="143">
        <v>99.36</v>
      </c>
      <c r="X9" s="143">
        <v>109.4</v>
      </c>
      <c r="Y9" s="143">
        <v>99.01</v>
      </c>
      <c r="Z9" s="143">
        <v>106.01</v>
      </c>
      <c r="AA9" s="143">
        <v>0.19</v>
      </c>
      <c r="AB9" s="143">
        <v>0.19</v>
      </c>
      <c r="AC9" s="143">
        <v>0.19</v>
      </c>
      <c r="AD9" s="143">
        <v>0.2</v>
      </c>
      <c r="AE9" s="143">
        <v>0.2</v>
      </c>
      <c r="AF9" s="143">
        <v>0.2</v>
      </c>
      <c r="AG9" s="143">
        <v>588.62</v>
      </c>
      <c r="AH9" s="143">
        <v>671.73</v>
      </c>
      <c r="AI9" s="143">
        <v>0.38</v>
      </c>
      <c r="AJ9" s="143">
        <v>0.36</v>
      </c>
      <c r="AK9" s="143">
        <v>0.36</v>
      </c>
      <c r="AL9" s="143">
        <v>0.37</v>
      </c>
    </row>
    <row r="10" spans="1:38" x14ac:dyDescent="0.3">
      <c r="A10" s="144" t="s">
        <v>91</v>
      </c>
      <c r="B10" s="143">
        <v>39.15</v>
      </c>
      <c r="C10" s="143">
        <v>38.76</v>
      </c>
      <c r="D10" s="143">
        <v>39.07</v>
      </c>
      <c r="E10" s="143">
        <v>0</v>
      </c>
      <c r="F10" s="143">
        <v>0</v>
      </c>
      <c r="G10" s="143" t="s">
        <v>92</v>
      </c>
      <c r="H10" s="143" t="s">
        <v>89</v>
      </c>
      <c r="I10" s="143" t="s">
        <v>141</v>
      </c>
      <c r="J10" s="143">
        <v>0.19</v>
      </c>
      <c r="K10" s="143">
        <v>0.22</v>
      </c>
      <c r="L10" s="143">
        <v>0.25</v>
      </c>
      <c r="M10" s="143">
        <v>0.24</v>
      </c>
      <c r="N10" s="143">
        <v>0.25</v>
      </c>
      <c r="O10" s="143">
        <v>0.74</v>
      </c>
      <c r="P10" s="143">
        <v>0.75</v>
      </c>
      <c r="Q10" s="143">
        <v>0.71</v>
      </c>
      <c r="R10" s="143">
        <v>0.74</v>
      </c>
      <c r="S10" s="143">
        <v>0.75</v>
      </c>
      <c r="T10" s="143">
        <v>471.12</v>
      </c>
      <c r="U10" s="143">
        <v>469.17</v>
      </c>
      <c r="V10" s="143">
        <v>43.47</v>
      </c>
      <c r="W10" s="143">
        <v>40.71</v>
      </c>
      <c r="X10" s="143">
        <v>44.96</v>
      </c>
      <c r="Y10" s="143">
        <v>40.549999999999997</v>
      </c>
      <c r="Z10" s="143">
        <v>41.81</v>
      </c>
      <c r="AA10" s="143">
        <v>0.35</v>
      </c>
      <c r="AB10" s="143">
        <v>0.34</v>
      </c>
      <c r="AC10" s="143">
        <v>0.33</v>
      </c>
      <c r="AD10" s="143">
        <v>0.34</v>
      </c>
      <c r="AE10" s="143">
        <v>0.33</v>
      </c>
      <c r="AF10" s="143">
        <v>0.33</v>
      </c>
      <c r="AG10" s="143">
        <v>326.17</v>
      </c>
      <c r="AH10" s="143">
        <v>330.07</v>
      </c>
      <c r="AI10" s="143">
        <v>0.15</v>
      </c>
      <c r="AJ10" s="143">
        <v>0.12</v>
      </c>
      <c r="AK10" s="143">
        <v>0.16</v>
      </c>
      <c r="AL10" s="143">
        <v>0.13</v>
      </c>
    </row>
    <row r="11" spans="1:38" x14ac:dyDescent="0.3">
      <c r="A11" s="144" t="s">
        <v>93</v>
      </c>
      <c r="B11" s="143">
        <v>93.1</v>
      </c>
      <c r="C11" s="143">
        <v>92.56</v>
      </c>
      <c r="D11" s="143">
        <v>85.87</v>
      </c>
      <c r="E11" s="143">
        <v>0</v>
      </c>
      <c r="F11" s="143" t="s">
        <v>92</v>
      </c>
      <c r="G11" s="143">
        <v>0</v>
      </c>
      <c r="H11" s="143" t="s">
        <v>92</v>
      </c>
      <c r="I11" s="143" t="s">
        <v>101</v>
      </c>
      <c r="J11" s="143">
        <v>1.81</v>
      </c>
      <c r="K11" s="143">
        <v>1.71</v>
      </c>
      <c r="L11" s="143">
        <v>1.78</v>
      </c>
      <c r="M11" s="143">
        <v>1.92</v>
      </c>
      <c r="N11" s="143">
        <v>1.91</v>
      </c>
      <c r="O11" s="143">
        <v>0.77</v>
      </c>
      <c r="P11" s="143">
        <v>0.78</v>
      </c>
      <c r="Q11" s="143">
        <v>0.73</v>
      </c>
      <c r="R11" s="143">
        <v>0.76</v>
      </c>
      <c r="S11" s="143">
        <v>0.77</v>
      </c>
      <c r="T11" s="143">
        <v>707.51</v>
      </c>
      <c r="U11" s="143">
        <v>715.62</v>
      </c>
      <c r="V11" s="143">
        <v>82.95</v>
      </c>
      <c r="W11" s="143">
        <v>81.040000000000006</v>
      </c>
      <c r="X11" s="143">
        <v>91.56</v>
      </c>
      <c r="Y11" s="143">
        <v>80.569999999999993</v>
      </c>
      <c r="Z11" s="143">
        <v>86.88</v>
      </c>
      <c r="AA11" s="143">
        <v>0.44</v>
      </c>
      <c r="AB11" s="143">
        <v>0.44</v>
      </c>
      <c r="AC11" s="143">
        <v>0.42</v>
      </c>
      <c r="AD11" s="143">
        <v>0.45</v>
      </c>
      <c r="AE11" s="143">
        <v>0.44</v>
      </c>
      <c r="AF11" s="143">
        <v>0.45</v>
      </c>
      <c r="AG11" s="143">
        <v>511.87</v>
      </c>
      <c r="AH11" s="143">
        <v>569.07000000000005</v>
      </c>
      <c r="AI11" s="143">
        <v>1.4</v>
      </c>
      <c r="AJ11" s="143">
        <v>1.44</v>
      </c>
      <c r="AK11" s="143">
        <v>1.3</v>
      </c>
      <c r="AL11" s="143">
        <v>1.36</v>
      </c>
    </row>
    <row r="12" spans="1:38" x14ac:dyDescent="0.3">
      <c r="A12" s="144" t="s">
        <v>94</v>
      </c>
      <c r="B12" s="143">
        <v>44.02</v>
      </c>
      <c r="C12" s="143">
        <v>43.46</v>
      </c>
      <c r="D12" s="143">
        <v>43.94</v>
      </c>
      <c r="E12" s="143" t="s">
        <v>92</v>
      </c>
      <c r="F12" s="143" t="s">
        <v>92</v>
      </c>
      <c r="G12" s="143" t="s">
        <v>92</v>
      </c>
      <c r="H12" s="143" t="s">
        <v>88</v>
      </c>
      <c r="I12" s="143" t="s">
        <v>92</v>
      </c>
      <c r="J12" s="143">
        <v>0.24</v>
      </c>
      <c r="K12" s="143">
        <v>0.24</v>
      </c>
      <c r="L12" s="143">
        <v>0.27</v>
      </c>
      <c r="M12" s="143">
        <v>0.26</v>
      </c>
      <c r="N12" s="143">
        <v>0.26</v>
      </c>
      <c r="O12" s="143">
        <v>2.11</v>
      </c>
      <c r="P12" s="143">
        <v>2.11</v>
      </c>
      <c r="Q12" s="143">
        <v>2.1</v>
      </c>
      <c r="R12" s="143">
        <v>2.12</v>
      </c>
      <c r="S12" s="143">
        <v>2.12</v>
      </c>
      <c r="T12" s="143">
        <v>316.81</v>
      </c>
      <c r="U12" s="143">
        <v>316.39999999999998</v>
      </c>
      <c r="V12" s="143">
        <v>54.9</v>
      </c>
      <c r="W12" s="143">
        <v>51.5</v>
      </c>
      <c r="X12" s="143">
        <v>55.19</v>
      </c>
      <c r="Y12" s="143">
        <v>51.5</v>
      </c>
      <c r="Z12" s="143">
        <v>53.14</v>
      </c>
      <c r="AA12" s="143">
        <v>0.14000000000000001</v>
      </c>
      <c r="AB12" s="143">
        <v>0.15</v>
      </c>
      <c r="AC12" s="143">
        <v>0.14000000000000001</v>
      </c>
      <c r="AD12" s="143">
        <v>0.14000000000000001</v>
      </c>
      <c r="AE12" s="143">
        <v>0.14000000000000001</v>
      </c>
      <c r="AF12" s="143">
        <v>0.14000000000000001</v>
      </c>
      <c r="AG12" s="143">
        <v>392.18</v>
      </c>
      <c r="AH12" s="143">
        <v>393.35</v>
      </c>
      <c r="AI12" s="143">
        <v>0.37</v>
      </c>
      <c r="AJ12" s="143">
        <v>0.35</v>
      </c>
      <c r="AK12" s="143">
        <v>0.38</v>
      </c>
      <c r="AL12" s="143">
        <v>0.37</v>
      </c>
    </row>
    <row r="13" spans="1:38" x14ac:dyDescent="0.3">
      <c r="A13" s="144" t="s">
        <v>97</v>
      </c>
      <c r="B13" s="143">
        <v>31.31</v>
      </c>
      <c r="C13" s="143">
        <v>30.97</v>
      </c>
      <c r="D13" s="143">
        <v>28.52</v>
      </c>
      <c r="E13" s="143">
        <v>0</v>
      </c>
      <c r="F13" s="143" t="s">
        <v>92</v>
      </c>
      <c r="G13" s="143">
        <v>0</v>
      </c>
      <c r="H13" s="143" t="s">
        <v>95</v>
      </c>
      <c r="I13" s="143" t="s">
        <v>140</v>
      </c>
      <c r="J13" s="143">
        <v>0.71</v>
      </c>
      <c r="K13" s="143">
        <v>0.66</v>
      </c>
      <c r="L13" s="143">
        <v>0.7</v>
      </c>
      <c r="M13" s="143">
        <v>0.71</v>
      </c>
      <c r="N13" s="143">
        <v>0.71</v>
      </c>
      <c r="O13" s="143">
        <v>1.3</v>
      </c>
      <c r="P13" s="143">
        <v>1.31</v>
      </c>
      <c r="Q13" s="143">
        <v>1.28</v>
      </c>
      <c r="R13" s="143">
        <v>1.29</v>
      </c>
      <c r="S13" s="143">
        <v>1.3</v>
      </c>
      <c r="T13" s="143">
        <v>389.94</v>
      </c>
      <c r="U13" s="143">
        <v>389</v>
      </c>
      <c r="V13" s="143">
        <v>75.23</v>
      </c>
      <c r="W13" s="143">
        <v>74.19</v>
      </c>
      <c r="X13" s="143">
        <v>81.12</v>
      </c>
      <c r="Y13" s="143">
        <v>73.78</v>
      </c>
      <c r="Z13" s="143">
        <v>74.73</v>
      </c>
      <c r="AA13" s="143">
        <v>0.16</v>
      </c>
      <c r="AB13" s="143">
        <v>0.16</v>
      </c>
      <c r="AC13" s="143">
        <v>0.15</v>
      </c>
      <c r="AD13" s="143">
        <v>0.16</v>
      </c>
      <c r="AE13" s="143">
        <v>0.16</v>
      </c>
      <c r="AF13" s="143">
        <v>0.16</v>
      </c>
      <c r="AG13" s="143">
        <v>464.67</v>
      </c>
      <c r="AH13" s="143">
        <v>508.76</v>
      </c>
      <c r="AI13" s="143">
        <v>0.71</v>
      </c>
      <c r="AJ13" s="143">
        <v>0.72</v>
      </c>
      <c r="AK13" s="143">
        <v>0.66</v>
      </c>
      <c r="AL13" s="143">
        <v>0.69</v>
      </c>
    </row>
    <row r="14" spans="1:38" x14ac:dyDescent="0.3">
      <c r="A14" s="144" t="s">
        <v>98</v>
      </c>
      <c r="B14" s="143">
        <v>47.65</v>
      </c>
      <c r="C14" s="143">
        <v>47.09</v>
      </c>
      <c r="D14" s="143">
        <v>47.44</v>
      </c>
      <c r="E14" s="143">
        <v>0</v>
      </c>
      <c r="F14" s="143">
        <v>0</v>
      </c>
      <c r="G14" s="143">
        <v>0</v>
      </c>
      <c r="H14" s="143" t="s">
        <v>89</v>
      </c>
      <c r="I14" s="143" t="s">
        <v>101</v>
      </c>
      <c r="J14" s="143">
        <v>0.44</v>
      </c>
      <c r="K14" s="143">
        <v>0.45</v>
      </c>
      <c r="L14" s="143">
        <v>0.47</v>
      </c>
      <c r="M14" s="143">
        <v>0.47</v>
      </c>
      <c r="N14" s="143">
        <v>0.47</v>
      </c>
      <c r="O14" s="143">
        <v>2.12</v>
      </c>
      <c r="P14" s="143">
        <v>2.13</v>
      </c>
      <c r="Q14" s="143">
        <v>2.09</v>
      </c>
      <c r="R14" s="143">
        <v>2.12</v>
      </c>
      <c r="S14" s="143">
        <v>2.13</v>
      </c>
      <c r="T14" s="143">
        <v>508.22</v>
      </c>
      <c r="U14" s="143">
        <v>501.94</v>
      </c>
      <c r="V14" s="143">
        <v>57.93</v>
      </c>
      <c r="W14" s="143">
        <v>54.39</v>
      </c>
      <c r="X14" s="143">
        <v>58.73</v>
      </c>
      <c r="Y14" s="143">
        <v>54.34</v>
      </c>
      <c r="Z14" s="143">
        <v>56.43</v>
      </c>
      <c r="AA14" s="143">
        <v>0.49</v>
      </c>
      <c r="AB14" s="143">
        <v>0.49</v>
      </c>
      <c r="AC14" s="143">
        <v>0.47</v>
      </c>
      <c r="AD14" s="143">
        <v>0.48</v>
      </c>
      <c r="AE14" s="143">
        <v>0.47</v>
      </c>
      <c r="AF14" s="143">
        <v>0.48</v>
      </c>
      <c r="AG14" s="143">
        <v>391.42</v>
      </c>
      <c r="AH14" s="143">
        <v>395.33</v>
      </c>
      <c r="AI14" s="143">
        <v>0.38</v>
      </c>
      <c r="AJ14" s="143">
        <v>0.36</v>
      </c>
      <c r="AK14" s="143">
        <v>0.39</v>
      </c>
      <c r="AL14" s="143">
        <v>0.38</v>
      </c>
    </row>
    <row r="15" spans="1:38" x14ac:dyDescent="0.3">
      <c r="A15" s="144" t="s">
        <v>100</v>
      </c>
      <c r="B15" s="143">
        <v>32.54</v>
      </c>
      <c r="C15" s="143">
        <v>32.06</v>
      </c>
      <c r="D15" s="143">
        <v>30</v>
      </c>
      <c r="E15" s="143" t="s">
        <v>92</v>
      </c>
      <c r="F15" s="143" t="s">
        <v>92</v>
      </c>
      <c r="G15" s="143">
        <v>0</v>
      </c>
      <c r="H15" s="143" t="s">
        <v>142</v>
      </c>
      <c r="I15" s="143" t="s">
        <v>92</v>
      </c>
      <c r="J15" s="143">
        <v>0.69</v>
      </c>
      <c r="K15" s="143">
        <v>0.68</v>
      </c>
      <c r="L15" s="143">
        <v>0.74</v>
      </c>
      <c r="M15" s="143">
        <v>0.74</v>
      </c>
      <c r="N15" s="143">
        <v>0.74</v>
      </c>
      <c r="O15" s="143">
        <v>1.49</v>
      </c>
      <c r="P15" s="143">
        <v>1.49</v>
      </c>
      <c r="Q15" s="143">
        <v>1.46</v>
      </c>
      <c r="R15" s="143">
        <v>1.47</v>
      </c>
      <c r="S15" s="143">
        <v>1.49</v>
      </c>
      <c r="T15" s="143">
        <v>770.33</v>
      </c>
      <c r="U15" s="143">
        <v>774.59</v>
      </c>
      <c r="V15" s="143">
        <v>90.99</v>
      </c>
      <c r="W15" s="143">
        <v>89.98</v>
      </c>
      <c r="X15" s="143">
        <v>97.08</v>
      </c>
      <c r="Y15" s="143">
        <v>90.35</v>
      </c>
      <c r="Z15" s="143">
        <v>92.79</v>
      </c>
      <c r="AA15" s="143">
        <v>0.48</v>
      </c>
      <c r="AB15" s="143">
        <v>0.48</v>
      </c>
      <c r="AC15" s="143">
        <v>0.46</v>
      </c>
      <c r="AD15" s="143">
        <v>0.49</v>
      </c>
      <c r="AE15" s="143">
        <v>0.48</v>
      </c>
      <c r="AF15" s="143">
        <v>0.48</v>
      </c>
      <c r="AG15" s="143">
        <v>583.48</v>
      </c>
      <c r="AH15" s="143">
        <v>639.04999999999995</v>
      </c>
      <c r="AI15" s="143">
        <v>0.67</v>
      </c>
      <c r="AJ15" s="143">
        <v>0.66</v>
      </c>
      <c r="AK15" s="143">
        <v>0.62</v>
      </c>
      <c r="AL15" s="143">
        <v>0.63</v>
      </c>
    </row>
    <row r="18" spans="1:1" x14ac:dyDescent="0.3">
      <c r="A18" s="143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8821-1652-4566-BB39-9FE1E2F1C737}">
  <dimension ref="A1:I26"/>
  <sheetViews>
    <sheetView tabSelected="1" workbookViewId="0">
      <selection activeCell="L10" sqref="L10"/>
    </sheetView>
  </sheetViews>
  <sheetFormatPr defaultRowHeight="14.4" x14ac:dyDescent="0.3"/>
  <cols>
    <col min="7" max="7" width="11.5546875" bestFit="1" customWidth="1"/>
  </cols>
  <sheetData>
    <row r="1" spans="1:9" x14ac:dyDescent="0.3">
      <c r="D1" s="178" t="s">
        <v>173</v>
      </c>
      <c r="E1" s="178"/>
      <c r="F1" s="178"/>
      <c r="G1" s="178"/>
      <c r="H1" s="178"/>
      <c r="I1" s="178"/>
    </row>
    <row r="2" spans="1:9" x14ac:dyDescent="0.3">
      <c r="A2" t="s">
        <v>177</v>
      </c>
      <c r="B2" t="s">
        <v>176</v>
      </c>
      <c r="C2" t="s">
        <v>46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</row>
    <row r="3" spans="1:9" x14ac:dyDescent="0.3">
      <c r="A3" t="s">
        <v>22</v>
      </c>
      <c r="B3" t="s">
        <v>4</v>
      </c>
      <c r="C3" s="143" t="s">
        <v>25</v>
      </c>
      <c r="D3">
        <v>245.61403508771929</v>
      </c>
      <c r="E3">
        <v>245.61403508771929</v>
      </c>
      <c r="F3" s="143">
        <v>0.13</v>
      </c>
      <c r="G3" s="149">
        <v>23.552631578947373</v>
      </c>
      <c r="H3" s="149">
        <v>64.078947368421041</v>
      </c>
      <c r="I3">
        <v>1071.5555555555557</v>
      </c>
    </row>
    <row r="4" spans="1:9" x14ac:dyDescent="0.3">
      <c r="A4" t="s">
        <v>22</v>
      </c>
      <c r="B4" t="s">
        <v>4</v>
      </c>
      <c r="C4" s="143" t="s">
        <v>25</v>
      </c>
      <c r="D4">
        <v>254.73684210526315</v>
      </c>
      <c r="E4">
        <v>254.73684210526315</v>
      </c>
      <c r="F4" s="143">
        <v>0.16</v>
      </c>
      <c r="G4" s="149">
        <v>35.26315789473685</v>
      </c>
      <c r="H4" s="149">
        <v>61.842105263157897</v>
      </c>
      <c r="I4">
        <v>1046</v>
      </c>
    </row>
    <row r="5" spans="1:9" x14ac:dyDescent="0.3">
      <c r="A5" t="s">
        <v>22</v>
      </c>
      <c r="B5" t="s">
        <v>4</v>
      </c>
      <c r="C5" s="143" t="s">
        <v>25</v>
      </c>
      <c r="D5">
        <v>243.33333333333331</v>
      </c>
      <c r="E5">
        <v>243.33333333333331</v>
      </c>
      <c r="F5" s="143">
        <v>0.24</v>
      </c>
      <c r="G5" s="149">
        <v>33.421052631578945</v>
      </c>
      <c r="H5" s="149">
        <v>63.94736842105263</v>
      </c>
      <c r="I5">
        <v>1078.2222222222224</v>
      </c>
    </row>
    <row r="6" spans="1:9" x14ac:dyDescent="0.3">
      <c r="A6" t="s">
        <v>22</v>
      </c>
      <c r="B6" t="s">
        <v>4</v>
      </c>
      <c r="C6" s="143" t="s">
        <v>175</v>
      </c>
      <c r="D6">
        <v>228.2456140350877</v>
      </c>
      <c r="E6">
        <v>228.2456140350877</v>
      </c>
      <c r="F6" s="143">
        <v>0.16</v>
      </c>
      <c r="G6" s="149">
        <v>51.710526315789473</v>
      </c>
      <c r="H6" s="149">
        <v>73.026315789473699</v>
      </c>
      <c r="I6">
        <v>1327.1111111111111</v>
      </c>
    </row>
    <row r="7" spans="1:9" x14ac:dyDescent="0.3">
      <c r="A7" t="s">
        <v>22</v>
      </c>
      <c r="B7" t="s">
        <v>4</v>
      </c>
      <c r="C7" s="143" t="s">
        <v>175</v>
      </c>
      <c r="D7">
        <v>214.38596491228068</v>
      </c>
      <c r="E7">
        <v>214.38596491228068</v>
      </c>
      <c r="F7" s="143">
        <v>0.24</v>
      </c>
      <c r="G7" s="149">
        <v>44.736842105263158</v>
      </c>
      <c r="H7" s="149">
        <v>71.71052631578948</v>
      </c>
      <c r="I7">
        <v>1329.3333333333333</v>
      </c>
    </row>
    <row r="8" spans="1:9" x14ac:dyDescent="0.3">
      <c r="A8" t="s">
        <v>22</v>
      </c>
      <c r="B8" t="s">
        <v>4</v>
      </c>
      <c r="C8" s="143" t="s">
        <v>175</v>
      </c>
      <c r="D8">
        <v>225.96491228070175</v>
      </c>
      <c r="E8">
        <v>225.96491228070175</v>
      </c>
      <c r="F8" s="143">
        <v>0.17</v>
      </c>
      <c r="G8" s="149">
        <v>54.473684210526315</v>
      </c>
      <c r="H8" s="149">
        <v>72.236842105263165</v>
      </c>
      <c r="I8">
        <v>1332.6666666666667</v>
      </c>
    </row>
    <row r="9" spans="1:9" x14ac:dyDescent="0.3">
      <c r="A9" t="s">
        <v>22</v>
      </c>
      <c r="B9" t="s">
        <v>5</v>
      </c>
      <c r="C9" s="143" t="s">
        <v>25</v>
      </c>
      <c r="D9">
        <v>177.19298245614036</v>
      </c>
      <c r="E9">
        <v>177.19298245614036</v>
      </c>
      <c r="F9" s="143">
        <v>0.28999999999999998</v>
      </c>
      <c r="G9" s="149">
        <v>82.5</v>
      </c>
      <c r="H9" s="149">
        <v>88.421052631578959</v>
      </c>
      <c r="I9">
        <v>2484.8888888888891</v>
      </c>
    </row>
    <row r="10" spans="1:9" x14ac:dyDescent="0.3">
      <c r="A10" t="s">
        <v>22</v>
      </c>
      <c r="B10" t="s">
        <v>5</v>
      </c>
      <c r="C10" s="143" t="s">
        <v>25</v>
      </c>
      <c r="D10">
        <v>195.26315789473682</v>
      </c>
      <c r="E10">
        <v>195.26315789473682</v>
      </c>
      <c r="F10" s="150">
        <v>0.36</v>
      </c>
      <c r="G10" s="149">
        <v>80.526315789473685</v>
      </c>
      <c r="H10" s="149">
        <v>88.15789473684211</v>
      </c>
      <c r="I10">
        <v>2450.4444444444443</v>
      </c>
    </row>
    <row r="11" spans="1:9" x14ac:dyDescent="0.3">
      <c r="A11" t="s">
        <v>22</v>
      </c>
      <c r="B11" t="s">
        <v>5</v>
      </c>
      <c r="C11" s="143" t="s">
        <v>25</v>
      </c>
      <c r="D11">
        <v>211.75438596491227</v>
      </c>
      <c r="E11">
        <v>211.75438596491227</v>
      </c>
      <c r="F11" s="143">
        <v>0.38</v>
      </c>
      <c r="G11" s="149">
        <v>81.84210526315789</v>
      </c>
      <c r="H11" s="149">
        <v>87.76315789473685</v>
      </c>
      <c r="I11">
        <v>2572.6666666666665</v>
      </c>
    </row>
    <row r="12" spans="1:9" x14ac:dyDescent="0.3">
      <c r="A12" t="s">
        <v>22</v>
      </c>
      <c r="B12" t="s">
        <v>5</v>
      </c>
      <c r="C12" s="143" t="s">
        <v>175</v>
      </c>
      <c r="D12">
        <v>153.50877192982455</v>
      </c>
      <c r="E12">
        <v>153.50877192982455</v>
      </c>
      <c r="F12" s="143">
        <v>0.31</v>
      </c>
      <c r="G12" s="149">
        <v>89.60526315789474</v>
      </c>
      <c r="H12" s="149">
        <v>88.289473684210535</v>
      </c>
      <c r="I12">
        <v>2582.6666666666665</v>
      </c>
    </row>
    <row r="13" spans="1:9" x14ac:dyDescent="0.3">
      <c r="A13" t="s">
        <v>22</v>
      </c>
      <c r="B13" t="s">
        <v>5</v>
      </c>
      <c r="C13" s="143" t="s">
        <v>175</v>
      </c>
      <c r="D13">
        <v>157.89473684210526</v>
      </c>
      <c r="E13">
        <v>157.89473684210526</v>
      </c>
      <c r="F13" s="143">
        <v>0.36</v>
      </c>
      <c r="G13" s="149">
        <v>87.10526315789474</v>
      </c>
      <c r="H13" s="149">
        <v>87.631578947368425</v>
      </c>
      <c r="I13">
        <v>2568.2222222222222</v>
      </c>
    </row>
    <row r="14" spans="1:9" x14ac:dyDescent="0.3">
      <c r="A14" t="s">
        <v>22</v>
      </c>
      <c r="B14" t="s">
        <v>5</v>
      </c>
      <c r="C14" s="143" t="s">
        <v>175</v>
      </c>
      <c r="D14">
        <v>151.57894736842104</v>
      </c>
      <c r="E14">
        <v>151.57894736842104</v>
      </c>
      <c r="F14" s="143">
        <v>0.33</v>
      </c>
      <c r="G14" s="149">
        <v>87.631578947368425</v>
      </c>
      <c r="H14" s="149">
        <v>87.76315789473685</v>
      </c>
      <c r="I14">
        <v>2577.1111111111109</v>
      </c>
    </row>
    <row r="15" spans="1:9" x14ac:dyDescent="0.3">
      <c r="A15" t="s">
        <v>23</v>
      </c>
      <c r="B15" t="s">
        <v>4</v>
      </c>
      <c r="C15" s="143" t="s">
        <v>25</v>
      </c>
      <c r="D15">
        <v>500.35087719298241</v>
      </c>
      <c r="E15">
        <v>500.35087719298241</v>
      </c>
      <c r="F15" s="143">
        <v>0.25</v>
      </c>
      <c r="G15" s="149">
        <v>24.868421052631586</v>
      </c>
      <c r="H15" s="149">
        <v>56</v>
      </c>
      <c r="I15">
        <v>841.55555555555554</v>
      </c>
    </row>
    <row r="16" spans="1:9" x14ac:dyDescent="0.3">
      <c r="A16" t="s">
        <v>23</v>
      </c>
      <c r="B16" t="s">
        <v>4</v>
      </c>
      <c r="C16" s="143" t="s">
        <v>25</v>
      </c>
      <c r="D16">
        <v>477.36842105263156</v>
      </c>
      <c r="E16">
        <v>477.36842105263156</v>
      </c>
      <c r="F16" s="143">
        <v>0.27</v>
      </c>
      <c r="G16" s="149">
        <v>29.868421052631579</v>
      </c>
      <c r="H16" s="149">
        <v>55.921052631578952</v>
      </c>
      <c r="I16">
        <v>834.88888888888891</v>
      </c>
    </row>
    <row r="17" spans="1:9" x14ac:dyDescent="0.3">
      <c r="A17" t="s">
        <v>23</v>
      </c>
      <c r="B17" t="s">
        <v>4</v>
      </c>
      <c r="C17" s="143" t="s">
        <v>25</v>
      </c>
      <c r="D17">
        <v>526.49122807017545</v>
      </c>
      <c r="E17">
        <v>526.49122807017545</v>
      </c>
      <c r="F17" s="143">
        <v>0.31</v>
      </c>
      <c r="G17" s="149">
        <v>23.81578947368422</v>
      </c>
      <c r="H17" s="149">
        <v>55.263157894736835</v>
      </c>
      <c r="I17">
        <v>851.55555555555554</v>
      </c>
    </row>
    <row r="18" spans="1:9" x14ac:dyDescent="0.3">
      <c r="A18" t="s">
        <v>23</v>
      </c>
      <c r="B18" t="s">
        <v>4</v>
      </c>
      <c r="C18" s="143" t="s">
        <v>175</v>
      </c>
      <c r="D18">
        <v>358.59649122807019</v>
      </c>
      <c r="E18">
        <v>358.59649122807019</v>
      </c>
      <c r="F18" s="143">
        <v>0.25</v>
      </c>
      <c r="G18" s="149">
        <v>50.526315789473685</v>
      </c>
      <c r="H18" s="149">
        <v>81.973684210526315</v>
      </c>
      <c r="I18">
        <v>1302.6666666666665</v>
      </c>
    </row>
    <row r="19" spans="1:9" x14ac:dyDescent="0.3">
      <c r="A19" t="s">
        <v>23</v>
      </c>
      <c r="B19" t="s">
        <v>4</v>
      </c>
      <c r="C19" s="143" t="s">
        <v>175</v>
      </c>
      <c r="D19">
        <v>387.8947368421052</v>
      </c>
      <c r="E19">
        <v>387.8947368421052</v>
      </c>
      <c r="F19" s="143">
        <v>0.16</v>
      </c>
      <c r="G19" s="149">
        <v>47.368421052631575</v>
      </c>
      <c r="H19" s="149">
        <v>81.710526315789465</v>
      </c>
      <c r="I19">
        <v>1299.3333333333333</v>
      </c>
    </row>
    <row r="20" spans="1:9" x14ac:dyDescent="0.3">
      <c r="A20" t="s">
        <v>23</v>
      </c>
      <c r="B20" t="s">
        <v>4</v>
      </c>
      <c r="C20" s="143" t="s">
        <v>175</v>
      </c>
      <c r="D20">
        <v>354.56140350877189</v>
      </c>
      <c r="E20">
        <v>354.56140350877189</v>
      </c>
      <c r="F20" s="143">
        <v>0.19</v>
      </c>
      <c r="G20" s="149">
        <v>46.710526315789465</v>
      </c>
      <c r="H20" s="149">
        <v>81.973684210526315</v>
      </c>
      <c r="I20">
        <v>1286</v>
      </c>
    </row>
    <row r="21" spans="1:9" x14ac:dyDescent="0.3">
      <c r="A21" t="s">
        <v>23</v>
      </c>
      <c r="B21" t="s">
        <v>5</v>
      </c>
      <c r="C21" s="143" t="s">
        <v>25</v>
      </c>
      <c r="D21">
        <v>317.01754385964909</v>
      </c>
      <c r="E21">
        <v>317.01754385964909</v>
      </c>
      <c r="F21" s="143">
        <v>0.16</v>
      </c>
      <c r="G21" s="149">
        <v>82.10526315789474</v>
      </c>
      <c r="H21" s="149">
        <v>88.81578947368422</v>
      </c>
      <c r="I21">
        <v>2107.1111111111113</v>
      </c>
    </row>
    <row r="22" spans="1:9" x14ac:dyDescent="0.3">
      <c r="A22" t="s">
        <v>23</v>
      </c>
      <c r="B22" t="s">
        <v>5</v>
      </c>
      <c r="C22" s="143" t="s">
        <v>25</v>
      </c>
      <c r="D22">
        <v>337.19298245614033</v>
      </c>
      <c r="E22">
        <v>337.19298245614033</v>
      </c>
      <c r="F22" s="143">
        <v>0.22</v>
      </c>
      <c r="G22" s="149">
        <v>81.578947368421055</v>
      </c>
      <c r="H22" s="149">
        <v>88.289473684210535</v>
      </c>
      <c r="I22">
        <v>2086</v>
      </c>
    </row>
    <row r="23" spans="1:9" x14ac:dyDescent="0.3">
      <c r="A23" t="s">
        <v>23</v>
      </c>
      <c r="B23" t="s">
        <v>5</v>
      </c>
      <c r="C23" s="143" t="s">
        <v>25</v>
      </c>
      <c r="D23">
        <v>308.9473684210526</v>
      </c>
      <c r="E23">
        <v>308.9473684210526</v>
      </c>
      <c r="F23" s="143">
        <v>0.25</v>
      </c>
      <c r="G23" s="149">
        <v>81.44736842105263</v>
      </c>
      <c r="H23" s="149">
        <v>88.289473684210535</v>
      </c>
      <c r="I23">
        <v>2079.3333333333335</v>
      </c>
    </row>
    <row r="24" spans="1:9" x14ac:dyDescent="0.3">
      <c r="A24" t="s">
        <v>23</v>
      </c>
      <c r="B24" t="s">
        <v>5</v>
      </c>
      <c r="C24" s="143" t="s">
        <v>175</v>
      </c>
      <c r="D24">
        <v>177.719298245614</v>
      </c>
      <c r="E24">
        <v>177.719298245614</v>
      </c>
      <c r="F24" s="143">
        <v>0.15</v>
      </c>
      <c r="G24" s="149">
        <v>71.973684210526329</v>
      </c>
      <c r="H24" s="149">
        <v>86.31578947368422</v>
      </c>
      <c r="I24">
        <v>1924.8888888888889</v>
      </c>
    </row>
    <row r="25" spans="1:9" x14ac:dyDescent="0.3">
      <c r="A25" t="s">
        <v>23</v>
      </c>
      <c r="B25" t="s">
        <v>5</v>
      </c>
      <c r="C25" s="143" t="s">
        <v>175</v>
      </c>
      <c r="D25">
        <v>171.22807017543857</v>
      </c>
      <c r="E25">
        <v>171.22807017543857</v>
      </c>
      <c r="F25" s="143">
        <v>0.19</v>
      </c>
      <c r="G25" s="149">
        <v>70.789473684210535</v>
      </c>
      <c r="H25" s="149">
        <v>86.710526315789465</v>
      </c>
      <c r="I25">
        <v>1958.2222222222222</v>
      </c>
    </row>
    <row r="26" spans="1:9" x14ac:dyDescent="0.3">
      <c r="A26" t="s">
        <v>23</v>
      </c>
      <c r="B26" t="s">
        <v>5</v>
      </c>
      <c r="C26" s="143" t="s">
        <v>175</v>
      </c>
      <c r="D26">
        <v>167.36842105263156</v>
      </c>
      <c r="E26">
        <v>167.36842105263156</v>
      </c>
      <c r="F26" s="143">
        <v>0.24</v>
      </c>
      <c r="G26" s="149">
        <v>70.921052631578945</v>
      </c>
      <c r="H26" s="149">
        <v>86.184210526315795</v>
      </c>
      <c r="I26">
        <v>2014.8888888888889</v>
      </c>
    </row>
  </sheetData>
  <mergeCells count="1"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 phenol</vt:lpstr>
      <vt:lpstr>Matlab_Phenol</vt:lpstr>
      <vt:lpstr>Statistics</vt:lpstr>
      <vt:lpstr>total carbohydrate</vt:lpstr>
      <vt:lpstr>Matlab_Carbohydrate</vt:lpstr>
      <vt:lpstr>total Fat</vt:lpstr>
      <vt:lpstr>Matlab_Fat</vt:lpstr>
      <vt:lpstr>ABTS antioxidant</vt:lpstr>
      <vt:lpstr>Matlab_ABTS</vt:lpstr>
      <vt:lpstr>DPPH antioxidant</vt:lpstr>
      <vt:lpstr>Matlab_DPPH</vt:lpstr>
      <vt:lpstr>total protein</vt:lpstr>
      <vt:lpstr>Matlab_Protein</vt:lpstr>
      <vt:lpstr>Minerals(Micro)</vt:lpstr>
      <vt:lpstr>Minerals(Macro)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Negin.Ammari</dc:creator>
  <cp:lastModifiedBy>ULPG:Rae.Mitchell</cp:lastModifiedBy>
  <dcterms:created xsi:type="dcterms:W3CDTF">2024-07-10T09:40:58Z</dcterms:created>
  <dcterms:modified xsi:type="dcterms:W3CDTF">2024-09-27T13:29:05Z</dcterms:modified>
</cp:coreProperties>
</file>