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harts/chart8.xml" ContentType="application/vnd.openxmlformats-officedocument.drawingml.chart+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drawings/drawing6.xml" ContentType="application/vnd.openxmlformats-officedocument.drawingml.chartshapes+xml"/>
  <Override PartName="/xl/charts/chart16.xml" ContentType="application/vnd.openxmlformats-officedocument.drawingml.chart+xml"/>
  <Override PartName="/xl/charts/style4.xml" ContentType="application/vnd.ms-office.chartstyle+xml"/>
  <Override PartName="/xl/charts/colors4.xml" ContentType="application/vnd.ms-office.chartcolorstyle+xml"/>
  <Override PartName="/xl/charts/chart17.xml" ContentType="application/vnd.openxmlformats-officedocument.drawingml.chart+xml"/>
  <Override PartName="/xl/charts/style5.xml" ContentType="application/vnd.ms-office.chartstyle+xml"/>
  <Override PartName="/xl/charts/colors5.xml" ContentType="application/vnd.ms-office.chartcolorstyle+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HP\Desktop\3MTT\Knowledge showcase\"/>
    </mc:Choice>
  </mc:AlternateContent>
  <xr:revisionPtr revIDLastSave="0" documentId="13_ncr:1_{65C29877-5AB9-4E12-AB6B-673D405C49D5}" xr6:coauthVersionLast="47" xr6:coauthVersionMax="47" xr10:uidLastSave="{00000000-0000-0000-0000-000000000000}"/>
  <bookViews>
    <workbookView xWindow="-110" yWindow="0" windowWidth="19420" windowHeight="10300" firstSheet="1" activeTab="6" xr2:uid="{98F4A2F7-AFB2-4A58-85FC-33427D183C35}"/>
  </bookViews>
  <sheets>
    <sheet name="Sheet1" sheetId="4" r:id="rId1"/>
    <sheet name="Sheet2" sheetId="3" r:id="rId2"/>
    <sheet name="Sheet3" sheetId="5" r:id="rId3"/>
    <sheet name="Sheet4" sheetId="6" r:id="rId4"/>
    <sheet name="Sheet5" sheetId="7" r:id="rId5"/>
    <sheet name="Nigerian_Road_Traffic_Crash" sheetId="2" r:id="rId6"/>
    <sheet name="Dashboard" sheetId="8" r:id="rId7"/>
    <sheet name="Nigerian_Road_Traffic_Crashes_2" sheetId="1" state="hidden" r:id="rId8"/>
  </sheets>
  <definedNames>
    <definedName name="ExternalData_1" localSheetId="5" hidden="1">Nigerian_Road_Traffic_Crash!$A$1:$M$519</definedName>
  </definedNames>
  <calcPr calcId="191029"/>
  <pivotCaches>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6" i="2" l="1"/>
  <c r="P5" i="2"/>
  <c r="P4" i="2"/>
  <c r="P3" i="2"/>
  <c r="P2" i="2"/>
  <c r="P187" i="2"/>
  <c r="C10" i="6"/>
  <c r="C9" i="6"/>
  <c r="B8" i="6"/>
  <c r="B10" i="6" s="1"/>
  <c r="E4" i="7"/>
  <c r="E8" i="7"/>
  <c r="F6" i="7"/>
  <c r="E5" i="7"/>
  <c r="E9" i="7"/>
  <c r="F7" i="7"/>
  <c r="E6" i="7"/>
  <c r="E7" i="7"/>
  <c r="F5" i="7"/>
  <c r="F9" i="7"/>
  <c r="B14" i="7"/>
  <c r="B13" i="7"/>
  <c r="F4" i="7"/>
  <c r="F8" i="7"/>
  <c r="E10" i="7" l="1"/>
  <c r="F10" i="7"/>
  <c r="B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3B5EE7-6FAC-4EF9-8A49-5E9ADF097E47}" keepAlive="1" name="Query - Nigerian_Road_Traffic_Crashes_2020_2024" description="Connection to the 'Nigerian_Road_Traffic_Crashes_2020_2024' query in the workbook." type="5" refreshedVersion="8" background="1" saveData="1">
    <dbPr connection="Provider=Microsoft.Mashup.OleDb.1;Data Source=$Workbook$;Location=Nigerian_Road_Traffic_Crashes_2020_2024;Extended Properties=&quot;&quot;" command="SELECT * FROM [Nigerian_Road_Traffic_Crashes_2020_2024]"/>
  </connection>
</connections>
</file>

<file path=xl/sharedStrings.xml><?xml version="1.0" encoding="utf-8"?>
<sst xmlns="http://schemas.openxmlformats.org/spreadsheetml/2006/main" count="3278" uniqueCount="113">
  <si>
    <t>Quarter</t>
  </si>
  <si>
    <t>State</t>
  </si>
  <si>
    <t>Total_Crashes</t>
  </si>
  <si>
    <t>Num_Injured</t>
  </si>
  <si>
    <t>Num_Killed</t>
  </si>
  <si>
    <t>Total_Vehicles_Involved</t>
  </si>
  <si>
    <t>SPV</t>
  </si>
  <si>
    <t>DAD</t>
  </si>
  <si>
    <t>PWR</t>
  </si>
  <si>
    <t>FTQ</t>
  </si>
  <si>
    <t>Other_Factors</t>
  </si>
  <si>
    <t>Q4 2020</t>
  </si>
  <si>
    <t>Abia</t>
  </si>
  <si>
    <t>Adamawa</t>
  </si>
  <si>
    <t>Akwa Ibom</t>
  </si>
  <si>
    <t>Anambra</t>
  </si>
  <si>
    <t>Bauchi</t>
  </si>
  <si>
    <t>Bayelsa</t>
  </si>
  <si>
    <t>Benue</t>
  </si>
  <si>
    <t>Borno</t>
  </si>
  <si>
    <t>Cross River</t>
  </si>
  <si>
    <t>Delta</t>
  </si>
  <si>
    <t>Ebonyi</t>
  </si>
  <si>
    <t>Edo</t>
  </si>
  <si>
    <t>Ekiti</t>
  </si>
  <si>
    <t>Enugu</t>
  </si>
  <si>
    <t>FCT</t>
  </si>
  <si>
    <t>Gombe</t>
  </si>
  <si>
    <t>Imo</t>
  </si>
  <si>
    <t>Jigawa</t>
  </si>
  <si>
    <t>Kaduna</t>
  </si>
  <si>
    <t>Kano</t>
  </si>
  <si>
    <t>Katsina</t>
  </si>
  <si>
    <t>Kebbi</t>
  </si>
  <si>
    <t>Kogi</t>
  </si>
  <si>
    <t>Kwara</t>
  </si>
  <si>
    <t>Lagos</t>
  </si>
  <si>
    <t>Nasarawa</t>
  </si>
  <si>
    <t>Niger</t>
  </si>
  <si>
    <t>Ogun</t>
  </si>
  <si>
    <t>Ondo</t>
  </si>
  <si>
    <t>Osun</t>
  </si>
  <si>
    <t>Oyo</t>
  </si>
  <si>
    <t>Plateau</t>
  </si>
  <si>
    <t>Rivers</t>
  </si>
  <si>
    <t>Sokoto</t>
  </si>
  <si>
    <t>Taraba</t>
  </si>
  <si>
    <t>Yobe</t>
  </si>
  <si>
    <t>Zamfara</t>
  </si>
  <si>
    <t>Q1 2021</t>
  </si>
  <si>
    <t>Q2 2021</t>
  </si>
  <si>
    <t>Q3 2021</t>
  </si>
  <si>
    <t>Q4 2021</t>
  </si>
  <si>
    <t>Q1 2022</t>
  </si>
  <si>
    <t>Q2 2022</t>
  </si>
  <si>
    <t>Q3 2022</t>
  </si>
  <si>
    <t>Q4 2022</t>
  </si>
  <si>
    <t>Q1 2023</t>
  </si>
  <si>
    <t>Q2 2023</t>
  </si>
  <si>
    <t>Q3 2023</t>
  </si>
  <si>
    <t>Q4 2023</t>
  </si>
  <si>
    <t>Q1 2024</t>
  </si>
  <si>
    <t>DAD(Driving under alcoholl)</t>
  </si>
  <si>
    <t>PWR(Poor weather)</t>
  </si>
  <si>
    <t>SPV(Speed Violation)</t>
  </si>
  <si>
    <t>Year</t>
  </si>
  <si>
    <t>Quater</t>
  </si>
  <si>
    <t>2020</t>
  </si>
  <si>
    <t>Q4</t>
  </si>
  <si>
    <t>2021</t>
  </si>
  <si>
    <t>Q1</t>
  </si>
  <si>
    <t>Q2</t>
  </si>
  <si>
    <t>Q3</t>
  </si>
  <si>
    <t>2022</t>
  </si>
  <si>
    <t>2023</t>
  </si>
  <si>
    <t>2024</t>
  </si>
  <si>
    <t>Geo_Zone</t>
  </si>
  <si>
    <t>North Central</t>
  </si>
  <si>
    <t>North East</t>
  </si>
  <si>
    <t>North West</t>
  </si>
  <si>
    <t>South East</t>
  </si>
  <si>
    <t>South South</t>
  </si>
  <si>
    <t>South West</t>
  </si>
  <si>
    <t>Row Labels</t>
  </si>
  <si>
    <t>Grand Total</t>
  </si>
  <si>
    <t>Sum of Num_Injured</t>
  </si>
  <si>
    <t>Sum of Num_Killed</t>
  </si>
  <si>
    <t>Sum of SPV</t>
  </si>
  <si>
    <t>Sum of DAD</t>
  </si>
  <si>
    <t>Sum of PWR</t>
  </si>
  <si>
    <t>Sum of FTQ</t>
  </si>
  <si>
    <t>Sum of Other_Factors</t>
  </si>
  <si>
    <t>Total:</t>
  </si>
  <si>
    <t>%Death</t>
  </si>
  <si>
    <t>%Injured</t>
  </si>
  <si>
    <t>Total fatality</t>
  </si>
  <si>
    <t>Total Injured</t>
  </si>
  <si>
    <t>Total Crashes</t>
  </si>
  <si>
    <t>Total Fatality</t>
  </si>
  <si>
    <t>Total Car Crashes</t>
  </si>
  <si>
    <t>Total Vehicles Involved</t>
  </si>
  <si>
    <t>Sum of SPV2</t>
  </si>
  <si>
    <t>Other Vioations %</t>
  </si>
  <si>
    <t>Speed violation %</t>
  </si>
  <si>
    <t>Injured</t>
  </si>
  <si>
    <t>Fatality</t>
  </si>
  <si>
    <t>p</t>
  </si>
  <si>
    <t>total crashes</t>
  </si>
  <si>
    <t>Total crashes</t>
  </si>
  <si>
    <t>injured</t>
  </si>
  <si>
    <t>fatality</t>
  </si>
  <si>
    <t>Total invo;ved veh</t>
  </si>
  <si>
    <t>speed viol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</si>
</sst>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0" fontId="0" fillId="0" borderId="0" xfId="0" applyNumberFormat="1"/>
    <xf numFmtId="9" fontId="0" fillId="0" borderId="0" xfId="1" applyFont="1"/>
    <xf numFmtId="164" fontId="0" fillId="0" borderId="0" xfId="1" applyNumberFormat="1" applyFont="1"/>
    <xf numFmtId="164" fontId="0" fillId="0" borderId="0" xfId="0" applyNumberFormat="1"/>
    <xf numFmtId="165" fontId="0" fillId="0" borderId="0" xfId="0" applyNumberFormat="1"/>
    <xf numFmtId="0" fontId="0" fillId="0" borderId="0" xfId="0" applyAlignment="1">
      <alignment horizontal="left" indent="1"/>
    </xf>
    <xf numFmtId="9" fontId="0" fillId="0" borderId="0" xfId="0" applyNumberFormat="1"/>
    <xf numFmtId="165" fontId="0" fillId="0" borderId="0" xfId="43" applyNumberFormat="1" applyFont="1"/>
    <xf numFmtId="0" fontId="0" fillId="33" borderId="0" xfId="0" applyFill="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9">
    <dxf>
      <numFmt numFmtId="0" formatCode="General"/>
    </dxf>
    <dxf>
      <numFmt numFmtId="0" formatCode="General"/>
    </dxf>
    <dxf>
      <numFmt numFmtId="0" formatCode="General"/>
    </dxf>
    <dxf>
      <numFmt numFmtId="0" formatCode="General"/>
    </dxf>
    <dxf>
      <numFmt numFmtId="165" formatCode="_(* #,##0_);_(* \(#,##0\);_(* &quot;-&quot;??_);_(@_)"/>
    </dxf>
    <dxf>
      <numFmt numFmtId="165" formatCode="_(* #,##0_);_(* \(#,##0\);_(* &quot;-&quot;??_);_(@_)"/>
    </dxf>
    <dxf>
      <numFmt numFmtId="165" formatCode="_(* #,##0_);_(* \(#,##0\);_(* &quot;-&quot;??_);_(@_)"/>
    </dxf>
    <dxf>
      <numFmt numFmtId="165" formatCode="_(* #,##0_);_(* \(#,##0\);_(* &quot;-&quot;??_);_(@_)"/>
    </dxf>
    <dxf>
      <numFmt numFmtId="13" formatCode="0%"/>
    </dxf>
    <dxf>
      <numFmt numFmtId="13" formatCode="0%"/>
    </dxf>
    <dxf>
      <numFmt numFmtId="13" formatCode="0%"/>
    </dxf>
    <dxf>
      <numFmt numFmtId="13" formatCode="0%"/>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s>
  <tableStyles count="0" defaultTableStyle="TableStyleMedium2" defaultPivotStyle="PivotStyleLight16"/>
  <colors>
    <mruColors>
      <color rgb="FFC55A11"/>
      <color rgb="FF025464"/>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0.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[Nigerian_Road_Traffic_Crashes_2020_2024.xlsx]Sheet1!PivotTable2</c:name>
    <c:fmtId val="0"/>
  </c:pivotSource>
  <c:chart>
    <c:title>
      <c:tx>
        <c:rich>
          <a:bodyPr/>
          <a:lstStyle/>
          <a:p>
            <a:pPr>
              <a:defRPr/>
            </a:pPr>
            <a:r>
              <a:rPr lang="en-US" sz="1200" b="0">
                <a:latin typeface="Corbel" panose="020B0503020204020204" pitchFamily="34" charset="0"/>
              </a:rPr>
              <a:t>Total fatality, Total injured and Total</a:t>
            </a:r>
            <a:r>
              <a:rPr lang="en-US" sz="1200" b="0" baseline="0">
                <a:latin typeface="Corbel" panose="020B0503020204020204" pitchFamily="34" charset="0"/>
              </a:rPr>
              <a:t> crashes by Quater of year</a:t>
            </a:r>
            <a:endParaRPr lang="en-US" sz="1200" b="0">
              <a:latin typeface="Corbel" panose="020B0503020204020204" pitchFamily="34" charset="0"/>
            </a:endParaRPr>
          </a:p>
        </c:rich>
      </c:tx>
      <c:layout>
        <c:manualLayout>
          <c:xMode val="edge"/>
          <c:yMode val="edge"/>
          <c:x val="0.10161789151356079"/>
          <c:y val="9.2592592592592587E-3"/>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55A11"/>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c:f>
              <c:strCache>
                <c:ptCount val="1"/>
                <c:pt idx="0">
                  <c:v>Total fatality</c:v>
                </c:pt>
              </c:strCache>
            </c:strRef>
          </c:tx>
          <c:spPr>
            <a:solidFill>
              <a:srgbClr val="025464"/>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Sheet1!$A$3:$A$7</c:f>
              <c:strCache>
                <c:ptCount val="4"/>
                <c:pt idx="0">
                  <c:v>Q1</c:v>
                </c:pt>
                <c:pt idx="1">
                  <c:v>Q2</c:v>
                </c:pt>
                <c:pt idx="2">
                  <c:v>Q3</c:v>
                </c:pt>
                <c:pt idx="3">
                  <c:v>Q4</c:v>
                </c:pt>
              </c:strCache>
            </c:strRef>
          </c:cat>
          <c:val>
            <c:numRef>
              <c:f>Sheet1!$B$3:$B$7</c:f>
              <c:numCache>
                <c:formatCode>_(* #,##0_);_(* \(#,##0\);_(* "-"??_);_(@_)</c:formatCode>
                <c:ptCount val="4"/>
                <c:pt idx="0">
                  <c:v>6414</c:v>
                </c:pt>
                <c:pt idx="1">
                  <c:v>4400</c:v>
                </c:pt>
                <c:pt idx="2">
                  <c:v>3816</c:v>
                </c:pt>
                <c:pt idx="3">
                  <c:v>6401</c:v>
                </c:pt>
              </c:numCache>
            </c:numRef>
          </c:val>
          <c:extLst>
            <c:ext xmlns:c16="http://schemas.microsoft.com/office/drawing/2014/chart" uri="{C3380CC4-5D6E-409C-BE32-E72D297353CC}">
              <c16:uniqueId val="{0000000B-90C6-4D8A-89EF-28D776072CAF}"/>
            </c:ext>
          </c:extLst>
        </c:ser>
        <c:ser>
          <c:idx val="1"/>
          <c:order val="1"/>
          <c:tx>
            <c:strRef>
              <c:f>Sheet1!$C$2</c:f>
              <c:strCache>
                <c:ptCount val="1"/>
                <c:pt idx="0">
                  <c:v>Total Injured</c:v>
                </c:pt>
              </c:strCache>
            </c:strRef>
          </c:tx>
          <c:spPr>
            <a:solidFill>
              <a:srgbClr val="C55A11"/>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Sheet1!$A$3:$A$7</c:f>
              <c:strCache>
                <c:ptCount val="4"/>
                <c:pt idx="0">
                  <c:v>Q1</c:v>
                </c:pt>
                <c:pt idx="1">
                  <c:v>Q2</c:v>
                </c:pt>
                <c:pt idx="2">
                  <c:v>Q3</c:v>
                </c:pt>
                <c:pt idx="3">
                  <c:v>Q4</c:v>
                </c:pt>
              </c:strCache>
            </c:strRef>
          </c:cat>
          <c:val>
            <c:numRef>
              <c:f>Sheet1!$C$3:$C$7</c:f>
              <c:numCache>
                <c:formatCode>_(* #,##0_);_(* \(#,##0\);_(* "-"??_);_(@_)</c:formatCode>
                <c:ptCount val="4"/>
                <c:pt idx="0">
                  <c:v>37349</c:v>
                </c:pt>
                <c:pt idx="1">
                  <c:v>26541</c:v>
                </c:pt>
                <c:pt idx="2">
                  <c:v>24126</c:v>
                </c:pt>
                <c:pt idx="3">
                  <c:v>39221</c:v>
                </c:pt>
              </c:numCache>
            </c:numRef>
          </c:val>
          <c:extLst>
            <c:ext xmlns:c16="http://schemas.microsoft.com/office/drawing/2014/chart" uri="{C3380CC4-5D6E-409C-BE32-E72D297353CC}">
              <c16:uniqueId val="{0000000D-90C6-4D8A-89EF-28D776072CAF}"/>
            </c:ext>
          </c:extLst>
        </c:ser>
        <c:ser>
          <c:idx val="2"/>
          <c:order val="2"/>
          <c:tx>
            <c:strRef>
              <c:f>Sheet1!$D$2</c:f>
              <c:strCache>
                <c:ptCount val="1"/>
                <c:pt idx="0">
                  <c:v>Total Crashes</c:v>
                </c:pt>
              </c:strCache>
            </c:strRef>
          </c:tx>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Sheet1!$A$3:$A$7</c:f>
              <c:strCache>
                <c:ptCount val="4"/>
                <c:pt idx="0">
                  <c:v>Q1</c:v>
                </c:pt>
                <c:pt idx="1">
                  <c:v>Q2</c:v>
                </c:pt>
                <c:pt idx="2">
                  <c:v>Q3</c:v>
                </c:pt>
                <c:pt idx="3">
                  <c:v>Q4</c:v>
                </c:pt>
              </c:strCache>
            </c:strRef>
          </c:cat>
          <c:val>
            <c:numRef>
              <c:f>Sheet1!$D$3:$D$7</c:f>
              <c:numCache>
                <c:formatCode>General</c:formatCode>
                <c:ptCount val="4"/>
                <c:pt idx="0">
                  <c:v>12041</c:v>
                </c:pt>
                <c:pt idx="1">
                  <c:v>9434</c:v>
                </c:pt>
                <c:pt idx="2">
                  <c:v>8733</c:v>
                </c:pt>
                <c:pt idx="3">
                  <c:v>13054</c:v>
                </c:pt>
              </c:numCache>
            </c:numRef>
          </c:val>
          <c:extLst>
            <c:ext xmlns:c16="http://schemas.microsoft.com/office/drawing/2014/chart" uri="{C3380CC4-5D6E-409C-BE32-E72D297353CC}">
              <c16:uniqueId val="{0000000F-90C6-4D8A-89EF-28D776072CAF}"/>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t"/>
      <c:layout>
        <c:manualLayout>
          <c:xMode val="edge"/>
          <c:yMode val="edge"/>
          <c:x val="0.20556583552055993"/>
          <c:y val="0.16342592592592592"/>
          <c:w val="0.57220144356955382"/>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[Nigerian_Road_Traffic_Crashes_2020_2024.xlsx]Sheet1!PivotTable17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baseline="0">
                <a:solidFill>
                  <a:sysClr val="windowText" lastClr="000000"/>
                </a:solidFill>
                <a:latin typeface="Corbel" panose="020B0503020204020204" pitchFamily="34" charset="0"/>
              </a:rPr>
              <a:t>Total fatality, Total injured and Total crashes by year</a:t>
            </a:r>
          </a:p>
        </c:rich>
      </c:tx>
      <c:layout>
        <c:manualLayout>
          <c:xMode val="edge"/>
          <c:yMode val="edge"/>
          <c:x val="0.14277777777777778"/>
          <c:y val="1.3888888888888888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5A5A5"/>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c:spPr>
        <c:marker>
          <c:symbol val="none"/>
        </c:marker>
        <c:dLbl>
          <c:idx val="0"/>
          <c:delete val="1"/>
          <c:extLst>
            <c:ext xmlns:c15="http://schemas.microsoft.com/office/drawing/2012/chart" uri="{CE6537A1-D6FC-4f65-9D91-7224C49458BB}"/>
          </c:extLst>
        </c:dLbl>
      </c:pivotFmt>
      <c:pivotFmt>
        <c:idx val="11"/>
        <c:spPr>
          <a:solidFill>
            <a:srgbClr val="C55A11"/>
          </a:solidFill>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Sheet1!$B$10</c:f>
              <c:strCache>
                <c:ptCount val="1"/>
                <c:pt idx="0">
                  <c:v>Total Fatality</c:v>
                </c:pt>
              </c:strCache>
            </c:strRef>
          </c:tx>
          <c:spPr>
            <a:solidFill>
              <a:srgbClr val="A5A5A5"/>
            </a:solidFill>
            <a:ln>
              <a:noFill/>
            </a:ln>
            <a:effectLst/>
          </c:spPr>
          <c:invertIfNegative val="0"/>
          <c:cat>
            <c:strRef>
              <c:f>Sheet1!$A$11:$A$16</c:f>
              <c:strCache>
                <c:ptCount val="5"/>
                <c:pt idx="0">
                  <c:v>2020</c:v>
                </c:pt>
                <c:pt idx="1">
                  <c:v>2021</c:v>
                </c:pt>
                <c:pt idx="2">
                  <c:v>2022</c:v>
                </c:pt>
                <c:pt idx="3">
                  <c:v>2023</c:v>
                </c:pt>
                <c:pt idx="4">
                  <c:v>2024</c:v>
                </c:pt>
              </c:strCache>
            </c:strRef>
          </c:cat>
          <c:val>
            <c:numRef>
              <c:f>Sheet1!$B$11:$B$16</c:f>
              <c:numCache>
                <c:formatCode>_(* #,##0_);_(* \(#,##0\);_(* "-"??_);_(@_)</c:formatCode>
                <c:ptCount val="5"/>
                <c:pt idx="0">
                  <c:v>1818</c:v>
                </c:pt>
                <c:pt idx="1">
                  <c:v>6205</c:v>
                </c:pt>
                <c:pt idx="2">
                  <c:v>6456</c:v>
                </c:pt>
                <c:pt idx="3">
                  <c:v>5081</c:v>
                </c:pt>
                <c:pt idx="4">
                  <c:v>1471</c:v>
                </c:pt>
              </c:numCache>
            </c:numRef>
          </c:val>
          <c:extLst>
            <c:ext xmlns:c16="http://schemas.microsoft.com/office/drawing/2014/chart" uri="{C3380CC4-5D6E-409C-BE32-E72D297353CC}">
              <c16:uniqueId val="{0000000D-0F00-4F4E-A2C6-4A8FA92DEEAD}"/>
            </c:ext>
          </c:extLst>
        </c:ser>
        <c:ser>
          <c:idx val="1"/>
          <c:order val="1"/>
          <c:tx>
            <c:strRef>
              <c:f>Sheet1!$C$10</c:f>
              <c:strCache>
                <c:ptCount val="1"/>
                <c:pt idx="0">
                  <c:v>Total Injured</c:v>
                </c:pt>
              </c:strCache>
            </c:strRef>
          </c:tx>
          <c:spPr>
            <a:solidFill>
              <a:srgbClr val="025464"/>
            </a:solidFill>
          </c:spPr>
          <c:invertIfNegative val="0"/>
          <c:cat>
            <c:strRef>
              <c:f>Sheet1!$A$11:$A$16</c:f>
              <c:strCache>
                <c:ptCount val="5"/>
                <c:pt idx="0">
                  <c:v>2020</c:v>
                </c:pt>
                <c:pt idx="1">
                  <c:v>2021</c:v>
                </c:pt>
                <c:pt idx="2">
                  <c:v>2022</c:v>
                </c:pt>
                <c:pt idx="3">
                  <c:v>2023</c:v>
                </c:pt>
                <c:pt idx="4">
                  <c:v>2024</c:v>
                </c:pt>
              </c:strCache>
            </c:strRef>
          </c:cat>
          <c:val>
            <c:numRef>
              <c:f>Sheet1!$C$11:$C$16</c:f>
              <c:numCache>
                <c:formatCode>_(* #,##0_);_(* \(#,##0\);_(* "-"??_);_(@_)</c:formatCode>
                <c:ptCount val="5"/>
                <c:pt idx="0">
                  <c:v>9702</c:v>
                </c:pt>
                <c:pt idx="1">
                  <c:v>38073</c:v>
                </c:pt>
                <c:pt idx="2">
                  <c:v>38930</c:v>
                </c:pt>
                <c:pt idx="3">
                  <c:v>31873</c:v>
                </c:pt>
                <c:pt idx="4">
                  <c:v>8659</c:v>
                </c:pt>
              </c:numCache>
            </c:numRef>
          </c:val>
          <c:extLst>
            <c:ext xmlns:c16="http://schemas.microsoft.com/office/drawing/2014/chart" uri="{C3380CC4-5D6E-409C-BE32-E72D297353CC}">
              <c16:uniqueId val="{0000000E-0F00-4F4E-A2C6-4A8FA92DEEAD}"/>
            </c:ext>
          </c:extLst>
        </c:ser>
        <c:ser>
          <c:idx val="2"/>
          <c:order val="2"/>
          <c:tx>
            <c:strRef>
              <c:f>Sheet1!$D$10</c:f>
              <c:strCache>
                <c:ptCount val="1"/>
                <c:pt idx="0">
                  <c:v>Total Crashes</c:v>
                </c:pt>
              </c:strCache>
            </c:strRef>
          </c:tx>
          <c:spPr>
            <a:solidFill>
              <a:srgbClr val="C55A11"/>
            </a:solidFill>
          </c:spPr>
          <c:invertIfNegative val="0"/>
          <c:cat>
            <c:strRef>
              <c:f>Sheet1!$A$11:$A$16</c:f>
              <c:strCache>
                <c:ptCount val="5"/>
                <c:pt idx="0">
                  <c:v>2020</c:v>
                </c:pt>
                <c:pt idx="1">
                  <c:v>2021</c:v>
                </c:pt>
                <c:pt idx="2">
                  <c:v>2022</c:v>
                </c:pt>
                <c:pt idx="3">
                  <c:v>2023</c:v>
                </c:pt>
                <c:pt idx="4">
                  <c:v>2024</c:v>
                </c:pt>
              </c:strCache>
            </c:strRef>
          </c:cat>
          <c:val>
            <c:numRef>
              <c:f>Sheet1!$D$11:$D$16</c:f>
              <c:numCache>
                <c:formatCode>General</c:formatCode>
                <c:ptCount val="5"/>
                <c:pt idx="0">
                  <c:v>3313</c:v>
                </c:pt>
                <c:pt idx="1">
                  <c:v>13027</c:v>
                </c:pt>
                <c:pt idx="2">
                  <c:v>13656</c:v>
                </c:pt>
                <c:pt idx="3">
                  <c:v>10604</c:v>
                </c:pt>
                <c:pt idx="4">
                  <c:v>2662</c:v>
                </c:pt>
              </c:numCache>
            </c:numRef>
          </c:val>
          <c:extLst>
            <c:ext xmlns:c16="http://schemas.microsoft.com/office/drawing/2014/chart" uri="{C3380CC4-5D6E-409C-BE32-E72D297353CC}">
              <c16:uniqueId val="{0000000F-0F00-4F4E-A2C6-4A8FA92DEEAD}"/>
            </c:ext>
          </c:extLst>
        </c:ser>
        <c:dLbls>
          <c:showLegendKey val="0"/>
          <c:showVal val="0"/>
          <c:showCatName val="0"/>
          <c:showSerName val="0"/>
          <c:showPercent val="0"/>
          <c:showBubbleSize val="0"/>
        </c:dLbls>
        <c:gapWidth val="182"/>
        <c:axId val="3723968"/>
        <c:axId val="1540119071"/>
      </c:barChart>
      <c:catAx>
        <c:axId val="3723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max val="40000"/>
        </c:scaling>
        <c:delete val="0"/>
        <c:axPos val="b"/>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3968"/>
        <c:crosses val="autoZero"/>
        <c:crossBetween val="between"/>
      </c:valAx>
    </c:plotArea>
    <c:legend>
      <c:legendPos val="r"/>
      <c:layout>
        <c:manualLayout>
          <c:xMode val="edge"/>
          <c:yMode val="edge"/>
          <c:x val="0.73610586176727921"/>
          <c:y val="0.11898439778361038"/>
          <c:w val="0.24213582677165355"/>
          <c:h val="0.18056466899970836"/>
        </c:manualLayout>
      </c:layout>
      <c:overlay val="1"/>
      <c:txPr>
        <a:bodyPr/>
        <a:lstStyle/>
        <a:p>
          <a:pPr>
            <a:defRPr sz="900">
              <a:latin typeface="Corbel" panose="020B0503020204020204" pitchFamily="34" charset="0"/>
            </a:defRPr>
          </a:pPr>
          <a:endParaRPr lang="en-US"/>
        </a:p>
      </c:txPr>
    </c:legend>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[Nigerian_Road_Traffic_Crashes_2020_2024.xlsx]Sheet2!PivotTable1</c:name>
    <c:fmtId val="0"/>
  </c:pivotSource>
  <c:chart>
    <c:title>
      <c:tx>
        <c:rich>
          <a:bodyPr/>
          <a:lstStyle/>
          <a:p>
            <a:pPr>
              <a:defRPr/>
            </a:pPr>
            <a:r>
              <a:rPr lang="en-US" sz="1200" b="0">
                <a:latin typeface="Corbel" panose="020B0503020204020204" pitchFamily="34" charset="0"/>
              </a:rPr>
              <a:t>Top</a:t>
            </a:r>
            <a:r>
              <a:rPr lang="en-US" sz="1200" b="0" baseline="0">
                <a:latin typeface="Corbel" panose="020B0503020204020204" pitchFamily="34" charset="0"/>
              </a:rPr>
              <a:t> 10 states by Total Car Crashes</a:t>
            </a:r>
            <a:endParaRPr lang="en-US" sz="1200" b="0">
              <a:latin typeface="Corbel" panose="020B0503020204020204" pitchFamily="34" charset="0"/>
            </a:endParaRPr>
          </a:p>
        </c:rich>
      </c:tx>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55A11"/>
          </a:solidFill>
          <a:ln>
            <a:noFill/>
          </a:ln>
          <a:effectLst/>
        </c:spPr>
      </c:pivotFmt>
      <c:pivotFmt>
        <c:idx val="13"/>
        <c:spPr>
          <a:solidFill>
            <a:srgbClr val="C55A11"/>
          </a:solidFill>
          <a:ln>
            <a:noFill/>
          </a:ln>
          <a:effectLst/>
        </c:spPr>
      </c:pivotFmt>
      <c:pivotFmt>
        <c:idx val="14"/>
        <c:spPr>
          <a:solidFill>
            <a:srgbClr val="C55A11"/>
          </a:solidFill>
          <a:ln>
            <a:noFill/>
          </a:ln>
          <a:effectLst/>
        </c:spPr>
      </c:pivotFmt>
    </c:pivotFmts>
    <c:plotArea>
      <c:layout>
        <c:manualLayout>
          <c:layoutTarget val="inner"/>
          <c:xMode val="edge"/>
          <c:yMode val="edge"/>
          <c:x val="0.11024636685514981"/>
          <c:y val="0.22698881060920018"/>
          <c:w val="0.85754283267593578"/>
          <c:h val="0.49434162348980171"/>
        </c:manualLayout>
      </c:layout>
      <c:barChart>
        <c:barDir val="col"/>
        <c:grouping val="clustered"/>
        <c:varyColors val="0"/>
        <c:ser>
          <c:idx val="0"/>
          <c:order val="0"/>
          <c:tx>
            <c:strRef>
              <c:f>Sheet2!$B$2</c:f>
              <c:strCache>
                <c:ptCount val="1"/>
                <c:pt idx="0">
                  <c:v>Total</c:v>
                </c:pt>
              </c:strCache>
            </c:strRef>
          </c:tx>
          <c:spPr>
            <a:solidFill>
              <a:srgbClr val="025464"/>
            </a:solidFill>
            <a:ln>
              <a:noFill/>
            </a:ln>
            <a:effectLst/>
          </c:spPr>
          <c:invertIfNegative val="0"/>
          <c:dPt>
            <c:idx val="0"/>
            <c:invertIfNegative val="0"/>
            <c:bubble3D val="0"/>
            <c:spPr>
              <a:solidFill>
                <a:srgbClr val="C55A11"/>
              </a:solidFill>
              <a:ln>
                <a:noFill/>
              </a:ln>
              <a:effectLst/>
            </c:spPr>
            <c:extLst>
              <c:ext xmlns:c16="http://schemas.microsoft.com/office/drawing/2014/chart" uri="{C3380CC4-5D6E-409C-BE32-E72D297353CC}">
                <c16:uniqueId val="{00000006-7B62-491B-B0AA-FF913F3D7EB7}"/>
              </c:ext>
            </c:extLst>
          </c:dPt>
          <c:dPt>
            <c:idx val="1"/>
            <c:invertIfNegative val="0"/>
            <c:bubble3D val="0"/>
            <c:spPr>
              <a:solidFill>
                <a:srgbClr val="C55A11"/>
              </a:solidFill>
              <a:ln>
                <a:noFill/>
              </a:ln>
              <a:effectLst/>
            </c:spPr>
            <c:extLst>
              <c:ext xmlns:c16="http://schemas.microsoft.com/office/drawing/2014/chart" uri="{C3380CC4-5D6E-409C-BE32-E72D297353CC}">
                <c16:uniqueId val="{00000007-7B62-491B-B0AA-FF913F3D7EB7}"/>
              </c:ext>
            </c:extLst>
          </c:dPt>
          <c:dPt>
            <c:idx val="2"/>
            <c:invertIfNegative val="0"/>
            <c:bubble3D val="0"/>
            <c:spPr>
              <a:solidFill>
                <a:srgbClr val="C55A11"/>
              </a:solidFill>
              <a:ln>
                <a:noFill/>
              </a:ln>
              <a:effectLst/>
            </c:spPr>
            <c:extLst>
              <c:ext xmlns:c16="http://schemas.microsoft.com/office/drawing/2014/chart" uri="{C3380CC4-5D6E-409C-BE32-E72D297353CC}">
                <c16:uniqueId val="{00000008-7B62-491B-B0AA-FF913F3D7EB7}"/>
              </c:ext>
            </c:extLst>
          </c:dPt>
          <c:dLbls>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Sheet2!$A$3:$A$13</c:f>
              <c:strCache>
                <c:ptCount val="10"/>
                <c:pt idx="0">
                  <c:v>FCT</c:v>
                </c:pt>
                <c:pt idx="1">
                  <c:v>Ogun</c:v>
                </c:pt>
                <c:pt idx="2">
                  <c:v>Nasarawa</c:v>
                </c:pt>
                <c:pt idx="3">
                  <c:v>Kaduna</c:v>
                </c:pt>
                <c:pt idx="4">
                  <c:v>Oyo</c:v>
                </c:pt>
                <c:pt idx="5">
                  <c:v>Lagos</c:v>
                </c:pt>
                <c:pt idx="6">
                  <c:v>Niger</c:v>
                </c:pt>
                <c:pt idx="7">
                  <c:v>Bauchi</c:v>
                </c:pt>
                <c:pt idx="8">
                  <c:v>Kogi</c:v>
                </c:pt>
                <c:pt idx="9">
                  <c:v>Ondo</c:v>
                </c:pt>
              </c:strCache>
            </c:strRef>
          </c:cat>
          <c:val>
            <c:numRef>
              <c:f>Sheet2!$B$3:$B$13</c:f>
              <c:numCache>
                <c:formatCode>General</c:formatCode>
                <c:ptCount val="10"/>
                <c:pt idx="0">
                  <c:v>4852</c:v>
                </c:pt>
                <c:pt idx="1">
                  <c:v>3780</c:v>
                </c:pt>
                <c:pt idx="2">
                  <c:v>2946</c:v>
                </c:pt>
                <c:pt idx="3">
                  <c:v>2784</c:v>
                </c:pt>
                <c:pt idx="4">
                  <c:v>2084</c:v>
                </c:pt>
                <c:pt idx="5">
                  <c:v>1939</c:v>
                </c:pt>
                <c:pt idx="6">
                  <c:v>1908</c:v>
                </c:pt>
                <c:pt idx="7">
                  <c:v>1661</c:v>
                </c:pt>
                <c:pt idx="8">
                  <c:v>1651</c:v>
                </c:pt>
                <c:pt idx="9">
                  <c:v>1526</c:v>
                </c:pt>
              </c:numCache>
            </c:numRef>
          </c:val>
          <c:extLst>
            <c:ext xmlns:c16="http://schemas.microsoft.com/office/drawing/2014/chart" uri="{C3380CC4-5D6E-409C-BE32-E72D297353CC}">
              <c16:uniqueId val="{00000005-7B62-491B-B0AA-FF913F3D7EB7}"/>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0"/>
        <c:axPos val="l"/>
        <c:majorGridlines>
          <c:spPr>
            <a:ln w="6350"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[Nigerian_Road_Traffic_Crashes_2020_2024.xlsx]Sheet2!PivotTable16</c:name>
    <c:fmtId val="0"/>
  </c:pivotSource>
  <c:chart>
    <c:title>
      <c:tx>
        <c:rich>
          <a:bodyPr/>
          <a:lstStyle/>
          <a:p>
            <a:pPr>
              <a:defRPr/>
            </a:pPr>
            <a:r>
              <a:rPr lang="en-US" sz="1200" b="0">
                <a:latin typeface="Corbel" panose="020B0503020204020204" pitchFamily="34" charset="0"/>
              </a:rPr>
              <a:t>Total fatality, and Total injured </a:t>
            </a:r>
            <a:r>
              <a:rPr lang="en-US" sz="1200" b="0" baseline="0">
                <a:latin typeface="Corbel" panose="020B0503020204020204" pitchFamily="34" charset="0"/>
              </a:rPr>
              <a:t>by Geo-political zone</a:t>
            </a:r>
            <a:endParaRPr lang="en-US" sz="1200" b="0">
              <a:latin typeface="Corbel" panose="020B0503020204020204" pitchFamily="34" charset="0"/>
            </a:endParaRPr>
          </a:p>
        </c:rich>
      </c:tx>
      <c:layout>
        <c:manualLayout>
          <c:xMode val="edge"/>
          <c:yMode val="edge"/>
          <c:x val="0.10161789151356079"/>
          <c:y val="9.2592592592592587E-3"/>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c:f>
              <c:strCache>
                <c:ptCount val="1"/>
                <c:pt idx="0">
                  <c:v>Total Injured</c:v>
                </c:pt>
              </c:strCache>
            </c:strRef>
          </c:tx>
          <c:spPr>
            <a:solidFill>
              <a:srgbClr val="025464"/>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Sheet2!$A$17:$A$23</c:f>
              <c:strCache>
                <c:ptCount val="6"/>
                <c:pt idx="0">
                  <c:v>North Central</c:v>
                </c:pt>
                <c:pt idx="1">
                  <c:v>North West</c:v>
                </c:pt>
                <c:pt idx="2">
                  <c:v>South West</c:v>
                </c:pt>
                <c:pt idx="3">
                  <c:v>North East</c:v>
                </c:pt>
                <c:pt idx="4">
                  <c:v>South South</c:v>
                </c:pt>
                <c:pt idx="5">
                  <c:v>South East</c:v>
                </c:pt>
              </c:strCache>
            </c:strRef>
          </c:cat>
          <c:val>
            <c:numRef>
              <c:f>Sheet2!$B$17:$B$23</c:f>
              <c:numCache>
                <c:formatCode>_(* #,##0_);_(* \(#,##0\);_(* "-"??_);_(@_)</c:formatCode>
                <c:ptCount val="6"/>
                <c:pt idx="0">
                  <c:v>38491</c:v>
                </c:pt>
                <c:pt idx="1">
                  <c:v>28598</c:v>
                </c:pt>
                <c:pt idx="2">
                  <c:v>26060</c:v>
                </c:pt>
                <c:pt idx="3">
                  <c:v>20077</c:v>
                </c:pt>
                <c:pt idx="4">
                  <c:v>6659</c:v>
                </c:pt>
                <c:pt idx="5">
                  <c:v>7352</c:v>
                </c:pt>
              </c:numCache>
            </c:numRef>
          </c:val>
          <c:extLst>
            <c:ext xmlns:c16="http://schemas.microsoft.com/office/drawing/2014/chart" uri="{C3380CC4-5D6E-409C-BE32-E72D297353CC}">
              <c16:uniqueId val="{0000000A-F0FD-4FDE-A3E8-60DFC2126E9A}"/>
            </c:ext>
          </c:extLst>
        </c:ser>
        <c:ser>
          <c:idx val="1"/>
          <c:order val="1"/>
          <c:tx>
            <c:strRef>
              <c:f>Sheet2!$C$16</c:f>
              <c:strCache>
                <c:ptCount val="1"/>
                <c:pt idx="0">
                  <c:v>Total Fatality</c:v>
                </c:pt>
              </c:strCache>
            </c:strRef>
          </c:tx>
          <c:spPr>
            <a:solidFill>
              <a:schemeClr val="accent2">
                <a:lumMod val="75000"/>
              </a:schemeClr>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Sheet2!$A$17:$A$23</c:f>
              <c:strCache>
                <c:ptCount val="6"/>
                <c:pt idx="0">
                  <c:v>North Central</c:v>
                </c:pt>
                <c:pt idx="1">
                  <c:v>North West</c:v>
                </c:pt>
                <c:pt idx="2">
                  <c:v>South West</c:v>
                </c:pt>
                <c:pt idx="3">
                  <c:v>North East</c:v>
                </c:pt>
                <c:pt idx="4">
                  <c:v>South South</c:v>
                </c:pt>
                <c:pt idx="5">
                  <c:v>South East</c:v>
                </c:pt>
              </c:strCache>
            </c:strRef>
          </c:cat>
          <c:val>
            <c:numRef>
              <c:f>Sheet2!$C$17:$C$23</c:f>
              <c:numCache>
                <c:formatCode>_(* #,##0_);_(* \(#,##0\);_(* "-"??_);_(@_)</c:formatCode>
                <c:ptCount val="6"/>
                <c:pt idx="0">
                  <c:v>5605</c:v>
                </c:pt>
                <c:pt idx="1">
                  <c:v>5542</c:v>
                </c:pt>
                <c:pt idx="2">
                  <c:v>4455</c:v>
                </c:pt>
                <c:pt idx="3">
                  <c:v>2702</c:v>
                </c:pt>
                <c:pt idx="4">
                  <c:v>1430</c:v>
                </c:pt>
                <c:pt idx="5">
                  <c:v>1297</c:v>
                </c:pt>
              </c:numCache>
            </c:numRef>
          </c:val>
          <c:extLst>
            <c:ext xmlns:c16="http://schemas.microsoft.com/office/drawing/2014/chart" uri="{C3380CC4-5D6E-409C-BE32-E72D297353CC}">
              <c16:uniqueId val="{0000000C-F0FD-4FDE-A3E8-60DFC2126E9A}"/>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t"/>
      <c:layout>
        <c:manualLayout>
          <c:xMode val="edge"/>
          <c:yMode val="edge"/>
          <c:x val="0.20556583552055993"/>
          <c:y val="0.16342592592592592"/>
          <c:w val="0.57220144356955382"/>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[Nigerian_Road_Traffic_Crashes_2020_2024.xlsx]Sheet2!PivotTable3</c:name>
    <c:fmtId val="0"/>
  </c:pivotSource>
  <c:chart>
    <c:title>
      <c:tx>
        <c:rich>
          <a:bodyPr/>
          <a:lstStyle/>
          <a:p>
            <a:pPr>
              <a:defRPr/>
            </a:pPr>
            <a:r>
              <a:rPr lang="en-US" sz="1200" b="0">
                <a:latin typeface="Corbel" panose="020B0503020204020204" pitchFamily="34" charset="0"/>
              </a:rPr>
              <a:t>Total Car</a:t>
            </a:r>
            <a:r>
              <a:rPr lang="en-US" sz="1200" b="0" baseline="0">
                <a:latin typeface="Corbel" panose="020B0503020204020204" pitchFamily="34" charset="0"/>
              </a:rPr>
              <a:t> </a:t>
            </a:r>
            <a:r>
              <a:rPr lang="en-US" sz="1200" b="0">
                <a:latin typeface="Corbel" panose="020B0503020204020204" pitchFamily="34" charset="0"/>
              </a:rPr>
              <a:t>Crashes, and Total Vehicles</a:t>
            </a:r>
            <a:r>
              <a:rPr lang="en-US" sz="1200" b="0" baseline="0">
                <a:latin typeface="Corbel" panose="020B0503020204020204" pitchFamily="34" charset="0"/>
              </a:rPr>
              <a:t> Involved</a:t>
            </a:r>
            <a:r>
              <a:rPr lang="en-US" sz="1200" b="0">
                <a:latin typeface="Corbel" panose="020B0503020204020204" pitchFamily="34" charset="0"/>
              </a:rPr>
              <a:t> </a:t>
            </a:r>
            <a:r>
              <a:rPr lang="en-US" sz="1200" b="0" baseline="0">
                <a:latin typeface="Corbel" panose="020B0503020204020204" pitchFamily="34" charset="0"/>
              </a:rPr>
              <a:t>by Geo-political zone</a:t>
            </a:r>
            <a:endParaRPr lang="en-US" sz="1200" b="0">
              <a:latin typeface="Corbel" panose="020B0503020204020204" pitchFamily="34" charset="0"/>
            </a:endParaRPr>
          </a:p>
        </c:rich>
      </c:tx>
      <c:layout>
        <c:manualLayout>
          <c:xMode val="edge"/>
          <c:yMode val="edge"/>
          <c:x val="0.13217344706911635"/>
          <c:y val="9.2592592592592587E-3"/>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A5A5A5"/>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2">
              <a:lumMod val="75000"/>
            </a:schemeClr>
          </a:solidFill>
          <a:ln>
            <a:noFill/>
          </a:ln>
          <a:effectLst/>
        </c:spPr>
        <c:marker>
          <c:symbol val="none"/>
        </c:marker>
        <c:dLbl>
          <c:idx val="0"/>
          <c:spPr>
            <a:solidFill>
              <a:schemeClr val="bg1">
                <a:lumMod val="95000"/>
              </a:schemeClr>
            </a:solidFill>
            <a:ln>
              <a:noFill/>
            </a:ln>
            <a:effectLst/>
          </c:spPr>
          <c:txPr>
            <a:bodyPr wrap="square" lIns="38100" tIns="19050" rIns="38100" bIns="19050" anchor="ctr">
              <a:spAutoFit/>
            </a:bodyPr>
            <a:lstStyle/>
            <a:p>
              <a:pPr>
                <a:defRPr sz="700">
                  <a:solidFill>
                    <a:schemeClr val="tx1"/>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pivotFmt>
    </c:pivotFmts>
    <c:plotArea>
      <c:layout/>
      <c:barChart>
        <c:barDir val="col"/>
        <c:grouping val="clustered"/>
        <c:varyColors val="0"/>
        <c:ser>
          <c:idx val="0"/>
          <c:order val="0"/>
          <c:tx>
            <c:strRef>
              <c:f>Sheet2!$E$2</c:f>
              <c:strCache>
                <c:ptCount val="1"/>
                <c:pt idx="0">
                  <c:v>Total Car Crashes</c:v>
                </c:pt>
              </c:strCache>
            </c:strRef>
          </c:tx>
          <c:spPr>
            <a:solidFill>
              <a:srgbClr val="A5A5A5"/>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Sheet2!$D$3:$D$9</c:f>
              <c:strCache>
                <c:ptCount val="6"/>
                <c:pt idx="0">
                  <c:v>North Central</c:v>
                </c:pt>
                <c:pt idx="1">
                  <c:v>South West</c:v>
                </c:pt>
                <c:pt idx="2">
                  <c:v>North West</c:v>
                </c:pt>
                <c:pt idx="3">
                  <c:v>North East</c:v>
                </c:pt>
                <c:pt idx="4">
                  <c:v>South South</c:v>
                </c:pt>
                <c:pt idx="5">
                  <c:v>South East</c:v>
                </c:pt>
              </c:strCache>
            </c:strRef>
          </c:cat>
          <c:val>
            <c:numRef>
              <c:f>Sheet2!$E$3:$E$9</c:f>
              <c:numCache>
                <c:formatCode>General</c:formatCode>
                <c:ptCount val="6"/>
                <c:pt idx="0">
                  <c:v>14478</c:v>
                </c:pt>
                <c:pt idx="1">
                  <c:v>11028</c:v>
                </c:pt>
                <c:pt idx="2">
                  <c:v>7243</c:v>
                </c:pt>
                <c:pt idx="3">
                  <c:v>5335</c:v>
                </c:pt>
                <c:pt idx="4">
                  <c:v>2595</c:v>
                </c:pt>
                <c:pt idx="5">
                  <c:v>2583</c:v>
                </c:pt>
              </c:numCache>
            </c:numRef>
          </c:val>
          <c:extLst>
            <c:ext xmlns:c16="http://schemas.microsoft.com/office/drawing/2014/chart" uri="{C3380CC4-5D6E-409C-BE32-E72D297353CC}">
              <c16:uniqueId val="{00000008-F961-4B8C-B321-DE9D481CB425}"/>
            </c:ext>
          </c:extLst>
        </c:ser>
        <c:ser>
          <c:idx val="1"/>
          <c:order val="1"/>
          <c:tx>
            <c:strRef>
              <c:f>Sheet2!$F$2</c:f>
              <c:strCache>
                <c:ptCount val="1"/>
                <c:pt idx="0">
                  <c:v>Total Vehicles Involved</c:v>
                </c:pt>
              </c:strCache>
            </c:strRef>
          </c:tx>
          <c:spPr>
            <a:solidFill>
              <a:schemeClr val="accent2">
                <a:lumMod val="75000"/>
              </a:schemeClr>
            </a:solidFill>
            <a:ln>
              <a:noFill/>
            </a:ln>
            <a:effectLst/>
          </c:spPr>
          <c:invertIfNegative val="0"/>
          <c:dLbls>
            <c:spPr>
              <a:solidFill>
                <a:schemeClr val="bg1">
                  <a:lumMod val="95000"/>
                </a:schemeClr>
              </a:solidFill>
              <a:ln>
                <a:noFill/>
              </a:ln>
              <a:effectLst/>
            </c:spPr>
            <c:txPr>
              <a:bodyPr wrap="square" lIns="38100" tIns="19050" rIns="38100" bIns="19050" anchor="ctr">
                <a:spAutoFit/>
              </a:bodyPr>
              <a:lstStyle/>
              <a:p>
                <a:pPr>
                  <a:defRPr sz="700">
                    <a:solidFill>
                      <a:schemeClr val="tx1"/>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Sheet2!$D$3:$D$9</c:f>
              <c:strCache>
                <c:ptCount val="6"/>
                <c:pt idx="0">
                  <c:v>North Central</c:v>
                </c:pt>
                <c:pt idx="1">
                  <c:v>South West</c:v>
                </c:pt>
                <c:pt idx="2">
                  <c:v>North West</c:v>
                </c:pt>
                <c:pt idx="3">
                  <c:v>North East</c:v>
                </c:pt>
                <c:pt idx="4">
                  <c:v>South South</c:v>
                </c:pt>
                <c:pt idx="5">
                  <c:v>South East</c:v>
                </c:pt>
              </c:strCache>
            </c:strRef>
          </c:cat>
          <c:val>
            <c:numRef>
              <c:f>Sheet2!$F$3:$F$9</c:f>
              <c:numCache>
                <c:formatCode>General</c:formatCode>
                <c:ptCount val="6"/>
                <c:pt idx="0">
                  <c:v>18223</c:v>
                </c:pt>
                <c:pt idx="1">
                  <c:v>13139</c:v>
                </c:pt>
                <c:pt idx="2">
                  <c:v>8693</c:v>
                </c:pt>
                <c:pt idx="3">
                  <c:v>5987</c:v>
                </c:pt>
                <c:pt idx="4">
                  <c:v>3287</c:v>
                </c:pt>
                <c:pt idx="5">
                  <c:v>2817</c:v>
                </c:pt>
              </c:numCache>
            </c:numRef>
          </c:val>
          <c:extLst>
            <c:ext xmlns:c16="http://schemas.microsoft.com/office/drawing/2014/chart" uri="{C3380CC4-5D6E-409C-BE32-E72D297353CC}">
              <c16:uniqueId val="{0000000A-F961-4B8C-B321-DE9D481CB425}"/>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t"/>
      <c:layout>
        <c:manualLayout>
          <c:xMode val="edge"/>
          <c:yMode val="edge"/>
          <c:x val="0.41389916885389333"/>
          <c:y val="0.21898148148148147"/>
          <c:w val="0.57220144356955382"/>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[Nigerian_Road_Traffic_Crashes_2020_2024.xlsx]Sheet4!PivotTable12</c:name>
    <c:fmtId val="0"/>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rbel" panose="020B0503020204020204" pitchFamily="34" charset="0"/>
                <a:ea typeface="+mn-ea"/>
                <a:cs typeface="+mn-cs"/>
              </a:defRPr>
            </a:pPr>
            <a:r>
              <a:rPr lang="en-US" sz="1200">
                <a:latin typeface="Corbel" panose="020B0503020204020204" pitchFamily="34" charset="0"/>
              </a:rPr>
              <a:t>Frequency and Percentages of Car</a:t>
            </a:r>
            <a:r>
              <a:rPr lang="en-US" sz="1200" baseline="0">
                <a:latin typeface="Corbel" panose="020B0503020204020204" pitchFamily="34" charset="0"/>
              </a:rPr>
              <a:t> Crashes caused by speed violations by Geo-political zone</a:t>
            </a:r>
            <a:endParaRPr lang="en-US" sz="1200">
              <a:latin typeface="Corbel" panose="020B0503020204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rbel" panose="020B0503020204020204" pitchFamily="34" charset="0"/>
              <a:ea typeface="+mn-ea"/>
              <a:cs typeface="+mn-cs"/>
            </a:defRPr>
          </a:pPr>
          <a:endParaRPr lang="en-US"/>
        </a:p>
      </c:txPr>
    </c:title>
    <c:autoTitleDeleted val="0"/>
    <c:pivotFmts>
      <c:pivotFmt>
        <c:idx val="0"/>
        <c:spPr>
          <a:solidFill>
            <a:srgbClr val="025464"/>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 sourceLinked="0"/>
          <c:spPr>
            <a:solidFill>
              <a:schemeClr val="bg1">
                <a:lumMod val="95000"/>
              </a:schemeClr>
            </a:solidFill>
            <a:ln w="9525">
              <a:solidFill>
                <a:srgbClr val="C55A1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55A11"/>
          </a:solidFill>
          <a:ln>
            <a:noFill/>
          </a:ln>
          <a:effectLst/>
        </c:spPr>
      </c:pivotFmt>
      <c:pivotFmt>
        <c:idx val="3"/>
        <c:spPr>
          <a:solidFill>
            <a:srgbClr val="C55A11"/>
          </a:solidFill>
          <a:ln>
            <a:noFill/>
          </a:ln>
          <a:effectLst/>
        </c:spPr>
      </c:pivotFmt>
      <c:pivotFmt>
        <c:idx val="4"/>
        <c:spPr>
          <a:solidFill>
            <a:schemeClr val="accent2"/>
          </a:solidFill>
          <a:ln>
            <a:noFill/>
          </a:ln>
          <a:effectLst/>
        </c:spPr>
      </c:pivotFmt>
      <c:pivotFmt>
        <c:idx val="5"/>
        <c:spPr>
          <a:solidFill>
            <a:schemeClr val="accent2"/>
          </a:solidFill>
          <a:ln>
            <a:noFill/>
          </a:ln>
          <a:effectLst/>
        </c:spPr>
      </c:pivotFmt>
    </c:pivotFmts>
    <c:plotArea>
      <c:layout/>
      <c:barChart>
        <c:barDir val="col"/>
        <c:grouping val="clustered"/>
        <c:varyColors val="0"/>
        <c:ser>
          <c:idx val="0"/>
          <c:order val="0"/>
          <c:tx>
            <c:strRef>
              <c:f>Sheet4!$B$15</c:f>
              <c:strCache>
                <c:ptCount val="1"/>
                <c:pt idx="0">
                  <c:v>Sum of SPV</c:v>
                </c:pt>
              </c:strCache>
            </c:strRef>
          </c:tx>
          <c:spPr>
            <a:solidFill>
              <a:srgbClr val="025464"/>
            </a:solidFill>
            <a:ln>
              <a:noFill/>
            </a:ln>
            <a:effectLst/>
          </c:spPr>
          <c:invertIfNegative val="0"/>
          <c:dPt>
            <c:idx val="0"/>
            <c:invertIfNegative val="0"/>
            <c:bubble3D val="0"/>
            <c:spPr>
              <a:solidFill>
                <a:srgbClr val="C55A11"/>
              </a:solidFill>
              <a:ln>
                <a:noFill/>
              </a:ln>
              <a:effectLst/>
            </c:spPr>
            <c:extLst>
              <c:ext xmlns:c16="http://schemas.microsoft.com/office/drawing/2014/chart" uri="{C3380CC4-5D6E-409C-BE32-E72D297353CC}">
                <c16:uniqueId val="{00000003-2C48-4E3F-B83F-F0C7D87CB2D7}"/>
              </c:ext>
            </c:extLst>
          </c:dPt>
          <c:dPt>
            <c:idx val="1"/>
            <c:invertIfNegative val="0"/>
            <c:bubble3D val="0"/>
            <c:spPr>
              <a:solidFill>
                <a:srgbClr val="C55A11"/>
              </a:solidFill>
              <a:ln>
                <a:noFill/>
              </a:ln>
              <a:effectLst/>
            </c:spPr>
            <c:extLst>
              <c:ext xmlns:c16="http://schemas.microsoft.com/office/drawing/2014/chart" uri="{C3380CC4-5D6E-409C-BE32-E72D297353CC}">
                <c16:uniqueId val="{00000004-2C48-4E3F-B83F-F0C7D87CB2D7}"/>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Sheet4!$A$16:$A$22</c:f>
              <c:strCache>
                <c:ptCount val="6"/>
                <c:pt idx="0">
                  <c:v>North Central</c:v>
                </c:pt>
                <c:pt idx="1">
                  <c:v>South West</c:v>
                </c:pt>
                <c:pt idx="2">
                  <c:v>North West</c:v>
                </c:pt>
                <c:pt idx="3">
                  <c:v>North East</c:v>
                </c:pt>
                <c:pt idx="4">
                  <c:v>South South</c:v>
                </c:pt>
                <c:pt idx="5">
                  <c:v>South East</c:v>
                </c:pt>
              </c:strCache>
            </c:strRef>
          </c:cat>
          <c:val>
            <c:numRef>
              <c:f>Sheet4!$B$16:$B$22</c:f>
              <c:numCache>
                <c:formatCode>General</c:formatCode>
                <c:ptCount val="6"/>
                <c:pt idx="0">
                  <c:v>6205</c:v>
                </c:pt>
                <c:pt idx="1">
                  <c:v>5705</c:v>
                </c:pt>
                <c:pt idx="2">
                  <c:v>3910</c:v>
                </c:pt>
                <c:pt idx="3">
                  <c:v>1887</c:v>
                </c:pt>
                <c:pt idx="4">
                  <c:v>1138</c:v>
                </c:pt>
                <c:pt idx="5">
                  <c:v>789</c:v>
                </c:pt>
              </c:numCache>
            </c:numRef>
          </c:val>
          <c:extLst>
            <c:ext xmlns:c16="http://schemas.microsoft.com/office/drawing/2014/chart" uri="{C3380CC4-5D6E-409C-BE32-E72D297353CC}">
              <c16:uniqueId val="{00000000-2C48-4E3F-B83F-F0C7D87CB2D7}"/>
            </c:ext>
          </c:extLst>
        </c:ser>
        <c:ser>
          <c:idx val="1"/>
          <c:order val="1"/>
          <c:tx>
            <c:strRef>
              <c:f>Sheet4!$C$15</c:f>
              <c:strCache>
                <c:ptCount val="1"/>
                <c:pt idx="0">
                  <c:v>Sum of SPV2</c:v>
                </c:pt>
              </c:strCache>
            </c:strRef>
          </c:tx>
          <c:spPr>
            <a:solidFill>
              <a:schemeClr val="accent2"/>
            </a:solidFill>
            <a:ln>
              <a:noFill/>
            </a:ln>
            <a:effectLst/>
          </c:spPr>
          <c:invertIfNegative val="0"/>
          <c:dLbls>
            <c:numFmt formatCode="0.0%" sourceLinked="0"/>
            <c:spPr>
              <a:solidFill>
                <a:schemeClr val="bg1">
                  <a:lumMod val="95000"/>
                </a:schemeClr>
              </a:solidFill>
              <a:ln w="9525">
                <a:solidFill>
                  <a:srgbClr val="C55A1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Sheet4!$A$16:$A$22</c:f>
              <c:strCache>
                <c:ptCount val="6"/>
                <c:pt idx="0">
                  <c:v>North Central</c:v>
                </c:pt>
                <c:pt idx="1">
                  <c:v>South West</c:v>
                </c:pt>
                <c:pt idx="2">
                  <c:v>North West</c:v>
                </c:pt>
                <c:pt idx="3">
                  <c:v>North East</c:v>
                </c:pt>
                <c:pt idx="4">
                  <c:v>South South</c:v>
                </c:pt>
                <c:pt idx="5">
                  <c:v>South East</c:v>
                </c:pt>
              </c:strCache>
            </c:strRef>
          </c:cat>
          <c:val>
            <c:numRef>
              <c:f>Sheet4!$C$16:$C$22</c:f>
              <c:numCache>
                <c:formatCode>0.00%</c:formatCode>
                <c:ptCount val="6"/>
                <c:pt idx="0">
                  <c:v>0.31603341142915353</c:v>
                </c:pt>
                <c:pt idx="1">
                  <c:v>0.29056738311093</c:v>
                </c:pt>
                <c:pt idx="2">
                  <c:v>0.19914434144850768</c:v>
                </c:pt>
                <c:pt idx="3">
                  <c:v>9.6108790872975455E-2</c:v>
                </c:pt>
                <c:pt idx="4">
                  <c:v>5.7960680452276661E-2</c:v>
                </c:pt>
                <c:pt idx="5">
                  <c:v>4.0185392686156667E-2</c:v>
                </c:pt>
              </c:numCache>
            </c:numRef>
          </c:val>
          <c:extLst>
            <c:ext xmlns:c16="http://schemas.microsoft.com/office/drawing/2014/chart" uri="{C3380CC4-5D6E-409C-BE32-E72D297353CC}">
              <c16:uniqueId val="{00000002-2C48-4E3F-B83F-F0C7D87CB2D7}"/>
            </c:ext>
          </c:extLst>
        </c:ser>
        <c:dLbls>
          <c:showLegendKey val="0"/>
          <c:showVal val="1"/>
          <c:showCatName val="0"/>
          <c:showSerName val="0"/>
          <c:showPercent val="0"/>
          <c:showBubbleSize val="0"/>
        </c:dLbls>
        <c:gapWidth val="219"/>
        <c:overlap val="-27"/>
        <c:axId val="495639216"/>
        <c:axId val="495632976"/>
      </c:barChart>
      <c:catAx>
        <c:axId val="49563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32976"/>
        <c:crosses val="autoZero"/>
        <c:auto val="1"/>
        <c:lblAlgn val="ctr"/>
        <c:lblOffset val="100"/>
        <c:noMultiLvlLbl val="0"/>
      </c:catAx>
      <c:valAx>
        <c:axId val="49563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3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2">
          <a:lumMod val="75000"/>
        </a:schemeClr>
      </a:solidFill>
      <a:round/>
    </a:ln>
    <a:effectLst>
      <a:outerShdw blurRad="50800" dist="38100" dir="5400000" algn="t" rotWithShape="0">
        <a:schemeClr val="bg2">
          <a:lumMod val="7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rbel" panose="020B0503020204020204" pitchFamily="34" charset="0"/>
                <a:ea typeface="+mn-ea"/>
                <a:cs typeface="+mn-cs"/>
              </a:defRPr>
            </a:pPr>
            <a:r>
              <a:rPr lang="en-US" sz="1200">
                <a:latin typeface="Corbel" panose="020B0503020204020204" pitchFamily="34" charset="0"/>
              </a:rPr>
              <a:t>Percentage</a:t>
            </a:r>
            <a:r>
              <a:rPr lang="en-US" sz="1200" baseline="0">
                <a:latin typeface="Corbel" panose="020B0503020204020204" pitchFamily="34" charset="0"/>
              </a:rPr>
              <a:t> of crashes caused by speed violations vs other violations from 2023- Q1,2024</a:t>
            </a:r>
            <a:endParaRPr lang="en-US" sz="1200">
              <a:latin typeface="Corbel" panose="020B0503020204020204" pitchFamily="34" charset="0"/>
            </a:endParaRPr>
          </a:p>
        </c:rich>
      </c:tx>
      <c:layout>
        <c:manualLayout>
          <c:xMode val="edge"/>
          <c:yMode val="edge"/>
          <c:x val="0.12305555555555553"/>
          <c:y val="1.388888888888888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rbel" panose="020B0503020204020204" pitchFamily="34" charset="0"/>
              <a:ea typeface="+mn-ea"/>
              <a:cs typeface="+mn-cs"/>
            </a:defRPr>
          </a:pPr>
          <a:endParaRPr lang="en-US"/>
        </a:p>
      </c:txPr>
    </c:title>
    <c:autoTitleDeleted val="0"/>
    <c:plotArea>
      <c:layout>
        <c:manualLayout>
          <c:layoutTarget val="inner"/>
          <c:xMode val="edge"/>
          <c:yMode val="edge"/>
          <c:x val="0.29698447069116363"/>
          <c:y val="0.29610819480898221"/>
          <c:w val="0.40047572178477692"/>
          <c:h val="0.66745953630796151"/>
        </c:manualLayout>
      </c:layout>
      <c:pieChart>
        <c:varyColors val="1"/>
        <c:ser>
          <c:idx val="0"/>
          <c:order val="0"/>
          <c:dPt>
            <c:idx val="0"/>
            <c:bubble3D val="0"/>
            <c:explosion val="10"/>
            <c:spPr>
              <a:solidFill>
                <a:srgbClr val="C55A11"/>
              </a:solidFill>
              <a:ln w="19050">
                <a:solidFill>
                  <a:schemeClr val="lt1"/>
                </a:solidFill>
              </a:ln>
              <a:effectLst/>
            </c:spPr>
            <c:extLst>
              <c:ext xmlns:c16="http://schemas.microsoft.com/office/drawing/2014/chart" uri="{C3380CC4-5D6E-409C-BE32-E72D297353CC}">
                <c16:uniqueId val="{00000001-7513-4B54-8BFA-9FBA9BA5BFF7}"/>
              </c:ext>
            </c:extLst>
          </c:dPt>
          <c:dPt>
            <c:idx val="1"/>
            <c:bubble3D val="0"/>
            <c:spPr>
              <a:solidFill>
                <a:srgbClr val="A5A5A5"/>
              </a:solidFill>
              <a:ln w="19050">
                <a:solidFill>
                  <a:schemeClr val="lt1"/>
                </a:solidFill>
              </a:ln>
              <a:effectLst/>
            </c:spPr>
            <c:extLst>
              <c:ext xmlns:c16="http://schemas.microsoft.com/office/drawing/2014/chart" uri="{C3380CC4-5D6E-409C-BE32-E72D297353CC}">
                <c16:uniqueId val="{00000002-7513-4B54-8BFA-9FBA9BA5BFF7}"/>
              </c:ext>
            </c:extLst>
          </c:dPt>
          <c:dLbls>
            <c:dLbl>
              <c:idx val="0"/>
              <c:layout>
                <c:manualLayout>
                  <c:x val="-0.14956977252843395"/>
                  <c:y val="-6.3586322543015467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4111111111111114E-2"/>
                      <c:h val="9.2523330417031202E-2"/>
                    </c:manualLayout>
                  </c15:layout>
                </c:ext>
                <c:ext xmlns:c16="http://schemas.microsoft.com/office/drawing/2014/chart" uri="{C3380CC4-5D6E-409C-BE32-E72D297353CC}">
                  <c16:uniqueId val="{00000001-7513-4B54-8BFA-9FBA9BA5BFF7}"/>
                </c:ext>
              </c:extLst>
            </c:dLbl>
            <c:dLbl>
              <c:idx val="1"/>
              <c:layout>
                <c:manualLayout>
                  <c:x val="0.13637379702537183"/>
                  <c:y val="6.8310002916302126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7.4111111111111114E-2"/>
                      <c:h val="9.2523330417031202E-2"/>
                    </c:manualLayout>
                  </c15:layout>
                </c:ext>
                <c:ext xmlns:c16="http://schemas.microsoft.com/office/drawing/2014/chart" uri="{C3380CC4-5D6E-409C-BE32-E72D297353CC}">
                  <c16:uniqueId val="{00000002-7513-4B54-8BFA-9FBA9BA5BFF7}"/>
                </c:ext>
              </c:extLst>
            </c:dLbl>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Sheet4!$A$9:$A$10</c:f>
              <c:strCache>
                <c:ptCount val="2"/>
                <c:pt idx="0">
                  <c:v>Speed violation %</c:v>
                </c:pt>
                <c:pt idx="1">
                  <c:v>Other Vioations %</c:v>
                </c:pt>
              </c:strCache>
            </c:strRef>
          </c:cat>
          <c:val>
            <c:numRef>
              <c:f>Sheet4!$B$9:$B$10</c:f>
              <c:numCache>
                <c:formatCode>0%</c:formatCode>
                <c:ptCount val="2"/>
                <c:pt idx="0">
                  <c:v>0.59493170786770511</c:v>
                </c:pt>
                <c:pt idx="1">
                  <c:v>0.40506829213229484</c:v>
                </c:pt>
              </c:numCache>
            </c:numRef>
          </c:val>
          <c:extLst>
            <c:ext xmlns:c16="http://schemas.microsoft.com/office/drawing/2014/chart" uri="{C3380CC4-5D6E-409C-BE32-E72D297353CC}">
              <c16:uniqueId val="{00000000-7513-4B54-8BFA-9FBA9BA5BFF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3175" cap="flat" cmpd="sng" algn="ctr">
      <a:solidFill>
        <a:schemeClr val="bg2">
          <a:lumMod val="75000"/>
        </a:schemeClr>
      </a:solidFill>
      <a:round/>
    </a:ln>
    <a:effectLst>
      <a:outerShdw blurRad="50800" dist="38100" dir="5400000" algn="t" rotWithShape="0">
        <a:schemeClr val="bg2">
          <a:lumMod val="75000"/>
          <a:alpha val="80000"/>
        </a:schemeClr>
      </a:outerShd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[Nigerian_Road_Traffic_Crashes_2020_2024.xlsx]Sheet4!PivotTable14</c:name>
    <c:fmtId val="2"/>
  </c:pivotSource>
  <c:chart>
    <c:title>
      <c:tx>
        <c:rich>
          <a:bodyPr/>
          <a:lstStyle/>
          <a:p>
            <a:pPr>
              <a:defRPr/>
            </a:pPr>
            <a:r>
              <a:rPr lang="en-US" sz="1200" b="0">
                <a:latin typeface="Corbel" panose="020B0503020204020204" pitchFamily="34" charset="0"/>
              </a:rPr>
              <a:t>States</a:t>
            </a:r>
            <a:r>
              <a:rPr lang="en-US" sz="1200" b="0" baseline="0">
                <a:latin typeface="Corbel" panose="020B0503020204020204" pitchFamily="34" charset="0"/>
              </a:rPr>
              <a:t> contributing most to car crashes  from the top 2 zones with high speeding violations</a:t>
            </a:r>
            <a:endParaRPr lang="en-US" sz="1200" b="0">
              <a:latin typeface="Corbel" panose="020B0503020204020204" pitchFamily="34" charset="0"/>
            </a:endParaRPr>
          </a:p>
        </c:rich>
      </c:tx>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55A11"/>
          </a:solidFill>
          <a:ln>
            <a:noFill/>
          </a:ln>
          <a:effectLst/>
        </c:spPr>
      </c:pivotFmt>
      <c:pivotFmt>
        <c:idx val="13"/>
        <c:spPr>
          <a:solidFill>
            <a:srgbClr val="C55A11"/>
          </a:solidFill>
          <a:ln>
            <a:noFill/>
          </a:ln>
          <a:effectLst/>
        </c:spPr>
      </c:pivotFmt>
      <c:pivotFmt>
        <c:idx val="14"/>
        <c:spPr>
          <a:solidFill>
            <a:srgbClr val="C55A11"/>
          </a:solidFill>
          <a:ln>
            <a:noFill/>
          </a:ln>
          <a:effectLst/>
        </c:spPr>
      </c:pivotFmt>
      <c:pivotFmt>
        <c:idx val="1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55A11"/>
          </a:solidFill>
          <a:ln>
            <a:noFill/>
          </a:ln>
          <a:effectLst/>
        </c:spPr>
      </c:pivotFmt>
      <c:pivotFmt>
        <c:idx val="17"/>
        <c:spPr>
          <a:solidFill>
            <a:srgbClr val="C55A11"/>
          </a:solidFill>
          <a:ln>
            <a:noFill/>
          </a:ln>
          <a:effectLst/>
        </c:spPr>
      </c:pivotFmt>
      <c:pivotFmt>
        <c:idx val="18"/>
        <c:spPr>
          <a:solidFill>
            <a:srgbClr val="C55A11"/>
          </a:solidFill>
          <a:ln>
            <a:noFill/>
          </a:ln>
          <a:effectLst/>
        </c:spPr>
      </c:pivotFmt>
      <c:pivotFmt>
        <c:idx val="1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55A11"/>
          </a:solidFill>
          <a:ln>
            <a:noFill/>
          </a:ln>
          <a:effectLst/>
        </c:spPr>
      </c:pivotFmt>
      <c:pivotFmt>
        <c:idx val="21"/>
        <c:spPr>
          <a:solidFill>
            <a:srgbClr val="C55A11"/>
          </a:solidFill>
          <a:ln>
            <a:noFill/>
          </a:ln>
          <a:effectLst/>
        </c:spPr>
      </c:pivotFmt>
      <c:pivotFmt>
        <c:idx val="22"/>
        <c:spPr>
          <a:solidFill>
            <a:srgbClr val="C55A11"/>
          </a:solidFill>
          <a:ln>
            <a:noFill/>
          </a:ln>
          <a:effectLst/>
        </c:spPr>
      </c:pivotFmt>
      <c:pivotFmt>
        <c:idx val="23"/>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pivotFmt>
      <c:pivotFmt>
        <c:idx val="25"/>
        <c:spPr>
          <a:solidFill>
            <a:srgbClr val="C55A11"/>
          </a:solidFill>
          <a:ln>
            <a:noFill/>
          </a:ln>
          <a:effectLst/>
        </c:spPr>
      </c:pivotFmt>
      <c:pivotFmt>
        <c:idx val="26"/>
        <c:spPr>
          <a:solidFill>
            <a:srgbClr val="025464"/>
          </a:solidFill>
          <a:ln>
            <a:noFill/>
          </a:ln>
          <a:effectLst/>
        </c:spPr>
      </c:pivotFmt>
      <c:pivotFmt>
        <c:idx val="27"/>
        <c:spPr>
          <a:solidFill>
            <a:srgbClr val="C55A11"/>
          </a:solidFill>
          <a:ln>
            <a:noFill/>
          </a:ln>
          <a:effectLst/>
        </c:spPr>
      </c:pivotFmt>
    </c:pivotFmts>
    <c:plotArea>
      <c:layout>
        <c:manualLayout>
          <c:layoutTarget val="inner"/>
          <c:xMode val="edge"/>
          <c:yMode val="edge"/>
          <c:x val="0.11024636685514981"/>
          <c:y val="0.22698881060920018"/>
          <c:w val="0.85754283267593578"/>
          <c:h val="0.49434162348980171"/>
        </c:manualLayout>
      </c:layout>
      <c:barChart>
        <c:barDir val="col"/>
        <c:grouping val="clustered"/>
        <c:varyColors val="0"/>
        <c:ser>
          <c:idx val="0"/>
          <c:order val="0"/>
          <c:tx>
            <c:strRef>
              <c:f>Sheet4!$H$15</c:f>
              <c:strCache>
                <c:ptCount val="1"/>
                <c:pt idx="0">
                  <c:v>Total</c:v>
                </c:pt>
              </c:strCache>
            </c:strRef>
          </c:tx>
          <c:spPr>
            <a:solidFill>
              <a:srgbClr val="025464"/>
            </a:solidFill>
            <a:ln>
              <a:noFill/>
            </a:ln>
            <a:effectLst/>
          </c:spPr>
          <c:invertIfNegative val="0"/>
          <c:dPt>
            <c:idx val="0"/>
            <c:invertIfNegative val="0"/>
            <c:bubble3D val="0"/>
            <c:extLst>
              <c:ext xmlns:c16="http://schemas.microsoft.com/office/drawing/2014/chart" uri="{C3380CC4-5D6E-409C-BE32-E72D297353CC}">
                <c16:uniqueId val="{0000000C-890E-45E7-B92D-E81F2B0602F9}"/>
              </c:ext>
            </c:extLst>
          </c:dPt>
          <c:dPt>
            <c:idx val="1"/>
            <c:invertIfNegative val="0"/>
            <c:bubble3D val="0"/>
            <c:spPr>
              <a:solidFill>
                <a:srgbClr val="C55A11"/>
              </a:solidFill>
              <a:ln>
                <a:noFill/>
              </a:ln>
              <a:effectLst/>
            </c:spPr>
            <c:extLst>
              <c:ext xmlns:c16="http://schemas.microsoft.com/office/drawing/2014/chart" uri="{C3380CC4-5D6E-409C-BE32-E72D297353CC}">
                <c16:uniqueId val="{0000000E-890E-45E7-B92D-E81F2B0602F9}"/>
              </c:ext>
            </c:extLst>
          </c:dPt>
          <c:dPt>
            <c:idx val="2"/>
            <c:invertIfNegative val="0"/>
            <c:bubble3D val="0"/>
            <c:extLst>
              <c:ext xmlns:c16="http://schemas.microsoft.com/office/drawing/2014/chart" uri="{C3380CC4-5D6E-409C-BE32-E72D297353CC}">
                <c16:uniqueId val="{00000010-890E-45E7-B92D-E81F2B0602F9}"/>
              </c:ext>
            </c:extLst>
          </c:dPt>
          <c:dPt>
            <c:idx val="9"/>
            <c:invertIfNegative val="0"/>
            <c:bubble3D val="0"/>
            <c:spPr>
              <a:solidFill>
                <a:srgbClr val="C55A11"/>
              </a:solidFill>
              <a:ln>
                <a:noFill/>
              </a:ln>
              <a:effectLst/>
            </c:spPr>
            <c:extLst>
              <c:ext xmlns:c16="http://schemas.microsoft.com/office/drawing/2014/chart" uri="{C3380CC4-5D6E-409C-BE32-E72D297353CC}">
                <c16:uniqueId val="{00000012-890E-45E7-B92D-E81F2B0602F9}"/>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Sheet4!$G$16:$G$31</c:f>
              <c:multiLvlStrCache>
                <c:ptCount val="13"/>
                <c:lvl>
                  <c:pt idx="0">
                    <c:v>Benue</c:v>
                  </c:pt>
                  <c:pt idx="1">
                    <c:v>FCT</c:v>
                  </c:pt>
                  <c:pt idx="2">
                    <c:v>Kogi</c:v>
                  </c:pt>
                  <c:pt idx="3">
                    <c:v>Kwara</c:v>
                  </c:pt>
                  <c:pt idx="4">
                    <c:v>Nasarawa</c:v>
                  </c:pt>
                  <c:pt idx="5">
                    <c:v>Niger</c:v>
                  </c:pt>
                  <c:pt idx="6">
                    <c:v>Plateau</c:v>
                  </c:pt>
                  <c:pt idx="7">
                    <c:v>Ekiti</c:v>
                  </c:pt>
                  <c:pt idx="8">
                    <c:v>Lagos</c:v>
                  </c:pt>
                  <c:pt idx="9">
                    <c:v>Ogun</c:v>
                  </c:pt>
                  <c:pt idx="10">
                    <c:v>Ondo</c:v>
                  </c:pt>
                  <c:pt idx="11">
                    <c:v>Osun</c:v>
                  </c:pt>
                  <c:pt idx="12">
                    <c:v>Oyo</c:v>
                  </c:pt>
                </c:lvl>
                <c:lvl>
                  <c:pt idx="0">
                    <c:v>North Central</c:v>
                  </c:pt>
                  <c:pt idx="7">
                    <c:v>South West</c:v>
                  </c:pt>
                </c:lvl>
              </c:multiLvlStrCache>
            </c:multiLvlStrRef>
          </c:cat>
          <c:val>
            <c:numRef>
              <c:f>Sheet4!$H$16:$H$31</c:f>
              <c:numCache>
                <c:formatCode>0%</c:formatCode>
                <c:ptCount val="13"/>
                <c:pt idx="0">
                  <c:v>3.7279596977329972E-2</c:v>
                </c:pt>
                <c:pt idx="1">
                  <c:v>0.17640638119227539</c:v>
                </c:pt>
                <c:pt idx="2">
                  <c:v>5.7682619647355167E-2</c:v>
                </c:pt>
                <c:pt idx="3">
                  <c:v>5.3148614609571786E-2</c:v>
                </c:pt>
                <c:pt idx="4">
                  <c:v>8.7909319899244331E-2</c:v>
                </c:pt>
                <c:pt idx="5">
                  <c:v>8.4970612930310663E-2</c:v>
                </c:pt>
                <c:pt idx="6">
                  <c:v>2.3593618807724603E-2</c:v>
                </c:pt>
                <c:pt idx="7">
                  <c:v>2.2418136020151132E-2</c:v>
                </c:pt>
                <c:pt idx="8">
                  <c:v>5.4156171284634763E-2</c:v>
                </c:pt>
                <c:pt idx="9">
                  <c:v>0.20612930310663308</c:v>
                </c:pt>
                <c:pt idx="10">
                  <c:v>6.3476070528967254E-2</c:v>
                </c:pt>
                <c:pt idx="11">
                  <c:v>5.1973131821998322E-2</c:v>
                </c:pt>
                <c:pt idx="12">
                  <c:v>8.0856423173803524E-2</c:v>
                </c:pt>
              </c:numCache>
            </c:numRef>
          </c:val>
          <c:extLst>
            <c:ext xmlns:c16="http://schemas.microsoft.com/office/drawing/2014/chart" uri="{C3380CC4-5D6E-409C-BE32-E72D297353CC}">
              <c16:uniqueId val="{00000011-890E-45E7-B92D-E81F2B0602F9}"/>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none"/>
        <c:minorTickMark val="none"/>
        <c:tickLblPos val="nextTo"/>
        <c:spPr>
          <a:noFill/>
          <a:ln w="6350" cap="flat" cmpd="sng" algn="ctr">
            <a:solidFill>
              <a:srgbClr val="0254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0"/>
        <c:axPos val="l"/>
        <c:majorGridlines>
          <c:spPr>
            <a:ln w="6350" cap="flat" cmpd="sng" algn="ctr">
              <a:solidFill>
                <a:schemeClr val="tx1">
                  <a:lumMod val="15000"/>
                  <a:lumOff val="85000"/>
                </a:schemeClr>
              </a:solidFill>
              <a:prstDash val="sysDot"/>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[Nigerian_Road_Traffic_Crashes_2020_2024.xlsx]Sheet5!PivotTable12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Corbel" panose="020B0503020204020204" pitchFamily="34" charset="0"/>
              </a:rPr>
              <a:t>Total</a:t>
            </a:r>
            <a:r>
              <a:rPr lang="en-US" sz="1200" baseline="0">
                <a:latin typeface="Corbel" panose="020B0503020204020204" pitchFamily="34" charset="0"/>
              </a:rPr>
              <a:t> fatality,and total injured from speed violations by geo-political zone</a:t>
            </a:r>
            <a:endParaRPr lang="en-US" sz="1200">
              <a:latin typeface="Corbel" panose="020B0503020204020204" pitchFamily="34" charset="0"/>
            </a:endParaRPr>
          </a:p>
        </c:rich>
      </c:tx>
      <c:overlay val="0"/>
      <c:spPr>
        <a:noFill/>
        <a:ln>
          <a:noFill/>
        </a:ln>
        <a:effectLst/>
      </c:spPr>
    </c:title>
    <c:autoTitleDeleted val="0"/>
    <c:pivotFmts>
      <c:pivotFmt>
        <c:idx val="0"/>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bg1">
              <a:lumMod val="50000"/>
            </a:schemeClr>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bg1">
              <a:lumMod val="50000"/>
            </a:schemeClr>
          </a:solidFill>
          <a:ln>
            <a:noFill/>
          </a:ln>
          <a:effectLst/>
        </c:spPr>
        <c:marker>
          <c:symbol val="none"/>
        </c:marker>
        <c:dLbl>
          <c:idx val="0"/>
          <c:spPr>
            <a:noFill/>
            <a:ln>
              <a:noFill/>
            </a:ln>
            <a:effectLst/>
          </c:spPr>
          <c:txPr>
            <a:bodyPr wrap="square" lIns="38100" tIns="19050" rIns="38100" bIns="19050" anchor="ctr">
              <a:spAutoFit/>
            </a:bodyPr>
            <a:lstStyle/>
            <a:p>
              <a:pPr>
                <a:defRPr sz="9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0.10725757529336073"/>
              <c:y val="-1.8518518518518517E-2"/>
            </c:manualLayout>
          </c:layout>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layout>
            <c:manualLayout>
              <c:x val="-0.10345803078117181"/>
              <c:y val="-2.3148148148148192E-2"/>
            </c:manualLayout>
          </c:layout>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layout>
            <c:manualLayout>
              <c:x val="-8.5251182123635347E-2"/>
              <c:y val="-1.8518518518518517E-2"/>
            </c:manualLayout>
          </c:layout>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layout>
            <c:manualLayout>
              <c:x val="-5.4299661958597589E-2"/>
              <c:y val="-1.3888888888888888E-2"/>
            </c:manualLayout>
          </c:layout>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dLbl>
          <c:idx val="0"/>
          <c:layout>
            <c:manualLayout>
              <c:x val="-2.4770570993800874E-2"/>
              <c:y val="-1.8518518518518604E-2"/>
            </c:manualLayout>
          </c:layout>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dLbl>
          <c:idx val="0"/>
          <c:layout>
            <c:manualLayout>
              <c:x val="-2.4819387848892455E-2"/>
              <c:y val="-2.3148148148148147E-2"/>
            </c:manualLayout>
          </c:layout>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Sheet5!$J$3</c:f>
              <c:strCache>
                <c:ptCount val="1"/>
                <c:pt idx="0">
                  <c:v>Total Injured</c:v>
                </c:pt>
              </c:strCache>
            </c:strRef>
          </c:tx>
          <c:spPr>
            <a:solidFill>
              <a:schemeClr val="bg1">
                <a:lumMod val="50000"/>
              </a:schemeClr>
            </a:solidFill>
            <a:ln>
              <a:noFill/>
            </a:ln>
            <a:effectLst/>
          </c:spPr>
          <c:invertIfNegative val="0"/>
          <c:dLbls>
            <c:spPr>
              <a:noFill/>
              <a:ln>
                <a:noFill/>
              </a:ln>
              <a:effectLst/>
            </c:spPr>
            <c:txPr>
              <a:bodyPr wrap="square" lIns="38100" tIns="19050" rIns="38100" bIns="19050" anchor="ctr">
                <a:spAutoFit/>
              </a:bodyPr>
              <a:lstStyle/>
              <a:p>
                <a:pPr>
                  <a:defRPr sz="900">
                    <a:latin typeface="Corbel" panose="020B0503020204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Sheet5!$I$4:$I$10</c:f>
              <c:strCache>
                <c:ptCount val="6"/>
                <c:pt idx="0">
                  <c:v>South East</c:v>
                </c:pt>
                <c:pt idx="1">
                  <c:v>South South</c:v>
                </c:pt>
                <c:pt idx="2">
                  <c:v>North East</c:v>
                </c:pt>
                <c:pt idx="3">
                  <c:v>South West</c:v>
                </c:pt>
                <c:pt idx="4">
                  <c:v>North West</c:v>
                </c:pt>
                <c:pt idx="5">
                  <c:v>North Central</c:v>
                </c:pt>
              </c:strCache>
            </c:strRef>
          </c:cat>
          <c:val>
            <c:numRef>
              <c:f>Sheet5!$J$4:$J$10</c:f>
              <c:numCache>
                <c:formatCode>_(* #,##0_);_(* \(#,##0\);_(* "-"??_);_(@_)</c:formatCode>
                <c:ptCount val="6"/>
                <c:pt idx="0">
                  <c:v>7352</c:v>
                </c:pt>
                <c:pt idx="1">
                  <c:v>6659</c:v>
                </c:pt>
                <c:pt idx="2">
                  <c:v>20077</c:v>
                </c:pt>
                <c:pt idx="3">
                  <c:v>26060</c:v>
                </c:pt>
                <c:pt idx="4">
                  <c:v>28598</c:v>
                </c:pt>
                <c:pt idx="5">
                  <c:v>38491</c:v>
                </c:pt>
              </c:numCache>
            </c:numRef>
          </c:val>
          <c:extLst>
            <c:ext xmlns:c16="http://schemas.microsoft.com/office/drawing/2014/chart" uri="{C3380CC4-5D6E-409C-BE32-E72D297353CC}">
              <c16:uniqueId val="{00000008-E38A-4739-8B7D-91A6996C299A}"/>
            </c:ext>
          </c:extLst>
        </c:ser>
        <c:ser>
          <c:idx val="1"/>
          <c:order val="1"/>
          <c:tx>
            <c:strRef>
              <c:f>Sheet5!$K$3</c:f>
              <c:strCache>
                <c:ptCount val="1"/>
                <c:pt idx="0">
                  <c:v>Total Fatality</c:v>
                </c:pt>
              </c:strCache>
            </c:strRef>
          </c:tx>
          <c:spPr>
            <a:solidFill>
              <a:schemeClr val="accent2"/>
            </a:solidFill>
            <a:ln>
              <a:noFill/>
            </a:ln>
            <a:effectLst/>
          </c:spPr>
          <c:invertIfNegative val="0"/>
          <c:dLbls>
            <c:dLbl>
              <c:idx val="0"/>
              <c:layout>
                <c:manualLayout>
                  <c:x val="-2.4819387848892455E-2"/>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38A-4739-8B7D-91A6996C299A}"/>
                </c:ext>
              </c:extLst>
            </c:dLbl>
            <c:dLbl>
              <c:idx val="1"/>
              <c:layout>
                <c:manualLayout>
                  <c:x val="-2.4770570993800874E-2"/>
                  <c:y val="-1.85185185185186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38A-4739-8B7D-91A6996C299A}"/>
                </c:ext>
              </c:extLst>
            </c:dLbl>
            <c:dLbl>
              <c:idx val="2"/>
              <c:layout>
                <c:manualLayout>
                  <c:x val="-5.4299661958597589E-2"/>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38A-4739-8B7D-91A6996C299A}"/>
                </c:ext>
              </c:extLst>
            </c:dLbl>
            <c:dLbl>
              <c:idx val="3"/>
              <c:layout>
                <c:manualLayout>
                  <c:x val="-8.5251182123635347E-2"/>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38A-4739-8B7D-91A6996C299A}"/>
                </c:ext>
              </c:extLst>
            </c:dLbl>
            <c:dLbl>
              <c:idx val="4"/>
              <c:layout>
                <c:manualLayout>
                  <c:x val="-0.10345803078117181"/>
                  <c:y val="-2.314814814814819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38A-4739-8B7D-91A6996C299A}"/>
                </c:ext>
              </c:extLst>
            </c:dLbl>
            <c:dLbl>
              <c:idx val="5"/>
              <c:layout>
                <c:manualLayout>
                  <c:x val="-0.10725757529336073"/>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38A-4739-8B7D-91A6996C299A}"/>
                </c:ext>
              </c:extLst>
            </c:dLbl>
            <c:spPr>
              <a:solidFill>
                <a:schemeClr val="bg1">
                  <a:alpha val="70000"/>
                </a:schemeClr>
              </a:solidFill>
              <a:ln>
                <a:noFill/>
              </a:ln>
              <a:effectLst/>
            </c:spPr>
            <c:txPr>
              <a:bodyPr wrap="square" lIns="38100" tIns="19050" rIns="38100" bIns="19050" anchor="ctr">
                <a:spAutoFit/>
              </a:bodyPr>
              <a:lstStyle/>
              <a:p>
                <a:pPr>
                  <a:defRPr sz="800">
                    <a:latin typeface="Corbel" panose="020B050302020402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Sheet5!$I$4:$I$10</c:f>
              <c:strCache>
                <c:ptCount val="6"/>
                <c:pt idx="0">
                  <c:v>South East</c:v>
                </c:pt>
                <c:pt idx="1">
                  <c:v>South South</c:v>
                </c:pt>
                <c:pt idx="2">
                  <c:v>North East</c:v>
                </c:pt>
                <c:pt idx="3">
                  <c:v>South West</c:v>
                </c:pt>
                <c:pt idx="4">
                  <c:v>North West</c:v>
                </c:pt>
                <c:pt idx="5">
                  <c:v>North Central</c:v>
                </c:pt>
              </c:strCache>
            </c:strRef>
          </c:cat>
          <c:val>
            <c:numRef>
              <c:f>Sheet5!$K$4:$K$10</c:f>
              <c:numCache>
                <c:formatCode>_(* #,##0_);_(* \(#,##0\);_(* "-"??_);_(@_)</c:formatCode>
                <c:ptCount val="6"/>
                <c:pt idx="0">
                  <c:v>1297</c:v>
                </c:pt>
                <c:pt idx="1">
                  <c:v>1430</c:v>
                </c:pt>
                <c:pt idx="2">
                  <c:v>2702</c:v>
                </c:pt>
                <c:pt idx="3">
                  <c:v>4455</c:v>
                </c:pt>
                <c:pt idx="4">
                  <c:v>5542</c:v>
                </c:pt>
                <c:pt idx="5">
                  <c:v>5605</c:v>
                </c:pt>
              </c:numCache>
            </c:numRef>
          </c:val>
          <c:extLst>
            <c:ext xmlns:c16="http://schemas.microsoft.com/office/drawing/2014/chart" uri="{C3380CC4-5D6E-409C-BE32-E72D297353CC}">
              <c16:uniqueId val="{0000000A-E38A-4739-8B7D-91A6996C299A}"/>
            </c:ext>
          </c:extLst>
        </c:ser>
        <c:dLbls>
          <c:dLblPos val="outEnd"/>
          <c:showLegendKey val="0"/>
          <c:showVal val="1"/>
          <c:showCatName val="0"/>
          <c:showSerName val="0"/>
          <c:showPercent val="0"/>
          <c:showBubbleSize val="0"/>
        </c:dLbls>
        <c:gapWidth val="182"/>
        <c:axId val="3729248"/>
        <c:axId val="3729728"/>
      </c:barChart>
      <c:catAx>
        <c:axId val="37292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9728"/>
        <c:crosses val="autoZero"/>
        <c:auto val="1"/>
        <c:lblAlgn val="ctr"/>
        <c:lblOffset val="100"/>
        <c:noMultiLvlLbl val="0"/>
      </c:catAx>
      <c:valAx>
        <c:axId val="3729728"/>
        <c:scaling>
          <c:orientation val="minMax"/>
          <c:max val="40000"/>
        </c:scaling>
        <c:delete val="0"/>
        <c:axPos val="b"/>
        <c:majorGridlines>
          <c:spPr>
            <a:ln w="3175" cap="flat" cmpd="sng" algn="ctr">
              <a:solidFill>
                <a:schemeClr val="bg1">
                  <a:lumMod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9248"/>
        <c:crosses val="autoZero"/>
        <c:crossBetween val="between"/>
      </c:valAx>
    </c:plotArea>
    <c:legend>
      <c:legendPos val="r"/>
      <c:layout>
        <c:manualLayout>
          <c:xMode val="edge"/>
          <c:yMode val="edge"/>
          <c:x val="0.78861239621311929"/>
          <c:y val="0.63306503353747445"/>
          <c:w val="0.16454466537986254"/>
          <c:h val="0.15625109361329836"/>
        </c:manualLayout>
      </c:layout>
      <c:overlay val="1"/>
      <c:txPr>
        <a:bodyPr/>
        <a:lstStyle/>
        <a:p>
          <a:pPr>
            <a:defRPr sz="900"/>
          </a:pPr>
          <a:endParaRPr lang="en-US"/>
        </a:p>
      </c:txPr>
    </c:legend>
    <c:plotVisOnly val="1"/>
    <c:dispBlanksAs val="gap"/>
    <c:showDLblsOverMax val="0"/>
    <c:extLst/>
  </c:chart>
  <c:spPr>
    <a:solidFill>
      <a:schemeClr val="bg1"/>
    </a:solidFill>
    <a:ln w="9525" cap="flat" cmpd="sng" algn="ctr">
      <a:no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rbel" panose="020B0503020204020204" pitchFamily="34" charset="0"/>
                <a:ea typeface="+mn-ea"/>
                <a:cs typeface="+mn-cs"/>
              </a:defRPr>
            </a:pPr>
            <a:r>
              <a:rPr lang="en-US" sz="1200">
                <a:latin typeface="Corbel" panose="020B0503020204020204" pitchFamily="34" charset="0"/>
              </a:rPr>
              <a:t>Percentage of crash outcomes due to speed violations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rbel" panose="020B0503020204020204" pitchFamily="34" charset="0"/>
              <a:ea typeface="+mn-ea"/>
              <a:cs typeface="+mn-cs"/>
            </a:defRPr>
          </a:pPr>
          <a:endParaRPr lang="en-US"/>
        </a:p>
      </c:txPr>
    </c:title>
    <c:autoTitleDeleted val="0"/>
    <c:plotArea>
      <c:layout/>
      <c:doughnutChart>
        <c:varyColors val="1"/>
        <c:ser>
          <c:idx val="0"/>
          <c:order val="0"/>
          <c:explosion val="2"/>
          <c:dPt>
            <c:idx val="0"/>
            <c:bubble3D val="0"/>
            <c:explosion val="13"/>
            <c:spPr>
              <a:solidFill>
                <a:srgbClr val="025464"/>
              </a:solidFill>
              <a:ln w="19050">
                <a:solidFill>
                  <a:schemeClr val="lt1"/>
                </a:solidFill>
              </a:ln>
              <a:effectLst/>
            </c:spPr>
            <c:extLst>
              <c:ext xmlns:c16="http://schemas.microsoft.com/office/drawing/2014/chart" uri="{C3380CC4-5D6E-409C-BE32-E72D297353CC}">
                <c16:uniqueId val="{00000001-4924-445B-B92F-99D0C8C1AAFD}"/>
              </c:ext>
            </c:extLst>
          </c:dPt>
          <c:dPt>
            <c:idx val="1"/>
            <c:bubble3D val="0"/>
            <c:spPr>
              <a:solidFill>
                <a:srgbClr val="C55A11"/>
              </a:solidFill>
              <a:ln w="19050">
                <a:solidFill>
                  <a:schemeClr val="lt1"/>
                </a:solidFill>
              </a:ln>
              <a:effectLst/>
            </c:spPr>
            <c:extLst>
              <c:ext xmlns:c16="http://schemas.microsoft.com/office/drawing/2014/chart" uri="{C3380CC4-5D6E-409C-BE32-E72D297353CC}">
                <c16:uniqueId val="{00000002-4924-445B-B92F-99D0C8C1AAFD}"/>
              </c:ext>
            </c:extLst>
          </c:dPt>
          <c:dLbls>
            <c:numFmt formatCode="0.0%" sourceLinked="0"/>
            <c:spPr>
              <a:solidFill>
                <a:sysClr val="window" lastClr="FFFFFF"/>
              </a:solidFill>
              <a:ln>
                <a:noFill/>
              </a:ln>
              <a:effectLst>
                <a:outerShdw blurRad="50800" dist="50800" dir="5400000" algn="ctr" rotWithShape="0">
                  <a:srgbClr val="E7E6E6">
                    <a:lumMod val="50000"/>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Sheet5!$A$13:$A$14</c:f>
              <c:strCache>
                <c:ptCount val="2"/>
                <c:pt idx="0">
                  <c:v>Injured</c:v>
                </c:pt>
                <c:pt idx="1">
                  <c:v>Fatality</c:v>
                </c:pt>
              </c:strCache>
            </c:strRef>
          </c:cat>
          <c:val>
            <c:numRef>
              <c:f>Sheet5!$B$13:$B$14</c:f>
              <c:numCache>
                <c:formatCode>0.0%</c:formatCode>
                <c:ptCount val="2"/>
                <c:pt idx="0">
                  <c:v>0.85815550219872128</c:v>
                </c:pt>
                <c:pt idx="1">
                  <c:v>0.14184449780127875</c:v>
                </c:pt>
              </c:numCache>
            </c:numRef>
          </c:val>
          <c:extLst>
            <c:ext xmlns:c16="http://schemas.microsoft.com/office/drawing/2014/chart" uri="{C3380CC4-5D6E-409C-BE32-E72D297353CC}">
              <c16:uniqueId val="{00000000-4924-445B-B92F-99D0C8C1AAF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2">
          <a:lumMod val="75000"/>
        </a:schemeClr>
      </a:solidFill>
      <a:round/>
    </a:ln>
    <a:effectLst>
      <a:outerShdw blurRad="50800" dist="38100" dir="5400000" algn="t" rotWithShape="0">
        <a:schemeClr val="bg2">
          <a:lumMod val="75000"/>
          <a:alpha val="80000"/>
        </a:schemeClr>
      </a:outerShdw>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[Nigerian_Road_Traffic_Crashes_2020_2024.xlsx]Sheet1!PivotTable17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i="0" u="none" strike="noStrike" kern="1200" baseline="0">
                <a:solidFill>
                  <a:sysClr val="windowText" lastClr="000000"/>
                </a:solidFill>
                <a:latin typeface="Corbel" panose="020B0503020204020204" pitchFamily="34" charset="0"/>
              </a:rPr>
              <a:t>Total fatality, Total injured and Total crashes by year</a:t>
            </a:r>
          </a:p>
        </c:rich>
      </c:tx>
      <c:layout>
        <c:manualLayout>
          <c:xMode val="edge"/>
          <c:yMode val="edge"/>
          <c:x val="0.14277777777777778"/>
          <c:y val="1.3888888888888888E-2"/>
        </c:manualLayout>
      </c:layout>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5A5A5"/>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c:spPr>
        <c:marker>
          <c:symbol val="none"/>
        </c:marker>
        <c:dLbl>
          <c:idx val="0"/>
          <c:delete val="1"/>
          <c:extLst>
            <c:ext xmlns:c15="http://schemas.microsoft.com/office/drawing/2012/chart" uri="{CE6537A1-D6FC-4f65-9D91-7224C49458BB}"/>
          </c:extLst>
        </c:dLbl>
      </c:pivotFmt>
      <c:pivotFmt>
        <c:idx val="11"/>
        <c:spPr>
          <a:solidFill>
            <a:srgbClr val="C55A11"/>
          </a:solidFill>
        </c:spPr>
        <c:marker>
          <c:symbol val="none"/>
        </c:marker>
        <c:dLbl>
          <c:idx val="0"/>
          <c:delete val="1"/>
          <c:extLst>
            <c:ext xmlns:c15="http://schemas.microsoft.com/office/drawing/2012/chart" uri="{CE6537A1-D6FC-4f65-9D91-7224C49458BB}"/>
          </c:extLst>
        </c:dLbl>
      </c:pivotFmt>
      <c:pivotFmt>
        <c:idx val="12"/>
        <c:spPr>
          <a:solidFill>
            <a:srgbClr val="A5A5A5"/>
          </a:solidFill>
          <a:ln>
            <a:noFill/>
          </a:ln>
          <a:effectLst/>
        </c:spPr>
        <c:marker>
          <c:symbol val="none"/>
        </c:marker>
        <c:dLbl>
          <c:idx val="0"/>
          <c:delete val="1"/>
          <c:extLst>
            <c:ext xmlns:c15="http://schemas.microsoft.com/office/drawing/2012/chart" uri="{CE6537A1-D6FC-4f65-9D91-7224C49458BB}"/>
          </c:extLst>
        </c:dLbl>
      </c:pivotFmt>
      <c:pivotFmt>
        <c:idx val="13"/>
        <c:spPr>
          <a:solidFill>
            <a:srgbClr val="025464"/>
          </a:solidFill>
        </c:spPr>
        <c:marker>
          <c:symbol val="none"/>
        </c:marker>
        <c:dLbl>
          <c:idx val="0"/>
          <c:delete val="1"/>
          <c:extLst>
            <c:ext xmlns:c15="http://schemas.microsoft.com/office/drawing/2012/chart" uri="{CE6537A1-D6FC-4f65-9D91-7224C49458BB}"/>
          </c:extLst>
        </c:dLbl>
      </c:pivotFmt>
      <c:pivotFmt>
        <c:idx val="14"/>
        <c:spPr>
          <a:solidFill>
            <a:srgbClr val="C55A11"/>
          </a:solidFill>
        </c:spPr>
        <c:marker>
          <c:symbol val="none"/>
        </c:marker>
        <c:dLbl>
          <c:idx val="0"/>
          <c:delete val="1"/>
          <c:extLst>
            <c:ext xmlns:c15="http://schemas.microsoft.com/office/drawing/2012/chart" uri="{CE6537A1-D6FC-4f65-9D91-7224C49458BB}"/>
          </c:extLst>
        </c:dLbl>
      </c:pivotFmt>
      <c:pivotFmt>
        <c:idx val="15"/>
        <c:spPr>
          <a:solidFill>
            <a:srgbClr val="A5A5A5"/>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25464"/>
          </a:solidFill>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latin typeface="+mn-lt"/>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C55A11"/>
          </a:solidFill>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dLbl>
          <c:idx val="0"/>
          <c:layout>
            <c:manualLayout>
              <c:x val="-1.1299435028248588E-2"/>
              <c:y val="-2.3483365949119372E-2"/>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dLbl>
          <c:idx val="0"/>
          <c:layout>
            <c:manualLayout>
              <c:x val="-3.766478342749529E-3"/>
              <c:y val="-7.8277886497064575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dLbl>
          <c:idx val="0"/>
          <c:layout>
            <c:manualLayout>
              <c:x val="-1.1299435028248588E-2"/>
              <c:y val="3.9138943248532287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dLbl>
          <c:idx val="0"/>
          <c:layout>
            <c:manualLayout>
              <c:x val="-7.5329566854990581E-3"/>
              <c:y val="-1.5655577299412988E-2"/>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dLbl>
          <c:idx val="0"/>
          <c:layout>
            <c:manualLayout>
              <c:x val="-2.259887005649721E-2"/>
              <c:y val="7.8277886497065303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dLbl>
          <c:idx val="0"/>
          <c:layout>
            <c:manualLayout>
              <c:x val="3.766478342749529E-3"/>
              <c:y val="-1.1741682974559686E-2"/>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dLbl>
          <c:idx val="0"/>
          <c:layout>
            <c:manualLayout>
              <c:x val="-7.5329566854990581E-3"/>
              <c:y val="3.9138943248530856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dLbl>
          <c:idx val="0"/>
          <c:layout>
            <c:manualLayout>
              <c:x val="-7.5329566854990928E-3"/>
              <c:y val="-7.8277886497064575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dLbl>
          <c:idx val="0"/>
          <c:layout>
            <c:manualLayout>
              <c:x val="0"/>
              <c:y val="7.8277886497063152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dLbl>
          <c:idx val="0"/>
          <c:layout>
            <c:manualLayout>
              <c:x val="-1.5065913370998133E-2"/>
              <c:y val="3.9138943248532287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dLbl>
          <c:idx val="0"/>
          <c:layout>
            <c:manualLayout>
              <c:x val="-1.8832391713747645E-2"/>
              <c:y val="-3.9138943248533007E-3"/>
            </c:manualLayout>
          </c:layout>
          <c:spPr>
            <a:noFill/>
            <a:ln>
              <a:noFill/>
            </a:ln>
            <a:effectLst/>
          </c:spPr>
          <c:txPr>
            <a:bodyPr wrap="square" lIns="38100" tIns="19050" rIns="38100" bIns="19050" anchor="ctr">
              <a:spAutoFit/>
            </a:bodyPr>
            <a:lstStyle/>
            <a:p>
              <a:pPr>
                <a:defRPr sz="700">
                  <a:solidFill>
                    <a:schemeClr val="bg1">
                      <a:lumMod val="50000"/>
                    </a:schemeClr>
                  </a:solidFill>
                  <a:latin typeface="+mn-lt"/>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dLbl>
          <c:idx val="0"/>
          <c:layout>
            <c:manualLayout>
              <c:x val="-1.1299435028248726E-2"/>
              <c:y val="0"/>
            </c:manualLayout>
          </c:layout>
          <c:spPr>
            <a:noFill/>
            <a:ln>
              <a:noFill/>
            </a:ln>
            <a:effectLst/>
          </c:spPr>
          <c:txPr>
            <a:bodyPr wrap="square" lIns="38100" tIns="19050" rIns="38100" bIns="19050" anchor="ctr">
              <a:spAutoFit/>
            </a:bodyPr>
            <a:lstStyle/>
            <a:p>
              <a:pPr>
                <a:defRPr sz="700">
                  <a:solidFill>
                    <a:schemeClr val="bg1">
                      <a:lumMod val="50000"/>
                    </a:schemeClr>
                  </a:solidFill>
                  <a:latin typeface="+mn-lt"/>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Sheet1!$B$10</c:f>
              <c:strCache>
                <c:ptCount val="1"/>
                <c:pt idx="0">
                  <c:v>Total Fatality</c:v>
                </c:pt>
              </c:strCache>
            </c:strRef>
          </c:tx>
          <c:spPr>
            <a:solidFill>
              <a:srgbClr val="A5A5A5"/>
            </a:solidFill>
            <a:ln>
              <a:noFill/>
            </a:ln>
            <a:effectLst/>
          </c:spPr>
          <c:invertIfNegative val="0"/>
          <c:dLbls>
            <c:dLbl>
              <c:idx val="0"/>
              <c:layout>
                <c:manualLayout>
                  <c:x val="0"/>
                  <c:y val="7.8277886497063152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FE6-4875-B0B3-A47A45EAD4E5}"/>
                </c:ext>
              </c:extLst>
            </c:dLbl>
            <c:dLbl>
              <c:idx val="1"/>
              <c:layout>
                <c:manualLayout>
                  <c:x val="-7.5329566854990581E-3"/>
                  <c:y val="3.9138943248530856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FE6-4875-B0B3-A47A45EAD4E5}"/>
                </c:ext>
              </c:extLst>
            </c:dLbl>
            <c:dLbl>
              <c:idx val="2"/>
              <c:layout>
                <c:manualLayout>
                  <c:x val="-2.259887005649721E-2"/>
                  <c:y val="7.827788649706530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FE6-4875-B0B3-A47A45EAD4E5}"/>
                </c:ext>
              </c:extLst>
            </c:dLbl>
            <c:dLbl>
              <c:idx val="3"/>
              <c:layout>
                <c:manualLayout>
                  <c:x val="-1.1299435028248588E-2"/>
                  <c:y val="3.91389432485322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FE6-4875-B0B3-A47A45EAD4E5}"/>
                </c:ext>
              </c:extLst>
            </c:dLbl>
            <c:dLbl>
              <c:idx val="4"/>
              <c:layout>
                <c:manualLayout>
                  <c:x val="-1.5065913370998133E-2"/>
                  <c:y val="3.91389432485322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FE6-4875-B0B3-A47A45EAD4E5}"/>
                </c:ext>
              </c:extLst>
            </c:dLbl>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Sheet1!$A$11:$A$16</c:f>
              <c:strCache>
                <c:ptCount val="5"/>
                <c:pt idx="0">
                  <c:v>2020</c:v>
                </c:pt>
                <c:pt idx="1">
                  <c:v>2021</c:v>
                </c:pt>
                <c:pt idx="2">
                  <c:v>2022</c:v>
                </c:pt>
                <c:pt idx="3">
                  <c:v>2023</c:v>
                </c:pt>
                <c:pt idx="4">
                  <c:v>2024</c:v>
                </c:pt>
              </c:strCache>
            </c:strRef>
          </c:cat>
          <c:val>
            <c:numRef>
              <c:f>Sheet1!$B$11:$B$16</c:f>
              <c:numCache>
                <c:formatCode>_(* #,##0_);_(* \(#,##0\);_(* "-"??_);_(@_)</c:formatCode>
                <c:ptCount val="5"/>
                <c:pt idx="0">
                  <c:v>1818</c:v>
                </c:pt>
                <c:pt idx="1">
                  <c:v>6205</c:v>
                </c:pt>
                <c:pt idx="2">
                  <c:v>6456</c:v>
                </c:pt>
                <c:pt idx="3">
                  <c:v>5081</c:v>
                </c:pt>
                <c:pt idx="4">
                  <c:v>1471</c:v>
                </c:pt>
              </c:numCache>
            </c:numRef>
          </c:val>
          <c:extLst>
            <c:ext xmlns:c16="http://schemas.microsoft.com/office/drawing/2014/chart" uri="{C3380CC4-5D6E-409C-BE32-E72D297353CC}">
              <c16:uniqueId val="{00000000-5FE6-4875-B0B3-A47A45EAD4E5}"/>
            </c:ext>
          </c:extLst>
        </c:ser>
        <c:ser>
          <c:idx val="1"/>
          <c:order val="1"/>
          <c:tx>
            <c:strRef>
              <c:f>Sheet1!$C$10</c:f>
              <c:strCache>
                <c:ptCount val="1"/>
                <c:pt idx="0">
                  <c:v>Total Injured</c:v>
                </c:pt>
              </c:strCache>
            </c:strRef>
          </c:tx>
          <c:spPr>
            <a:solidFill>
              <a:srgbClr val="025464"/>
            </a:solidFill>
          </c:spPr>
          <c:invertIfNegative val="0"/>
          <c:dLbls>
            <c:dLbl>
              <c:idx val="1"/>
              <c:layout>
                <c:manualLayout>
                  <c:x val="-1.1299435028248726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5FE6-4875-B0B3-A47A45EAD4E5}"/>
                </c:ext>
              </c:extLst>
            </c:dLbl>
            <c:dLbl>
              <c:idx val="2"/>
              <c:layout>
                <c:manualLayout>
                  <c:x val="-1.8832391713747645E-2"/>
                  <c:y val="-3.913894324853300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5FE6-4875-B0B3-A47A45EAD4E5}"/>
                </c:ext>
              </c:extLst>
            </c:dLbl>
            <c:spPr>
              <a:noFill/>
              <a:ln>
                <a:noFill/>
              </a:ln>
              <a:effectLst/>
            </c:spPr>
            <c:txPr>
              <a:bodyPr wrap="square" lIns="38100" tIns="19050" rIns="38100" bIns="19050" anchor="ctr">
                <a:spAutoFit/>
              </a:bodyPr>
              <a:lstStyle/>
              <a:p>
                <a:pPr>
                  <a:defRPr sz="700">
                    <a:solidFill>
                      <a:schemeClr val="bg1">
                        <a:lumMod val="50000"/>
                      </a:schemeClr>
                    </a:solidFill>
                    <a:latin typeface="+mn-lt"/>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Sheet1!$A$11:$A$16</c:f>
              <c:strCache>
                <c:ptCount val="5"/>
                <c:pt idx="0">
                  <c:v>2020</c:v>
                </c:pt>
                <c:pt idx="1">
                  <c:v>2021</c:v>
                </c:pt>
                <c:pt idx="2">
                  <c:v>2022</c:v>
                </c:pt>
                <c:pt idx="3">
                  <c:v>2023</c:v>
                </c:pt>
                <c:pt idx="4">
                  <c:v>2024</c:v>
                </c:pt>
              </c:strCache>
            </c:strRef>
          </c:cat>
          <c:val>
            <c:numRef>
              <c:f>Sheet1!$C$11:$C$16</c:f>
              <c:numCache>
                <c:formatCode>_(* #,##0_);_(* \(#,##0\);_(* "-"??_);_(@_)</c:formatCode>
                <c:ptCount val="5"/>
                <c:pt idx="0">
                  <c:v>9702</c:v>
                </c:pt>
                <c:pt idx="1">
                  <c:v>38073</c:v>
                </c:pt>
                <c:pt idx="2">
                  <c:v>38930</c:v>
                </c:pt>
                <c:pt idx="3">
                  <c:v>31873</c:v>
                </c:pt>
                <c:pt idx="4">
                  <c:v>8659</c:v>
                </c:pt>
              </c:numCache>
            </c:numRef>
          </c:val>
          <c:extLst>
            <c:ext xmlns:c16="http://schemas.microsoft.com/office/drawing/2014/chart" uri="{C3380CC4-5D6E-409C-BE32-E72D297353CC}">
              <c16:uniqueId val="{00000001-5FE6-4875-B0B3-A47A45EAD4E5}"/>
            </c:ext>
          </c:extLst>
        </c:ser>
        <c:ser>
          <c:idx val="2"/>
          <c:order val="2"/>
          <c:tx>
            <c:strRef>
              <c:f>Sheet1!$D$10</c:f>
              <c:strCache>
                <c:ptCount val="1"/>
                <c:pt idx="0">
                  <c:v>Total Crashes</c:v>
                </c:pt>
              </c:strCache>
            </c:strRef>
          </c:tx>
          <c:spPr>
            <a:solidFill>
              <a:srgbClr val="C55A11"/>
            </a:solidFill>
          </c:spPr>
          <c:invertIfNegative val="0"/>
          <c:dLbls>
            <c:dLbl>
              <c:idx val="0"/>
              <c:layout>
                <c:manualLayout>
                  <c:x val="-7.5329566854990928E-3"/>
                  <c:y val="-7.827788649706457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FE6-4875-B0B3-A47A45EAD4E5}"/>
                </c:ext>
              </c:extLst>
            </c:dLbl>
            <c:dLbl>
              <c:idx val="1"/>
              <c:layout>
                <c:manualLayout>
                  <c:x val="3.766478342749529E-3"/>
                  <c:y val="-1.174168297455968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FE6-4875-B0B3-A47A45EAD4E5}"/>
                </c:ext>
              </c:extLst>
            </c:dLbl>
            <c:dLbl>
              <c:idx val="2"/>
              <c:layout>
                <c:manualLayout>
                  <c:x val="-7.5329566854990581E-3"/>
                  <c:y val="-1.56555772994129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FE6-4875-B0B3-A47A45EAD4E5}"/>
                </c:ext>
              </c:extLst>
            </c:dLbl>
            <c:dLbl>
              <c:idx val="3"/>
              <c:layout>
                <c:manualLayout>
                  <c:x val="-3.766478342749529E-3"/>
                  <c:y val="-7.827788649706457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FE6-4875-B0B3-A47A45EAD4E5}"/>
                </c:ext>
              </c:extLst>
            </c:dLbl>
            <c:dLbl>
              <c:idx val="4"/>
              <c:layout>
                <c:manualLayout>
                  <c:x val="-1.1299435028248588E-2"/>
                  <c:y val="-2.348336594911937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FE6-4875-B0B3-A47A45EAD4E5}"/>
                </c:ext>
              </c:extLst>
            </c:dLbl>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Sheet1!$A$11:$A$16</c:f>
              <c:strCache>
                <c:ptCount val="5"/>
                <c:pt idx="0">
                  <c:v>2020</c:v>
                </c:pt>
                <c:pt idx="1">
                  <c:v>2021</c:v>
                </c:pt>
                <c:pt idx="2">
                  <c:v>2022</c:v>
                </c:pt>
                <c:pt idx="3">
                  <c:v>2023</c:v>
                </c:pt>
                <c:pt idx="4">
                  <c:v>2024</c:v>
                </c:pt>
              </c:strCache>
            </c:strRef>
          </c:cat>
          <c:val>
            <c:numRef>
              <c:f>Sheet1!$D$11:$D$16</c:f>
              <c:numCache>
                <c:formatCode>General</c:formatCode>
                <c:ptCount val="5"/>
                <c:pt idx="0">
                  <c:v>3313</c:v>
                </c:pt>
                <c:pt idx="1">
                  <c:v>13027</c:v>
                </c:pt>
                <c:pt idx="2">
                  <c:v>13656</c:v>
                </c:pt>
                <c:pt idx="3">
                  <c:v>10604</c:v>
                </c:pt>
                <c:pt idx="4">
                  <c:v>2662</c:v>
                </c:pt>
              </c:numCache>
            </c:numRef>
          </c:val>
          <c:extLst>
            <c:ext xmlns:c16="http://schemas.microsoft.com/office/drawing/2014/chart" uri="{C3380CC4-5D6E-409C-BE32-E72D297353CC}">
              <c16:uniqueId val="{00000002-5FE6-4875-B0B3-A47A45EAD4E5}"/>
            </c:ext>
          </c:extLst>
        </c:ser>
        <c:dLbls>
          <c:dLblPos val="outEnd"/>
          <c:showLegendKey val="0"/>
          <c:showVal val="1"/>
          <c:showCatName val="0"/>
          <c:showSerName val="0"/>
          <c:showPercent val="0"/>
          <c:showBubbleSize val="0"/>
        </c:dLbls>
        <c:gapWidth val="182"/>
        <c:axId val="3723968"/>
        <c:axId val="1540119071"/>
      </c:barChart>
      <c:catAx>
        <c:axId val="37239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119071"/>
        <c:crosses val="autoZero"/>
        <c:auto val="1"/>
        <c:lblAlgn val="ctr"/>
        <c:lblOffset val="100"/>
        <c:noMultiLvlLbl val="0"/>
      </c:catAx>
      <c:valAx>
        <c:axId val="1540119071"/>
        <c:scaling>
          <c:orientation val="minMax"/>
          <c:max val="40000"/>
        </c:scaling>
        <c:delete val="0"/>
        <c:axPos val="b"/>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3968"/>
        <c:crosses val="autoZero"/>
        <c:crossBetween val="between"/>
      </c:valAx>
    </c:plotArea>
    <c:legend>
      <c:legendPos val="r"/>
      <c:layout>
        <c:manualLayout>
          <c:xMode val="edge"/>
          <c:yMode val="edge"/>
          <c:x val="0.73610586176727921"/>
          <c:y val="0.11898439778361038"/>
          <c:w val="0.24213582677165355"/>
          <c:h val="0.18056466899970836"/>
        </c:manualLayout>
      </c:layout>
      <c:overlay val="1"/>
      <c:txPr>
        <a:bodyPr/>
        <a:lstStyle/>
        <a:p>
          <a:pPr>
            <a:defRPr sz="900">
              <a:latin typeface="Corbel" panose="020B0503020204020204" pitchFamily="34" charset="0"/>
            </a:defRPr>
          </a:pPr>
          <a:endParaRPr lang="en-US"/>
        </a:p>
      </c:txPr>
    </c:legend>
    <c:plotVisOnly val="1"/>
    <c:dispBlanksAs val="gap"/>
    <c:showDLblsOverMax val="0"/>
    <c:extLst/>
  </c:chart>
  <c:spPr>
    <a:solidFill>
      <a:schemeClr val="bg1"/>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[Nigerian_Road_Traffic_Crashes_2020_2024.xlsx]Sheet1!PivotTable2</c:name>
    <c:fmtId val="7"/>
  </c:pivotSource>
  <c:chart>
    <c:title>
      <c:tx>
        <c:rich>
          <a:bodyPr/>
          <a:lstStyle/>
          <a:p>
            <a:pPr>
              <a:defRPr/>
            </a:pPr>
            <a:r>
              <a:rPr lang="en-US" sz="1200" b="0">
                <a:latin typeface="Corbel" panose="020B0503020204020204" pitchFamily="34" charset="0"/>
              </a:rPr>
              <a:t>Total fatality, Total injured and Total</a:t>
            </a:r>
            <a:r>
              <a:rPr lang="en-US" sz="1200" b="0" baseline="0">
                <a:latin typeface="Corbel" panose="020B0503020204020204" pitchFamily="34" charset="0"/>
              </a:rPr>
              <a:t> crashes by Quater of year</a:t>
            </a:r>
            <a:endParaRPr lang="en-US" sz="1200" b="0">
              <a:latin typeface="Corbel" panose="020B0503020204020204" pitchFamily="34" charset="0"/>
            </a:endParaRPr>
          </a:p>
        </c:rich>
      </c:tx>
      <c:layout>
        <c:manualLayout>
          <c:xMode val="edge"/>
          <c:yMode val="edge"/>
          <c:x val="0.10161786815483016"/>
          <c:y val="1.4468503937007868E-3"/>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C55A11"/>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C55A11"/>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5464"/>
          </a:solidFill>
          <a:ln>
            <a:noFill/>
          </a:ln>
          <a:effectLst/>
        </c:spPr>
        <c:marker>
          <c:symbol val="none"/>
        </c:marker>
        <c:dLbl>
          <c:idx val="0"/>
          <c:spPr>
            <a:solidFill>
              <a:schemeClr val="bg1"/>
            </a:solid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55A11"/>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a:solidFill>
              <a:schemeClr val="bg1"/>
            </a:solid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Sheet1!$B$2</c:f>
              <c:strCache>
                <c:ptCount val="1"/>
                <c:pt idx="0">
                  <c:v>Total fatality</c:v>
                </c:pt>
              </c:strCache>
            </c:strRef>
          </c:tx>
          <c:spPr>
            <a:solidFill>
              <a:srgbClr val="025464"/>
            </a:solidFill>
            <a:ln>
              <a:noFill/>
            </a:ln>
            <a:effectLst/>
          </c:spPr>
          <c:invertIfNegative val="0"/>
          <c:dLbls>
            <c:spPr>
              <a:solidFill>
                <a:schemeClr val="bg1"/>
              </a:solid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Sheet1!$A$3:$A$7</c:f>
              <c:strCache>
                <c:ptCount val="4"/>
                <c:pt idx="0">
                  <c:v>Q1</c:v>
                </c:pt>
                <c:pt idx="1">
                  <c:v>Q2</c:v>
                </c:pt>
                <c:pt idx="2">
                  <c:v>Q3</c:v>
                </c:pt>
                <c:pt idx="3">
                  <c:v>Q4</c:v>
                </c:pt>
              </c:strCache>
            </c:strRef>
          </c:cat>
          <c:val>
            <c:numRef>
              <c:f>Sheet1!$B$3:$B$7</c:f>
              <c:numCache>
                <c:formatCode>_(* #,##0_);_(* \(#,##0\);_(* "-"??_);_(@_)</c:formatCode>
                <c:ptCount val="4"/>
                <c:pt idx="0">
                  <c:v>6414</c:v>
                </c:pt>
                <c:pt idx="1">
                  <c:v>4400</c:v>
                </c:pt>
                <c:pt idx="2">
                  <c:v>3816</c:v>
                </c:pt>
                <c:pt idx="3">
                  <c:v>6401</c:v>
                </c:pt>
              </c:numCache>
            </c:numRef>
          </c:val>
          <c:extLst>
            <c:ext xmlns:c16="http://schemas.microsoft.com/office/drawing/2014/chart" uri="{C3380CC4-5D6E-409C-BE32-E72D297353CC}">
              <c16:uniqueId val="{00000000-DB72-4250-88B9-EAE5A1BD9A45}"/>
            </c:ext>
          </c:extLst>
        </c:ser>
        <c:ser>
          <c:idx val="1"/>
          <c:order val="1"/>
          <c:tx>
            <c:strRef>
              <c:f>Sheet1!$C$2</c:f>
              <c:strCache>
                <c:ptCount val="1"/>
                <c:pt idx="0">
                  <c:v>Total Injured</c:v>
                </c:pt>
              </c:strCache>
            </c:strRef>
          </c:tx>
          <c:spPr>
            <a:solidFill>
              <a:srgbClr val="C55A11"/>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Sheet1!$A$3:$A$7</c:f>
              <c:strCache>
                <c:ptCount val="4"/>
                <c:pt idx="0">
                  <c:v>Q1</c:v>
                </c:pt>
                <c:pt idx="1">
                  <c:v>Q2</c:v>
                </c:pt>
                <c:pt idx="2">
                  <c:v>Q3</c:v>
                </c:pt>
                <c:pt idx="3">
                  <c:v>Q4</c:v>
                </c:pt>
              </c:strCache>
            </c:strRef>
          </c:cat>
          <c:val>
            <c:numRef>
              <c:f>Sheet1!$C$3:$C$7</c:f>
              <c:numCache>
                <c:formatCode>_(* #,##0_);_(* \(#,##0\);_(* "-"??_);_(@_)</c:formatCode>
                <c:ptCount val="4"/>
                <c:pt idx="0">
                  <c:v>37349</c:v>
                </c:pt>
                <c:pt idx="1">
                  <c:v>26541</c:v>
                </c:pt>
                <c:pt idx="2">
                  <c:v>24126</c:v>
                </c:pt>
                <c:pt idx="3">
                  <c:v>39221</c:v>
                </c:pt>
              </c:numCache>
            </c:numRef>
          </c:val>
          <c:extLst>
            <c:ext xmlns:c16="http://schemas.microsoft.com/office/drawing/2014/chart" uri="{C3380CC4-5D6E-409C-BE32-E72D297353CC}">
              <c16:uniqueId val="{00000001-DB72-4250-88B9-EAE5A1BD9A45}"/>
            </c:ext>
          </c:extLst>
        </c:ser>
        <c:ser>
          <c:idx val="2"/>
          <c:order val="2"/>
          <c:tx>
            <c:strRef>
              <c:f>Sheet1!$D$2</c:f>
              <c:strCache>
                <c:ptCount val="1"/>
                <c:pt idx="0">
                  <c:v>Total Crashes</c:v>
                </c:pt>
              </c:strCache>
            </c:strRef>
          </c:tx>
          <c:invertIfNegative val="0"/>
          <c:dLbls>
            <c:spPr>
              <a:solidFill>
                <a:schemeClr val="bg1"/>
              </a:solid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Sheet1!$A$3:$A$7</c:f>
              <c:strCache>
                <c:ptCount val="4"/>
                <c:pt idx="0">
                  <c:v>Q1</c:v>
                </c:pt>
                <c:pt idx="1">
                  <c:v>Q2</c:v>
                </c:pt>
                <c:pt idx="2">
                  <c:v>Q3</c:v>
                </c:pt>
                <c:pt idx="3">
                  <c:v>Q4</c:v>
                </c:pt>
              </c:strCache>
            </c:strRef>
          </c:cat>
          <c:val>
            <c:numRef>
              <c:f>Sheet1!$D$3:$D$7</c:f>
              <c:numCache>
                <c:formatCode>General</c:formatCode>
                <c:ptCount val="4"/>
                <c:pt idx="0">
                  <c:v>12041</c:v>
                </c:pt>
                <c:pt idx="1">
                  <c:v>9434</c:v>
                </c:pt>
                <c:pt idx="2">
                  <c:v>8733</c:v>
                </c:pt>
                <c:pt idx="3">
                  <c:v>13054</c:v>
                </c:pt>
              </c:numCache>
            </c:numRef>
          </c:val>
          <c:extLst>
            <c:ext xmlns:c16="http://schemas.microsoft.com/office/drawing/2014/chart" uri="{C3380CC4-5D6E-409C-BE32-E72D297353CC}">
              <c16:uniqueId val="{00000002-DB72-4250-88B9-EAE5A1BD9A45}"/>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t"/>
      <c:layout>
        <c:manualLayout>
          <c:xMode val="edge"/>
          <c:yMode val="edge"/>
          <c:x val="0.20556583339703899"/>
          <c:y val="0.13608206200787401"/>
          <c:w val="0.57220144356955382"/>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[Nigerian_Road_Traffic_Crashes_2020_2024.xlsx]Sheet2!PivotTable3</c:name>
    <c:fmtId val="4"/>
  </c:pivotSource>
  <c:chart>
    <c:title>
      <c:tx>
        <c:rich>
          <a:bodyPr/>
          <a:lstStyle/>
          <a:p>
            <a:pPr>
              <a:defRPr/>
            </a:pPr>
            <a:r>
              <a:rPr lang="en-US" sz="1200" b="0">
                <a:latin typeface="Corbel" panose="020B0503020204020204" pitchFamily="34" charset="0"/>
              </a:rPr>
              <a:t>Total Car</a:t>
            </a:r>
            <a:r>
              <a:rPr lang="en-US" sz="1200" b="0" baseline="0">
                <a:latin typeface="Corbel" panose="020B0503020204020204" pitchFamily="34" charset="0"/>
              </a:rPr>
              <a:t> </a:t>
            </a:r>
            <a:r>
              <a:rPr lang="en-US" sz="1200" b="0">
                <a:latin typeface="Corbel" panose="020B0503020204020204" pitchFamily="34" charset="0"/>
              </a:rPr>
              <a:t>Crashes, and Total Vehicles</a:t>
            </a:r>
            <a:r>
              <a:rPr lang="en-US" sz="1200" b="0" baseline="0">
                <a:latin typeface="Corbel" panose="020B0503020204020204" pitchFamily="34" charset="0"/>
              </a:rPr>
              <a:t> Involved</a:t>
            </a:r>
            <a:r>
              <a:rPr lang="en-US" sz="1200" b="0">
                <a:latin typeface="Corbel" panose="020B0503020204020204" pitchFamily="34" charset="0"/>
              </a:rPr>
              <a:t> </a:t>
            </a:r>
            <a:r>
              <a:rPr lang="en-US" sz="1200" b="0" baseline="0">
                <a:latin typeface="Corbel" panose="020B0503020204020204" pitchFamily="34" charset="0"/>
              </a:rPr>
              <a:t>by Geo-political zone</a:t>
            </a:r>
            <a:endParaRPr lang="en-US" sz="1200" b="0">
              <a:latin typeface="Corbel" panose="020B0503020204020204" pitchFamily="34" charset="0"/>
            </a:endParaRPr>
          </a:p>
        </c:rich>
      </c:tx>
      <c:layout>
        <c:manualLayout>
          <c:xMode val="edge"/>
          <c:yMode val="edge"/>
          <c:x val="0.13217344706911635"/>
          <c:y val="9.2592592592592587E-3"/>
        </c:manualLayout>
      </c:layout>
      <c:overlay val="0"/>
    </c:title>
    <c:autoTitleDeleted val="0"/>
    <c:pivotFmts>
      <c:pivotFmt>
        <c:idx val="0"/>
        <c:spPr>
          <a:solidFill>
            <a:srgbClr val="025464"/>
          </a:solidFill>
          <a:ln>
            <a:noFill/>
          </a:ln>
          <a:effectLst/>
        </c:spPr>
      </c:pivotFmt>
      <c:pivotFmt>
        <c:idx val="1"/>
        <c:spPr>
          <a:solidFill>
            <a:schemeClr val="accent2">
              <a:lumMod val="75000"/>
            </a:schemeClr>
          </a:solidFill>
          <a:ln>
            <a:noFill/>
          </a:ln>
          <a:effectLst/>
        </c:spPr>
      </c:pivotFmt>
      <c:pivotFmt>
        <c:idx val="2"/>
        <c:spPr>
          <a:solidFill>
            <a:srgbClr val="025464"/>
          </a:solidFill>
          <a:ln>
            <a:noFill/>
          </a:ln>
          <a:effectLst/>
        </c:spPr>
      </c:pivotFmt>
      <c:pivotFmt>
        <c:idx val="3"/>
        <c:spPr>
          <a:solidFill>
            <a:schemeClr val="accent2">
              <a:lumMod val="75000"/>
            </a:schemeClr>
          </a:solidFill>
          <a:ln>
            <a:noFill/>
          </a:ln>
          <a:effectLst/>
        </c:spPr>
      </c:pivotFmt>
      <c:pivotFmt>
        <c:idx val="4"/>
        <c:spPr>
          <a:solidFill>
            <a:srgbClr val="025464"/>
          </a:solidFill>
          <a:ln>
            <a:noFill/>
          </a:ln>
          <a:effectLst/>
        </c:spPr>
      </c:pivotFmt>
      <c:pivotFmt>
        <c:idx val="5"/>
        <c:spPr>
          <a:solidFill>
            <a:schemeClr val="accent2">
              <a:lumMod val="75000"/>
            </a:schemeClr>
          </a:solidFill>
          <a:ln>
            <a:noFill/>
          </a:ln>
          <a:effectLst/>
        </c:spPr>
      </c:pivotFmt>
      <c:pivotFmt>
        <c:idx val="6"/>
        <c:spPr>
          <a:solidFill>
            <a:srgbClr val="025464"/>
          </a:solidFill>
          <a:ln>
            <a:noFill/>
          </a:ln>
          <a:effectLst/>
        </c:spPr>
      </c:pivotFmt>
      <c:pivotFmt>
        <c:idx val="7"/>
        <c:spPr>
          <a:solidFill>
            <a:schemeClr val="accent2">
              <a:lumMod val="75000"/>
            </a:schemeClr>
          </a:solidFill>
          <a:ln>
            <a:noFill/>
          </a:ln>
          <a:effectLst/>
        </c:spPr>
      </c:pivotFmt>
      <c:pivotFmt>
        <c:idx val="8"/>
        <c:spPr>
          <a:solidFill>
            <a:srgbClr val="025464"/>
          </a:solidFill>
          <a:ln>
            <a:noFill/>
          </a:ln>
          <a:effectLst/>
        </c:spPr>
      </c:pivotFmt>
      <c:pivotFmt>
        <c:idx val="9"/>
        <c:spPr>
          <a:solidFill>
            <a:schemeClr val="accent2">
              <a:lumMod val="75000"/>
            </a:schemeClr>
          </a:solidFill>
          <a:ln>
            <a:noFill/>
          </a:ln>
          <a:effectLst/>
        </c:spPr>
      </c:pivotFmt>
      <c:pivotFmt>
        <c:idx val="10"/>
        <c:spPr>
          <a:solidFill>
            <a:srgbClr val="025464"/>
          </a:solidFill>
          <a:ln>
            <a:noFill/>
          </a:ln>
          <a:effectLst/>
        </c:spPr>
      </c:pivotFmt>
      <c:pivotFmt>
        <c:idx val="11"/>
        <c:spPr>
          <a:solidFill>
            <a:schemeClr val="accent2">
              <a:lumMod val="75000"/>
            </a:schemeClr>
          </a:solidFill>
          <a:ln>
            <a:noFill/>
          </a:ln>
          <a:effectLst/>
        </c:spPr>
      </c:pivotFmt>
      <c:pivotFmt>
        <c:idx val="12"/>
        <c:spPr>
          <a:solidFill>
            <a:srgbClr val="025464"/>
          </a:solidFill>
          <a:ln>
            <a:noFill/>
          </a:ln>
          <a:effectLst/>
        </c:spPr>
      </c:pivotFmt>
      <c:pivotFmt>
        <c:idx val="13"/>
        <c:spPr>
          <a:solidFill>
            <a:schemeClr val="accent2">
              <a:lumMod val="75000"/>
            </a:schemeClr>
          </a:solidFill>
          <a:ln>
            <a:noFill/>
          </a:ln>
          <a:effectLst/>
        </c:spPr>
      </c:pivotFmt>
      <c:pivotFmt>
        <c:idx val="14"/>
      </c:pivotFmt>
      <c:pivotFmt>
        <c:idx val="15"/>
        <c:spPr>
          <a:solidFill>
            <a:srgbClr val="025464"/>
          </a:solidFill>
          <a:ln>
            <a:noFill/>
          </a:ln>
          <a:effectLst/>
        </c:spPr>
      </c:pivotFmt>
      <c:pivotFmt>
        <c:idx val="16"/>
        <c:spPr>
          <a:solidFill>
            <a:schemeClr val="accent2">
              <a:lumMod val="75000"/>
            </a:schemeClr>
          </a:solidFill>
          <a:ln>
            <a:noFill/>
          </a:ln>
          <a:effectLst/>
        </c:spPr>
      </c:pivotFmt>
      <c:pivotFmt>
        <c:idx val="17"/>
      </c:pivotFmt>
      <c:pivotFmt>
        <c:idx val="18"/>
        <c:spPr>
          <a:solidFill>
            <a:srgbClr val="025464"/>
          </a:solidFill>
          <a:ln>
            <a:noFill/>
          </a:ln>
          <a:effectLst/>
        </c:spP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solidFill>
            <a:srgbClr val="025464"/>
          </a:solidFill>
          <a:ln>
            <a:noFill/>
          </a:ln>
          <a:effectLst/>
        </c:spP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solidFill>
            <a:srgbClr val="025464"/>
          </a:solidFill>
          <a:ln>
            <a:noFill/>
          </a:ln>
          <a:effectLst/>
        </c:spP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solidFill>
            <a:srgbClr val="025464"/>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solidFill>
            <a:srgbClr val="025464"/>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solidFill>
            <a:srgbClr val="025464"/>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solidFill>
            <a:srgbClr val="025464"/>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7"/>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8"/>
        <c:spPr>
          <a:solidFill>
            <a:srgbClr val="025464"/>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9"/>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0"/>
        <c:spPr>
          <a:solidFill>
            <a:srgbClr val="025464"/>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1"/>
        <c:spPr>
          <a:solidFill>
            <a:schemeClr val="accent2">
              <a:lumMod val="75000"/>
            </a:schemeClr>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2"/>
        <c:spPr>
          <a:solidFill>
            <a:srgbClr val="A5A5A5"/>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3"/>
        <c:spPr>
          <a:solidFill>
            <a:schemeClr val="accent2">
              <a:lumMod val="75000"/>
            </a:schemeClr>
          </a:solidFill>
          <a:ln>
            <a:noFill/>
          </a:ln>
          <a:effectLst/>
        </c:spPr>
        <c:dLbl>
          <c:idx val="0"/>
          <c:spPr>
            <a:solidFill>
              <a:schemeClr val="bg1">
                <a:lumMod val="95000"/>
              </a:schemeClr>
            </a:solidFill>
            <a:ln>
              <a:noFill/>
            </a:ln>
            <a:effectLst/>
          </c:spPr>
          <c:txPr>
            <a:bodyPr wrap="square" lIns="38100" tIns="19050" rIns="38100" bIns="19050" anchor="ctr">
              <a:spAutoFit/>
            </a:bodyPr>
            <a:lstStyle/>
            <a:p>
              <a:pPr>
                <a:defRPr sz="700">
                  <a:solidFill>
                    <a:schemeClr val="tx1"/>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4"/>
      </c:pivotFmt>
      <c:pivotFmt>
        <c:idx val="45"/>
        <c:spPr>
          <a:solidFill>
            <a:srgbClr val="A5A5A5"/>
          </a:solidFill>
          <a:ln>
            <a:noFill/>
          </a:ln>
          <a:effectLst/>
        </c:spP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6"/>
        <c:spPr>
          <a:solidFill>
            <a:schemeClr val="accent2">
              <a:lumMod val="75000"/>
            </a:schemeClr>
          </a:solidFill>
          <a:ln>
            <a:noFill/>
          </a:ln>
          <a:effectLst/>
        </c:spPr>
        <c:dLbl>
          <c:idx val="0"/>
          <c:spPr>
            <a:solidFill>
              <a:schemeClr val="bg1">
                <a:lumMod val="95000"/>
              </a:schemeClr>
            </a:solidFill>
            <a:ln>
              <a:noFill/>
            </a:ln>
            <a:effectLst/>
          </c:spPr>
          <c:txPr>
            <a:bodyPr wrap="square" lIns="38100" tIns="19050" rIns="38100" bIns="19050" anchor="ctr">
              <a:spAutoFit/>
            </a:bodyPr>
            <a:lstStyle/>
            <a:p>
              <a:pPr>
                <a:defRPr sz="700">
                  <a:solidFill>
                    <a:schemeClr val="tx1"/>
                  </a:solidFill>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7"/>
        <c:spPr>
          <a:solidFill>
            <a:srgbClr val="A5A5A5"/>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dLbl>
          <c:idx val="0"/>
          <c:layout>
            <c:manualLayout>
              <c:x val="4.9668874172185552E-2"/>
              <c:y val="8.4169300690145318E-2"/>
            </c:manualLayout>
          </c:layout>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dLbl>
          <c:idx val="0"/>
          <c:layout>
            <c:manualLayout>
              <c:x val="3.9735099337748221E-2"/>
              <c:y val="9.6009875250154295E-2"/>
            </c:manualLayout>
          </c:layout>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dLbl>
          <c:idx val="0"/>
          <c:layout>
            <c:manualLayout>
              <c:x val="3.9735099337748221E-2"/>
              <c:y val="0.1889962032655656"/>
            </c:manualLayout>
          </c:layout>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dLbl>
          <c:idx val="0"/>
          <c:layout>
            <c:manualLayout>
              <c:x val="4.3046357615894038E-2"/>
              <c:y val="0.24881889763779527"/>
            </c:manualLayout>
          </c:layout>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3"/>
        <c:dLbl>
          <c:idx val="0"/>
          <c:layout>
            <c:manualLayout>
              <c:x val="4.3046357615894038E-2"/>
              <c:y val="0.33964052593188321"/>
            </c:manualLayout>
          </c:layout>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4"/>
        <c:dLbl>
          <c:idx val="0"/>
          <c:layout>
            <c:manualLayout>
              <c:x val="-9.9337748344370865E-3"/>
              <c:y val="4.7505938242280287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5"/>
        <c:dLbl>
          <c:idx val="0"/>
          <c:layout>
            <c:manualLayout>
              <c:x val="4.2670941905457692E-2"/>
              <c:y val="0.44008603437634419"/>
            </c:manualLayout>
          </c:layout>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dLbl>
          <c:idx val="0"/>
          <c:layout>
            <c:manualLayout>
              <c:x val="-9.9337748344370865E-3"/>
              <c:y val="-4.7505938242280721E-3"/>
            </c:manualLayout>
          </c:layout>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Sheet2!$E$2</c:f>
              <c:strCache>
                <c:ptCount val="1"/>
                <c:pt idx="0">
                  <c:v>Total Car Crashes</c:v>
                </c:pt>
              </c:strCache>
            </c:strRef>
          </c:tx>
          <c:spPr>
            <a:solidFill>
              <a:srgbClr val="A5A5A5"/>
            </a:solidFill>
            <a:ln>
              <a:noFill/>
            </a:ln>
            <a:effectLst/>
          </c:spPr>
          <c:invertIfNegative val="0"/>
          <c:dLbls>
            <c:dLbl>
              <c:idx val="0"/>
              <c:layout>
                <c:manualLayout>
                  <c:x val="-9.9337748344370865E-3"/>
                  <c:y val="-4.7505938242280721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B8A-492E-8AD9-EDBB1499FE55}"/>
                </c:ext>
              </c:extLst>
            </c:dLbl>
            <c:dLbl>
              <c:idx val="1"/>
              <c:layout>
                <c:manualLayout>
                  <c:x val="-9.9337748344370865E-3"/>
                  <c:y val="4.75059382422802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B8A-492E-8AD9-EDBB1499FE55}"/>
                </c:ext>
              </c:extLst>
            </c:dLbl>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Sheet2!$D$3:$D$9</c:f>
              <c:strCache>
                <c:ptCount val="6"/>
                <c:pt idx="0">
                  <c:v>North Central</c:v>
                </c:pt>
                <c:pt idx="1">
                  <c:v>South West</c:v>
                </c:pt>
                <c:pt idx="2">
                  <c:v>North West</c:v>
                </c:pt>
                <c:pt idx="3">
                  <c:v>North East</c:v>
                </c:pt>
                <c:pt idx="4">
                  <c:v>South South</c:v>
                </c:pt>
                <c:pt idx="5">
                  <c:v>South East</c:v>
                </c:pt>
              </c:strCache>
            </c:strRef>
          </c:cat>
          <c:val>
            <c:numRef>
              <c:f>Sheet2!$E$3:$E$9</c:f>
              <c:numCache>
                <c:formatCode>General</c:formatCode>
                <c:ptCount val="6"/>
                <c:pt idx="0">
                  <c:v>14478</c:v>
                </c:pt>
                <c:pt idx="1">
                  <c:v>11028</c:v>
                </c:pt>
                <c:pt idx="2">
                  <c:v>7243</c:v>
                </c:pt>
                <c:pt idx="3">
                  <c:v>5335</c:v>
                </c:pt>
                <c:pt idx="4">
                  <c:v>2595</c:v>
                </c:pt>
                <c:pt idx="5">
                  <c:v>2583</c:v>
                </c:pt>
              </c:numCache>
            </c:numRef>
          </c:val>
          <c:extLst>
            <c:ext xmlns:c16="http://schemas.microsoft.com/office/drawing/2014/chart" uri="{C3380CC4-5D6E-409C-BE32-E72D297353CC}">
              <c16:uniqueId val="{00000000-4B8A-492E-8AD9-EDBB1499FE55}"/>
            </c:ext>
          </c:extLst>
        </c:ser>
        <c:ser>
          <c:idx val="1"/>
          <c:order val="1"/>
          <c:tx>
            <c:strRef>
              <c:f>Sheet2!$F$2</c:f>
              <c:strCache>
                <c:ptCount val="1"/>
                <c:pt idx="0">
                  <c:v>Total Vehicles Involved</c:v>
                </c:pt>
              </c:strCache>
            </c:strRef>
          </c:tx>
          <c:spPr>
            <a:solidFill>
              <a:schemeClr val="accent2">
                <a:lumMod val="75000"/>
              </a:schemeClr>
            </a:solidFill>
            <a:ln>
              <a:noFill/>
            </a:ln>
            <a:effectLst/>
          </c:spPr>
          <c:invertIfNegative val="0"/>
          <c:dLbls>
            <c:dLbl>
              <c:idx val="0"/>
              <c:layout>
                <c:manualLayout>
                  <c:x val="4.2670941905457692E-2"/>
                  <c:y val="0.44008603437634419"/>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B8A-492E-8AD9-EDBB1499FE55}"/>
                </c:ext>
              </c:extLst>
            </c:dLbl>
            <c:dLbl>
              <c:idx val="1"/>
              <c:layout>
                <c:manualLayout>
                  <c:x val="4.3046357615894038E-2"/>
                  <c:y val="0.3396405259318832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B8A-492E-8AD9-EDBB1499FE55}"/>
                </c:ext>
              </c:extLst>
            </c:dLbl>
            <c:dLbl>
              <c:idx val="2"/>
              <c:layout>
                <c:manualLayout>
                  <c:x val="4.3046357615894038E-2"/>
                  <c:y val="0.2488188976377952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B8A-492E-8AD9-EDBB1499FE55}"/>
                </c:ext>
              </c:extLst>
            </c:dLbl>
            <c:dLbl>
              <c:idx val="3"/>
              <c:layout>
                <c:manualLayout>
                  <c:x val="3.9735099337748221E-2"/>
                  <c:y val="0.1889962032655656"/>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B8A-492E-8AD9-EDBB1499FE55}"/>
                </c:ext>
              </c:extLst>
            </c:dLbl>
            <c:dLbl>
              <c:idx val="4"/>
              <c:layout>
                <c:manualLayout>
                  <c:x val="3.9735099337748221E-2"/>
                  <c:y val="9.600987525015429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B8A-492E-8AD9-EDBB1499FE55}"/>
                </c:ext>
              </c:extLst>
            </c:dLbl>
            <c:dLbl>
              <c:idx val="5"/>
              <c:layout>
                <c:manualLayout>
                  <c:x val="4.9668874172185552E-2"/>
                  <c:y val="8.416930069014531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8A-492E-8AD9-EDBB1499FE55}"/>
                </c:ext>
              </c:extLst>
            </c:dLbl>
            <c:spPr>
              <a:noFill/>
              <a:ln>
                <a:noFill/>
              </a:ln>
              <a:effectLst/>
            </c:spPr>
            <c:txPr>
              <a:bodyPr wrap="square" lIns="38100" tIns="19050" rIns="38100" bIns="19050" anchor="ctr">
                <a:spAutoFit/>
              </a:bodyPr>
              <a:lstStyle/>
              <a:p>
                <a:pPr>
                  <a:defRPr sz="700">
                    <a:solidFill>
                      <a:schemeClr val="tx1">
                        <a:lumMod val="50000"/>
                        <a:lumOff val="50000"/>
                      </a:schemeClr>
                    </a:solidFill>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a:noFill/>
                    </a:ln>
                  </c:spPr>
                </c15:leaderLines>
              </c:ext>
            </c:extLst>
          </c:dLbls>
          <c:cat>
            <c:strRef>
              <c:f>Sheet2!$D$3:$D$9</c:f>
              <c:strCache>
                <c:ptCount val="6"/>
                <c:pt idx="0">
                  <c:v>North Central</c:v>
                </c:pt>
                <c:pt idx="1">
                  <c:v>South West</c:v>
                </c:pt>
                <c:pt idx="2">
                  <c:v>North West</c:v>
                </c:pt>
                <c:pt idx="3">
                  <c:v>North East</c:v>
                </c:pt>
                <c:pt idx="4">
                  <c:v>South South</c:v>
                </c:pt>
                <c:pt idx="5">
                  <c:v>South East</c:v>
                </c:pt>
              </c:strCache>
            </c:strRef>
          </c:cat>
          <c:val>
            <c:numRef>
              <c:f>Sheet2!$F$3:$F$9</c:f>
              <c:numCache>
                <c:formatCode>General</c:formatCode>
                <c:ptCount val="6"/>
                <c:pt idx="0">
                  <c:v>18223</c:v>
                </c:pt>
                <c:pt idx="1">
                  <c:v>13139</c:v>
                </c:pt>
                <c:pt idx="2">
                  <c:v>8693</c:v>
                </c:pt>
                <c:pt idx="3">
                  <c:v>5987</c:v>
                </c:pt>
                <c:pt idx="4">
                  <c:v>3287</c:v>
                </c:pt>
                <c:pt idx="5">
                  <c:v>2817</c:v>
                </c:pt>
              </c:numCache>
            </c:numRef>
          </c:val>
          <c:extLst>
            <c:ext xmlns:c16="http://schemas.microsoft.com/office/drawing/2014/chart" uri="{C3380CC4-5D6E-409C-BE32-E72D297353CC}">
              <c16:uniqueId val="{00000001-4B8A-492E-8AD9-EDBB1499FE55}"/>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r"/>
      <c:layout>
        <c:manualLayout>
          <c:xMode val="edge"/>
          <c:yMode val="edge"/>
          <c:x val="0.54175338907378834"/>
          <c:y val="0.24066746864975211"/>
          <c:w val="0.42731877587466516"/>
          <c:h val="0.12190580344123651"/>
        </c:manualLayout>
      </c:layout>
      <c:overlay val="1"/>
      <c:txPr>
        <a:bodyPr/>
        <a:lstStyle/>
        <a:p>
          <a:pPr>
            <a:defRPr sz="900">
              <a:latin typeface="Corbel" panose="020B0503020204020204" pitchFamily="34" charset="0"/>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[Nigerian_Road_Traffic_Crashes_2020_2024.xlsx]Sheet2!PivotTable16</c:name>
    <c:fmtId val="6"/>
  </c:pivotSource>
  <c:chart>
    <c:title>
      <c:tx>
        <c:rich>
          <a:bodyPr/>
          <a:lstStyle/>
          <a:p>
            <a:pPr>
              <a:defRPr/>
            </a:pPr>
            <a:r>
              <a:rPr lang="en-US" sz="1200" b="0">
                <a:latin typeface="Corbel" panose="020B0503020204020204" pitchFamily="34" charset="0"/>
              </a:rPr>
              <a:t>Total fatality, and Total injured </a:t>
            </a:r>
            <a:r>
              <a:rPr lang="en-US" sz="1200" b="0" baseline="0">
                <a:latin typeface="Corbel" panose="020B0503020204020204" pitchFamily="34" charset="0"/>
              </a:rPr>
              <a:t>by Geo-political zone</a:t>
            </a:r>
            <a:endParaRPr lang="en-US" sz="1200" b="0">
              <a:latin typeface="Corbel" panose="020B0503020204020204" pitchFamily="34" charset="0"/>
            </a:endParaRPr>
          </a:p>
        </c:rich>
      </c:tx>
      <c:layout>
        <c:manualLayout>
          <c:xMode val="edge"/>
          <c:yMode val="edge"/>
          <c:x val="0.10161789151356079"/>
          <c:y val="9.2592592592592587E-3"/>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Sheet2!$B$16</c:f>
              <c:strCache>
                <c:ptCount val="1"/>
                <c:pt idx="0">
                  <c:v>Total Injured</c:v>
                </c:pt>
              </c:strCache>
            </c:strRef>
          </c:tx>
          <c:spPr>
            <a:solidFill>
              <a:srgbClr val="025464"/>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Sheet2!$A$17:$A$23</c:f>
              <c:strCache>
                <c:ptCount val="6"/>
                <c:pt idx="0">
                  <c:v>North Central</c:v>
                </c:pt>
                <c:pt idx="1">
                  <c:v>North West</c:v>
                </c:pt>
                <c:pt idx="2">
                  <c:v>South West</c:v>
                </c:pt>
                <c:pt idx="3">
                  <c:v>North East</c:v>
                </c:pt>
                <c:pt idx="4">
                  <c:v>South South</c:v>
                </c:pt>
                <c:pt idx="5">
                  <c:v>South East</c:v>
                </c:pt>
              </c:strCache>
            </c:strRef>
          </c:cat>
          <c:val>
            <c:numRef>
              <c:f>Sheet2!$B$17:$B$23</c:f>
              <c:numCache>
                <c:formatCode>_(* #,##0_);_(* \(#,##0\);_(* "-"??_);_(@_)</c:formatCode>
                <c:ptCount val="6"/>
                <c:pt idx="0">
                  <c:v>38491</c:v>
                </c:pt>
                <c:pt idx="1">
                  <c:v>28598</c:v>
                </c:pt>
                <c:pt idx="2">
                  <c:v>26060</c:v>
                </c:pt>
                <c:pt idx="3">
                  <c:v>20077</c:v>
                </c:pt>
                <c:pt idx="4">
                  <c:v>6659</c:v>
                </c:pt>
                <c:pt idx="5">
                  <c:v>7352</c:v>
                </c:pt>
              </c:numCache>
            </c:numRef>
          </c:val>
          <c:extLst>
            <c:ext xmlns:c16="http://schemas.microsoft.com/office/drawing/2014/chart" uri="{C3380CC4-5D6E-409C-BE32-E72D297353CC}">
              <c16:uniqueId val="{00000000-478B-433D-BE7E-2033DD3DA052}"/>
            </c:ext>
          </c:extLst>
        </c:ser>
        <c:ser>
          <c:idx val="1"/>
          <c:order val="1"/>
          <c:tx>
            <c:strRef>
              <c:f>Sheet2!$C$16</c:f>
              <c:strCache>
                <c:ptCount val="1"/>
                <c:pt idx="0">
                  <c:v>Total Fatality</c:v>
                </c:pt>
              </c:strCache>
            </c:strRef>
          </c:tx>
          <c:spPr>
            <a:solidFill>
              <a:schemeClr val="accent2">
                <a:lumMod val="75000"/>
              </a:schemeClr>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Sheet2!$A$17:$A$23</c:f>
              <c:strCache>
                <c:ptCount val="6"/>
                <c:pt idx="0">
                  <c:v>North Central</c:v>
                </c:pt>
                <c:pt idx="1">
                  <c:v>North West</c:v>
                </c:pt>
                <c:pt idx="2">
                  <c:v>South West</c:v>
                </c:pt>
                <c:pt idx="3">
                  <c:v>North East</c:v>
                </c:pt>
                <c:pt idx="4">
                  <c:v>South South</c:v>
                </c:pt>
                <c:pt idx="5">
                  <c:v>South East</c:v>
                </c:pt>
              </c:strCache>
            </c:strRef>
          </c:cat>
          <c:val>
            <c:numRef>
              <c:f>Sheet2!$C$17:$C$23</c:f>
              <c:numCache>
                <c:formatCode>_(* #,##0_);_(* \(#,##0\);_(* "-"??_);_(@_)</c:formatCode>
                <c:ptCount val="6"/>
                <c:pt idx="0">
                  <c:v>5605</c:v>
                </c:pt>
                <c:pt idx="1">
                  <c:v>5542</c:v>
                </c:pt>
                <c:pt idx="2">
                  <c:v>4455</c:v>
                </c:pt>
                <c:pt idx="3">
                  <c:v>2702</c:v>
                </c:pt>
                <c:pt idx="4">
                  <c:v>1430</c:v>
                </c:pt>
                <c:pt idx="5">
                  <c:v>1297</c:v>
                </c:pt>
              </c:numCache>
            </c:numRef>
          </c:val>
          <c:extLst>
            <c:ext xmlns:c16="http://schemas.microsoft.com/office/drawing/2014/chart" uri="{C3380CC4-5D6E-409C-BE32-E72D297353CC}">
              <c16:uniqueId val="{00000001-478B-433D-BE7E-2033DD3DA052}"/>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t"/>
      <c:layout>
        <c:manualLayout>
          <c:xMode val="edge"/>
          <c:yMode val="edge"/>
          <c:x val="0.20556583552055993"/>
          <c:y val="0.16342592592592592"/>
          <c:w val="0.57220144356955382"/>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[Nigerian_Road_Traffic_Crashes_2020_2024.xlsx]Sheet2!PivotTable1</c:name>
    <c:fmtId val="6"/>
  </c:pivotSource>
  <c:chart>
    <c:title>
      <c:tx>
        <c:rich>
          <a:bodyPr/>
          <a:lstStyle/>
          <a:p>
            <a:pPr>
              <a:defRPr/>
            </a:pPr>
            <a:r>
              <a:rPr lang="en-US" sz="1200" b="0">
                <a:latin typeface="Corbel" panose="020B0503020204020204" pitchFamily="34" charset="0"/>
              </a:rPr>
              <a:t>Top</a:t>
            </a:r>
            <a:r>
              <a:rPr lang="en-US" sz="1200" b="0" baseline="0">
                <a:latin typeface="Corbel" panose="020B0503020204020204" pitchFamily="34" charset="0"/>
              </a:rPr>
              <a:t> 10 states by Total Traffic Crashes (2020-2024)</a:t>
            </a:r>
            <a:endParaRPr lang="en-US" sz="1200" b="0">
              <a:latin typeface="Corbel" panose="020B0503020204020204" pitchFamily="34" charset="0"/>
            </a:endParaRPr>
          </a:p>
        </c:rich>
      </c:tx>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55A11"/>
          </a:solidFill>
          <a:ln>
            <a:noFill/>
          </a:ln>
          <a:effectLst/>
        </c:spPr>
      </c:pivotFmt>
      <c:pivotFmt>
        <c:idx val="13"/>
        <c:spPr>
          <a:solidFill>
            <a:srgbClr val="C55A11"/>
          </a:solidFill>
          <a:ln>
            <a:noFill/>
          </a:ln>
          <a:effectLst/>
        </c:spPr>
      </c:pivotFmt>
      <c:pivotFmt>
        <c:idx val="14"/>
        <c:spPr>
          <a:solidFill>
            <a:srgbClr val="C55A11"/>
          </a:solidFill>
          <a:ln>
            <a:noFill/>
          </a:ln>
          <a:effectLst/>
        </c:spPr>
      </c:pivotFmt>
      <c:pivotFmt>
        <c:idx val="1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55A11"/>
          </a:solidFill>
          <a:ln>
            <a:noFill/>
          </a:ln>
          <a:effectLst/>
        </c:spPr>
      </c:pivotFmt>
      <c:pivotFmt>
        <c:idx val="17"/>
        <c:spPr>
          <a:solidFill>
            <a:srgbClr val="C55A11"/>
          </a:solidFill>
          <a:ln>
            <a:noFill/>
          </a:ln>
          <a:effectLst/>
        </c:spPr>
      </c:pivotFmt>
      <c:pivotFmt>
        <c:idx val="18"/>
        <c:spPr>
          <a:solidFill>
            <a:srgbClr val="C55A11"/>
          </a:solidFill>
          <a:ln>
            <a:noFill/>
          </a:ln>
          <a:effectLst/>
        </c:spPr>
      </c:pivotFmt>
      <c:pivotFmt>
        <c:idx val="1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55A11"/>
          </a:solidFill>
          <a:ln>
            <a:noFill/>
          </a:ln>
          <a:effectLst/>
        </c:spPr>
      </c:pivotFmt>
      <c:pivotFmt>
        <c:idx val="21"/>
        <c:spPr>
          <a:solidFill>
            <a:srgbClr val="C55A11"/>
          </a:solidFill>
          <a:ln>
            <a:noFill/>
          </a:ln>
          <a:effectLst/>
        </c:spPr>
      </c:pivotFmt>
      <c:pivotFmt>
        <c:idx val="22"/>
        <c:spPr>
          <a:solidFill>
            <a:srgbClr val="C55A11"/>
          </a:solidFill>
          <a:ln>
            <a:noFill/>
          </a:ln>
          <a:effectLst/>
        </c:spPr>
      </c:pivotFmt>
    </c:pivotFmts>
    <c:plotArea>
      <c:layout>
        <c:manualLayout>
          <c:layoutTarget val="inner"/>
          <c:xMode val="edge"/>
          <c:yMode val="edge"/>
          <c:x val="0.11024636685514981"/>
          <c:y val="0.22698881060920018"/>
          <c:w val="0.85754283267593578"/>
          <c:h val="0.49434162348980171"/>
        </c:manualLayout>
      </c:layout>
      <c:barChart>
        <c:barDir val="col"/>
        <c:grouping val="clustered"/>
        <c:varyColors val="0"/>
        <c:ser>
          <c:idx val="0"/>
          <c:order val="0"/>
          <c:tx>
            <c:strRef>
              <c:f>Sheet2!$B$2</c:f>
              <c:strCache>
                <c:ptCount val="1"/>
                <c:pt idx="0">
                  <c:v>Total</c:v>
                </c:pt>
              </c:strCache>
            </c:strRef>
          </c:tx>
          <c:spPr>
            <a:solidFill>
              <a:srgbClr val="025464"/>
            </a:solidFill>
            <a:ln>
              <a:noFill/>
            </a:ln>
            <a:effectLst/>
          </c:spPr>
          <c:invertIfNegative val="0"/>
          <c:dPt>
            <c:idx val="0"/>
            <c:invertIfNegative val="0"/>
            <c:bubble3D val="0"/>
            <c:spPr>
              <a:solidFill>
                <a:srgbClr val="C55A11"/>
              </a:solidFill>
              <a:ln>
                <a:noFill/>
              </a:ln>
              <a:effectLst/>
            </c:spPr>
            <c:extLst>
              <c:ext xmlns:c16="http://schemas.microsoft.com/office/drawing/2014/chart" uri="{C3380CC4-5D6E-409C-BE32-E72D297353CC}">
                <c16:uniqueId val="{00000001-4F7C-47E3-B7D5-350F11C4BD79}"/>
              </c:ext>
            </c:extLst>
          </c:dPt>
          <c:dPt>
            <c:idx val="1"/>
            <c:invertIfNegative val="0"/>
            <c:bubble3D val="0"/>
            <c:spPr>
              <a:solidFill>
                <a:srgbClr val="C55A11"/>
              </a:solidFill>
              <a:ln>
                <a:noFill/>
              </a:ln>
              <a:effectLst/>
            </c:spPr>
            <c:extLst>
              <c:ext xmlns:c16="http://schemas.microsoft.com/office/drawing/2014/chart" uri="{C3380CC4-5D6E-409C-BE32-E72D297353CC}">
                <c16:uniqueId val="{00000003-4F7C-47E3-B7D5-350F11C4BD79}"/>
              </c:ext>
            </c:extLst>
          </c:dPt>
          <c:dPt>
            <c:idx val="2"/>
            <c:invertIfNegative val="0"/>
            <c:bubble3D val="0"/>
            <c:spPr>
              <a:solidFill>
                <a:srgbClr val="C55A11"/>
              </a:solidFill>
              <a:ln>
                <a:noFill/>
              </a:ln>
              <a:effectLst/>
            </c:spPr>
            <c:extLst>
              <c:ext xmlns:c16="http://schemas.microsoft.com/office/drawing/2014/chart" uri="{C3380CC4-5D6E-409C-BE32-E72D297353CC}">
                <c16:uniqueId val="{00000005-4F7C-47E3-B7D5-350F11C4BD79}"/>
              </c:ext>
            </c:extLst>
          </c:dPt>
          <c:dLbls>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Sheet2!$A$3:$A$13</c:f>
              <c:strCache>
                <c:ptCount val="10"/>
                <c:pt idx="0">
                  <c:v>FCT</c:v>
                </c:pt>
                <c:pt idx="1">
                  <c:v>Ogun</c:v>
                </c:pt>
                <c:pt idx="2">
                  <c:v>Nasarawa</c:v>
                </c:pt>
                <c:pt idx="3">
                  <c:v>Kaduna</c:v>
                </c:pt>
                <c:pt idx="4">
                  <c:v>Oyo</c:v>
                </c:pt>
                <c:pt idx="5">
                  <c:v>Lagos</c:v>
                </c:pt>
                <c:pt idx="6">
                  <c:v>Niger</c:v>
                </c:pt>
                <c:pt idx="7">
                  <c:v>Bauchi</c:v>
                </c:pt>
                <c:pt idx="8">
                  <c:v>Kogi</c:v>
                </c:pt>
                <c:pt idx="9">
                  <c:v>Ondo</c:v>
                </c:pt>
              </c:strCache>
            </c:strRef>
          </c:cat>
          <c:val>
            <c:numRef>
              <c:f>Sheet2!$B$3:$B$13</c:f>
              <c:numCache>
                <c:formatCode>General</c:formatCode>
                <c:ptCount val="10"/>
                <c:pt idx="0">
                  <c:v>4852</c:v>
                </c:pt>
                <c:pt idx="1">
                  <c:v>3780</c:v>
                </c:pt>
                <c:pt idx="2">
                  <c:v>2946</c:v>
                </c:pt>
                <c:pt idx="3">
                  <c:v>2784</c:v>
                </c:pt>
                <c:pt idx="4">
                  <c:v>2084</c:v>
                </c:pt>
                <c:pt idx="5">
                  <c:v>1939</c:v>
                </c:pt>
                <c:pt idx="6">
                  <c:v>1908</c:v>
                </c:pt>
                <c:pt idx="7">
                  <c:v>1661</c:v>
                </c:pt>
                <c:pt idx="8">
                  <c:v>1651</c:v>
                </c:pt>
                <c:pt idx="9">
                  <c:v>1526</c:v>
                </c:pt>
              </c:numCache>
            </c:numRef>
          </c:val>
          <c:extLst>
            <c:ext xmlns:c16="http://schemas.microsoft.com/office/drawing/2014/chart" uri="{C3380CC4-5D6E-409C-BE32-E72D297353CC}">
              <c16:uniqueId val="{00000006-4F7C-47E3-B7D5-350F11C4BD79}"/>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0"/>
        <c:axPos val="l"/>
        <c:majorGridlines>
          <c:spPr>
            <a:ln w="6350" cap="flat" cmpd="sng" algn="ctr">
              <a:solidFill>
                <a:schemeClr val="tx1">
                  <a:lumMod val="15000"/>
                  <a:lumOff val="85000"/>
                </a:schemeClr>
              </a:solidFill>
              <a:prstDash val="sysDot"/>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95000"/>
                    <a:lumOff val="5000"/>
                  </a:schemeClr>
                </a:solidFill>
                <a:latin typeface="Corbel" panose="020B0503020204020204" pitchFamily="34" charset="0"/>
                <a:ea typeface="+mn-ea"/>
                <a:cs typeface="+mn-cs"/>
              </a:defRPr>
            </a:pPr>
            <a:r>
              <a:rPr lang="en-US" sz="1200">
                <a:solidFill>
                  <a:schemeClr val="tx1">
                    <a:lumMod val="95000"/>
                    <a:lumOff val="5000"/>
                  </a:schemeClr>
                </a:solidFill>
                <a:latin typeface="Corbel" panose="020B0503020204020204" pitchFamily="34" charset="0"/>
              </a:rPr>
              <a:t>Percentage</a:t>
            </a:r>
            <a:r>
              <a:rPr lang="en-US" sz="1200" baseline="0">
                <a:solidFill>
                  <a:schemeClr val="tx1">
                    <a:lumMod val="95000"/>
                    <a:lumOff val="5000"/>
                  </a:schemeClr>
                </a:solidFill>
                <a:latin typeface="Corbel" panose="020B0503020204020204" pitchFamily="34" charset="0"/>
              </a:rPr>
              <a:t> of crashes caused by speed violations vs other violations from 2023- Q1,2024</a:t>
            </a:r>
            <a:endParaRPr lang="en-US" sz="1200">
              <a:solidFill>
                <a:schemeClr val="tx1">
                  <a:lumMod val="95000"/>
                  <a:lumOff val="5000"/>
                </a:schemeClr>
              </a:solidFill>
              <a:latin typeface="Corbel" panose="020B0503020204020204" pitchFamily="34" charset="0"/>
            </a:endParaRPr>
          </a:p>
        </c:rich>
      </c:tx>
      <c:layout>
        <c:manualLayout>
          <c:xMode val="edge"/>
          <c:yMode val="edge"/>
          <c:x val="0.12305555555555553"/>
          <c:y val="1.388888888888888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95000"/>
                  <a:lumOff val="5000"/>
                </a:schemeClr>
              </a:solidFill>
              <a:latin typeface="Corbel" panose="020B0503020204020204" pitchFamily="34" charset="0"/>
              <a:ea typeface="+mn-ea"/>
              <a:cs typeface="+mn-cs"/>
            </a:defRPr>
          </a:pPr>
          <a:endParaRPr lang="en-US"/>
        </a:p>
      </c:txPr>
    </c:title>
    <c:autoTitleDeleted val="0"/>
    <c:plotArea>
      <c:layout>
        <c:manualLayout>
          <c:layoutTarget val="inner"/>
          <c:xMode val="edge"/>
          <c:yMode val="edge"/>
          <c:x val="0.29698447069116363"/>
          <c:y val="0.29610819480898221"/>
          <c:w val="0.40047572178477692"/>
          <c:h val="0.66745953630796151"/>
        </c:manualLayout>
      </c:layout>
      <c:pieChart>
        <c:varyColors val="1"/>
        <c:ser>
          <c:idx val="0"/>
          <c:order val="0"/>
          <c:dPt>
            <c:idx val="0"/>
            <c:bubble3D val="0"/>
            <c:explosion val="10"/>
            <c:spPr>
              <a:solidFill>
                <a:srgbClr val="C55A11"/>
              </a:solidFill>
              <a:ln w="19050">
                <a:solidFill>
                  <a:schemeClr val="lt1"/>
                </a:solidFill>
              </a:ln>
              <a:effectLst/>
            </c:spPr>
            <c:extLst>
              <c:ext xmlns:c16="http://schemas.microsoft.com/office/drawing/2014/chart" uri="{C3380CC4-5D6E-409C-BE32-E72D297353CC}">
                <c16:uniqueId val="{00000001-8E16-4A4D-9DFC-7A04E8C5D965}"/>
              </c:ext>
            </c:extLst>
          </c:dPt>
          <c:dPt>
            <c:idx val="1"/>
            <c:bubble3D val="0"/>
            <c:spPr>
              <a:solidFill>
                <a:srgbClr val="A5A5A5"/>
              </a:solidFill>
              <a:ln w="19050">
                <a:solidFill>
                  <a:schemeClr val="lt1"/>
                </a:solidFill>
              </a:ln>
              <a:effectLst/>
            </c:spPr>
            <c:extLst>
              <c:ext xmlns:c16="http://schemas.microsoft.com/office/drawing/2014/chart" uri="{C3380CC4-5D6E-409C-BE32-E72D297353CC}">
                <c16:uniqueId val="{00000003-8E16-4A4D-9DFC-7A04E8C5D965}"/>
              </c:ext>
            </c:extLst>
          </c:dPt>
          <c:dLbls>
            <c:dLbl>
              <c:idx val="0"/>
              <c:layout>
                <c:manualLayout>
                  <c:x val="-3.3857262523035704E-2"/>
                  <c:y val="-9.8308544765237676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2062259659403039"/>
                      <c:h val="0.16196777486147565"/>
                    </c:manualLayout>
                  </c15:layout>
                </c:ext>
                <c:ext xmlns:c16="http://schemas.microsoft.com/office/drawing/2014/chart" uri="{C3380CC4-5D6E-409C-BE32-E72D297353CC}">
                  <c16:uniqueId val="{00000001-8E16-4A4D-9DFC-7A04E8C5D965}"/>
                </c:ext>
              </c:extLst>
            </c:dLbl>
            <c:dLbl>
              <c:idx val="1"/>
              <c:layout>
                <c:manualLayout>
                  <c:x val="2.8902328698274419E-2"/>
                  <c:y val="-7.2893518518518607E-2"/>
                </c:manualLayout>
              </c:layout>
              <c:spPr>
                <a:solidFill>
                  <a:schemeClr val="tx1">
                    <a:lumMod val="65000"/>
                    <a:lumOff val="35000"/>
                  </a:schemeClr>
                </a:solid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1216593697458008"/>
                      <c:h val="0.1434492563429571"/>
                    </c:manualLayout>
                  </c15:layout>
                </c:ext>
                <c:ext xmlns:c16="http://schemas.microsoft.com/office/drawing/2014/chart" uri="{C3380CC4-5D6E-409C-BE32-E72D297353CC}">
                  <c16:uniqueId val="{00000003-8E16-4A4D-9DFC-7A04E8C5D965}"/>
                </c:ext>
              </c:extLst>
            </c:dLbl>
            <c:spPr>
              <a:solidFill>
                <a:schemeClr val="tx1">
                  <a:lumMod val="65000"/>
                  <a:lumOff val="35000"/>
                </a:schemeClr>
              </a:solid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Sheet4!$A$9:$A$10</c:f>
              <c:strCache>
                <c:ptCount val="2"/>
                <c:pt idx="0">
                  <c:v>Speed violation %</c:v>
                </c:pt>
                <c:pt idx="1">
                  <c:v>Other Vioations %</c:v>
                </c:pt>
              </c:strCache>
            </c:strRef>
          </c:cat>
          <c:val>
            <c:numRef>
              <c:f>Sheet4!$B$9:$B$10</c:f>
              <c:numCache>
                <c:formatCode>0%</c:formatCode>
                <c:ptCount val="2"/>
                <c:pt idx="0">
                  <c:v>0.59493170786770511</c:v>
                </c:pt>
                <c:pt idx="1">
                  <c:v>0.40506829213229484</c:v>
                </c:pt>
              </c:numCache>
            </c:numRef>
          </c:val>
          <c:extLst>
            <c:ext xmlns:c16="http://schemas.microsoft.com/office/drawing/2014/chart" uri="{C3380CC4-5D6E-409C-BE32-E72D297353CC}">
              <c16:uniqueId val="{00000004-8E16-4A4D-9DFC-7A04E8C5D965}"/>
            </c:ext>
          </c:extLst>
        </c:ser>
        <c:dLbls>
          <c:dLblPos val="bestFit"/>
          <c:showLegendKey val="0"/>
          <c:showVal val="1"/>
          <c:showCatName val="0"/>
          <c:showSerName val="0"/>
          <c:showPercent val="0"/>
          <c:showBubbleSize val="0"/>
          <c:showLeaderLines val="1"/>
        </c:dLbls>
        <c:firstSliceAng val="157"/>
      </c:pieChart>
      <c:spPr>
        <a:noFill/>
        <a:ln>
          <a:noFill/>
        </a:ln>
        <a:effectLst/>
      </c:spPr>
    </c:plotArea>
    <c:legend>
      <c:legendPos val="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3175" cap="flat" cmpd="sng" algn="ctr">
      <a:solidFill>
        <a:schemeClr val="bg2">
          <a:lumMod val="75000"/>
        </a:schemeClr>
      </a:solidFill>
      <a:round/>
    </a:ln>
    <a:effectLst>
      <a:outerShdw blurRad="50800" dist="38100" dir="5400000" algn="t" rotWithShape="0">
        <a:schemeClr val="bg2">
          <a:lumMod val="75000"/>
          <a:alpha val="80000"/>
        </a:schemeClr>
      </a:outerShdw>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[Nigerian_Road_Traffic_Crashes_2020_2024.xlsx]Sheet4!PivotTable12</c:name>
    <c:fmtId val="5"/>
  </c:pivotSource>
  <c:chart>
    <c:title>
      <c:tx>
        <c:rich>
          <a:bodyPr rot="0" spcFirstLastPara="1" vertOverflow="ellipsis" vert="horz" wrap="square" anchor="ctr" anchorCtr="1"/>
          <a:lstStyle/>
          <a:p>
            <a:pPr>
              <a:defRPr sz="1200" b="0" i="0" u="none" strike="noStrike" kern="1200" spc="0" baseline="0">
                <a:solidFill>
                  <a:sysClr val="windowText" lastClr="000000"/>
                </a:solidFill>
                <a:latin typeface="Corbel" panose="020B0503020204020204" pitchFamily="34" charset="0"/>
                <a:ea typeface="+mn-ea"/>
                <a:cs typeface="+mn-cs"/>
              </a:defRPr>
            </a:pPr>
            <a:r>
              <a:rPr lang="en-US" sz="1200">
                <a:solidFill>
                  <a:sysClr val="windowText" lastClr="000000"/>
                </a:solidFill>
                <a:latin typeface="Corbel" panose="020B0503020204020204" pitchFamily="34" charset="0"/>
              </a:rPr>
              <a:t>Frequency and Percentages of Car</a:t>
            </a:r>
            <a:r>
              <a:rPr lang="en-US" sz="1200" baseline="0">
                <a:solidFill>
                  <a:sysClr val="windowText" lastClr="000000"/>
                </a:solidFill>
                <a:latin typeface="Corbel" panose="020B0503020204020204" pitchFamily="34" charset="0"/>
              </a:rPr>
              <a:t> Crashes caused by speed violations by Geo-political zone</a:t>
            </a:r>
            <a:endParaRPr lang="en-US" sz="1200">
              <a:solidFill>
                <a:sysClr val="windowText" lastClr="000000"/>
              </a:solidFill>
              <a:latin typeface="Corbel" panose="020B0503020204020204"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Corbel" panose="020B0503020204020204" pitchFamily="34" charset="0"/>
              <a:ea typeface="+mn-ea"/>
              <a:cs typeface="+mn-cs"/>
            </a:defRPr>
          </a:pPr>
          <a:endParaRPr lang="en-US"/>
        </a:p>
      </c:txPr>
    </c:title>
    <c:autoTitleDeleted val="0"/>
    <c:pivotFmts>
      <c:pivotFmt>
        <c:idx val="0"/>
        <c:spPr>
          <a:solidFill>
            <a:srgbClr val="025464"/>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0%" sourceLinked="0"/>
          <c:spPr>
            <a:solidFill>
              <a:schemeClr val="bg1">
                <a:lumMod val="95000"/>
              </a:schemeClr>
            </a:solidFill>
            <a:ln w="9525">
              <a:solidFill>
                <a:srgbClr val="C55A1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55A11"/>
          </a:solidFill>
          <a:ln>
            <a:noFill/>
          </a:ln>
          <a:effectLst/>
        </c:spPr>
      </c:pivotFmt>
      <c:pivotFmt>
        <c:idx val="3"/>
        <c:spPr>
          <a:solidFill>
            <a:srgbClr val="C55A11"/>
          </a:solidFill>
          <a:ln>
            <a:noFill/>
          </a:ln>
          <a:effectLst/>
        </c:spPr>
      </c:pivotFmt>
      <c:pivotFmt>
        <c:idx val="4"/>
        <c:spPr>
          <a:solidFill>
            <a:schemeClr val="accent2"/>
          </a:solidFill>
          <a:ln>
            <a:noFill/>
          </a:ln>
          <a:effectLst/>
        </c:spPr>
        <c:dLbl>
          <c:idx val="0"/>
          <c:numFmt formatCode="0.0%" sourceLinked="0"/>
          <c:spPr>
            <a:solidFill>
              <a:schemeClr val="bg1">
                <a:lumMod val="95000"/>
              </a:schemeClr>
            </a:solidFill>
            <a:ln w="9525">
              <a:solidFill>
                <a:srgbClr val="025464"/>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2"/>
          </a:solidFill>
          <a:ln>
            <a:noFill/>
          </a:ln>
          <a:effectLst/>
        </c:spPr>
        <c:dLbl>
          <c:idx val="0"/>
          <c:numFmt formatCode="0.0%" sourceLinked="0"/>
          <c:spPr>
            <a:solidFill>
              <a:schemeClr val="bg1">
                <a:lumMod val="95000"/>
              </a:schemeClr>
            </a:solidFill>
            <a:ln w="9525">
              <a:solidFill>
                <a:srgbClr val="025464"/>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55A11"/>
          </a:solidFill>
          <a:ln>
            <a:noFill/>
          </a:ln>
          <a:effectLst/>
        </c:spPr>
      </c:pivotFmt>
      <c:pivotFmt>
        <c:idx val="8"/>
        <c:spPr>
          <a:solidFill>
            <a:srgbClr val="C55A11"/>
          </a:solidFill>
          <a:ln>
            <a:noFill/>
          </a:ln>
          <a:effectLst/>
        </c:spPr>
      </c:pivotFmt>
      <c:pivotFmt>
        <c:idx val="9"/>
        <c:spPr>
          <a:solidFill>
            <a:schemeClr val="accent1"/>
          </a:solidFill>
          <a:ln>
            <a:noFill/>
          </a:ln>
          <a:effectLst/>
        </c:spPr>
        <c:marker>
          <c:symbol val="none"/>
        </c:marker>
        <c:dLbl>
          <c:idx val="0"/>
          <c:numFmt formatCode="0.0%" sourceLinked="0"/>
          <c:spPr>
            <a:solidFill>
              <a:schemeClr val="bg1">
                <a:lumMod val="95000"/>
              </a:schemeClr>
            </a:solidFill>
            <a:ln w="9525">
              <a:solidFill>
                <a:srgbClr val="C55A1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55A11"/>
          </a:solidFill>
          <a:ln>
            <a:noFill/>
          </a:ln>
          <a:effectLst/>
        </c:spPr>
      </c:pivotFmt>
      <c:pivotFmt>
        <c:idx val="12"/>
        <c:spPr>
          <a:solidFill>
            <a:srgbClr val="C55A11"/>
          </a:solidFill>
          <a:ln>
            <a:noFill/>
          </a:ln>
          <a:effectLst/>
        </c:spPr>
      </c:pivotFmt>
      <c:pivotFmt>
        <c:idx val="13"/>
        <c:spPr>
          <a:solidFill>
            <a:schemeClr val="accent1"/>
          </a:solidFill>
          <a:ln>
            <a:noFill/>
          </a:ln>
          <a:effectLst/>
        </c:spPr>
        <c:marker>
          <c:symbol val="none"/>
        </c:marker>
        <c:dLbl>
          <c:idx val="0"/>
          <c:numFmt formatCode="0.0%" sourceLinked="0"/>
          <c:spPr>
            <a:solidFill>
              <a:schemeClr val="bg1">
                <a:lumMod val="95000"/>
              </a:schemeClr>
            </a:solidFill>
            <a:ln w="6350">
              <a:solidFill>
                <a:srgbClr val="C55A1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Sheet4!$B$15</c:f>
              <c:strCache>
                <c:ptCount val="1"/>
                <c:pt idx="0">
                  <c:v>Sum of SPV</c:v>
                </c:pt>
              </c:strCache>
            </c:strRef>
          </c:tx>
          <c:spPr>
            <a:solidFill>
              <a:srgbClr val="025464"/>
            </a:solidFill>
            <a:ln>
              <a:noFill/>
            </a:ln>
            <a:effectLst/>
          </c:spPr>
          <c:invertIfNegative val="0"/>
          <c:dPt>
            <c:idx val="0"/>
            <c:invertIfNegative val="0"/>
            <c:bubble3D val="0"/>
            <c:spPr>
              <a:solidFill>
                <a:srgbClr val="C55A11"/>
              </a:solidFill>
              <a:ln>
                <a:noFill/>
              </a:ln>
              <a:effectLst/>
            </c:spPr>
            <c:extLst>
              <c:ext xmlns:c16="http://schemas.microsoft.com/office/drawing/2014/chart" uri="{C3380CC4-5D6E-409C-BE32-E72D297353CC}">
                <c16:uniqueId val="{00000001-48D5-4108-BFDF-FFD72AFE5987}"/>
              </c:ext>
            </c:extLst>
          </c:dPt>
          <c:dPt>
            <c:idx val="1"/>
            <c:invertIfNegative val="0"/>
            <c:bubble3D val="0"/>
            <c:spPr>
              <a:solidFill>
                <a:srgbClr val="C55A11"/>
              </a:solidFill>
              <a:ln>
                <a:noFill/>
              </a:ln>
              <a:effectLst/>
            </c:spPr>
            <c:extLst>
              <c:ext xmlns:c16="http://schemas.microsoft.com/office/drawing/2014/chart" uri="{C3380CC4-5D6E-409C-BE32-E72D297353CC}">
                <c16:uniqueId val="{00000003-48D5-4108-BFDF-FFD72AFE5987}"/>
              </c:ext>
            </c:extLst>
          </c:dPt>
          <c:dLbls>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Sheet4!$A$16:$A$22</c:f>
              <c:strCache>
                <c:ptCount val="6"/>
                <c:pt idx="0">
                  <c:v>North Central</c:v>
                </c:pt>
                <c:pt idx="1">
                  <c:v>South West</c:v>
                </c:pt>
                <c:pt idx="2">
                  <c:v>North West</c:v>
                </c:pt>
                <c:pt idx="3">
                  <c:v>North East</c:v>
                </c:pt>
                <c:pt idx="4">
                  <c:v>South South</c:v>
                </c:pt>
                <c:pt idx="5">
                  <c:v>South East</c:v>
                </c:pt>
              </c:strCache>
            </c:strRef>
          </c:cat>
          <c:val>
            <c:numRef>
              <c:f>Sheet4!$B$16:$B$22</c:f>
              <c:numCache>
                <c:formatCode>General</c:formatCode>
                <c:ptCount val="6"/>
                <c:pt idx="0">
                  <c:v>6205</c:v>
                </c:pt>
                <c:pt idx="1">
                  <c:v>5705</c:v>
                </c:pt>
                <c:pt idx="2">
                  <c:v>3910</c:v>
                </c:pt>
                <c:pt idx="3">
                  <c:v>1887</c:v>
                </c:pt>
                <c:pt idx="4">
                  <c:v>1138</c:v>
                </c:pt>
                <c:pt idx="5">
                  <c:v>789</c:v>
                </c:pt>
              </c:numCache>
            </c:numRef>
          </c:val>
          <c:extLst>
            <c:ext xmlns:c16="http://schemas.microsoft.com/office/drawing/2014/chart" uri="{C3380CC4-5D6E-409C-BE32-E72D297353CC}">
              <c16:uniqueId val="{00000004-48D5-4108-BFDF-FFD72AFE5987}"/>
            </c:ext>
          </c:extLst>
        </c:ser>
        <c:ser>
          <c:idx val="1"/>
          <c:order val="1"/>
          <c:tx>
            <c:strRef>
              <c:f>Sheet4!$C$15</c:f>
              <c:strCache>
                <c:ptCount val="1"/>
                <c:pt idx="0">
                  <c:v>Sum of SPV2</c:v>
                </c:pt>
              </c:strCache>
            </c:strRef>
          </c:tx>
          <c:spPr>
            <a:solidFill>
              <a:schemeClr val="accent2"/>
            </a:solidFill>
            <a:ln>
              <a:noFill/>
            </a:ln>
            <a:effectLst/>
          </c:spPr>
          <c:invertIfNegative val="0"/>
          <c:dLbls>
            <c:numFmt formatCode="0.0%" sourceLinked="0"/>
            <c:spPr>
              <a:solidFill>
                <a:schemeClr val="bg1">
                  <a:lumMod val="95000"/>
                </a:schemeClr>
              </a:solidFill>
              <a:ln w="6350">
                <a:solidFill>
                  <a:srgbClr val="C55A1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Sheet4!$A$16:$A$22</c:f>
              <c:strCache>
                <c:ptCount val="6"/>
                <c:pt idx="0">
                  <c:v>North Central</c:v>
                </c:pt>
                <c:pt idx="1">
                  <c:v>South West</c:v>
                </c:pt>
                <c:pt idx="2">
                  <c:v>North West</c:v>
                </c:pt>
                <c:pt idx="3">
                  <c:v>North East</c:v>
                </c:pt>
                <c:pt idx="4">
                  <c:v>South South</c:v>
                </c:pt>
                <c:pt idx="5">
                  <c:v>South East</c:v>
                </c:pt>
              </c:strCache>
            </c:strRef>
          </c:cat>
          <c:val>
            <c:numRef>
              <c:f>Sheet4!$C$16:$C$22</c:f>
              <c:numCache>
                <c:formatCode>0.00%</c:formatCode>
                <c:ptCount val="6"/>
                <c:pt idx="0">
                  <c:v>0.31603341142915353</c:v>
                </c:pt>
                <c:pt idx="1">
                  <c:v>0.29056738311093</c:v>
                </c:pt>
                <c:pt idx="2">
                  <c:v>0.19914434144850768</c:v>
                </c:pt>
                <c:pt idx="3">
                  <c:v>9.6108790872975455E-2</c:v>
                </c:pt>
                <c:pt idx="4">
                  <c:v>5.7960680452276661E-2</c:v>
                </c:pt>
                <c:pt idx="5">
                  <c:v>4.0185392686156667E-2</c:v>
                </c:pt>
              </c:numCache>
            </c:numRef>
          </c:val>
          <c:extLst>
            <c:ext xmlns:c16="http://schemas.microsoft.com/office/drawing/2014/chart" uri="{C3380CC4-5D6E-409C-BE32-E72D297353CC}">
              <c16:uniqueId val="{00000005-48D5-4108-BFDF-FFD72AFE5987}"/>
            </c:ext>
          </c:extLst>
        </c:ser>
        <c:dLbls>
          <c:showLegendKey val="0"/>
          <c:showVal val="1"/>
          <c:showCatName val="0"/>
          <c:showSerName val="0"/>
          <c:showPercent val="0"/>
          <c:showBubbleSize val="0"/>
        </c:dLbls>
        <c:gapWidth val="219"/>
        <c:overlap val="-27"/>
        <c:axId val="495639216"/>
        <c:axId val="495632976"/>
      </c:barChart>
      <c:catAx>
        <c:axId val="49563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32976"/>
        <c:crosses val="autoZero"/>
        <c:auto val="1"/>
        <c:lblAlgn val="ctr"/>
        <c:lblOffset val="100"/>
        <c:noMultiLvlLbl val="0"/>
      </c:catAx>
      <c:valAx>
        <c:axId val="49563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639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2">
          <a:lumMod val="75000"/>
        </a:schemeClr>
      </a:solidFill>
      <a:round/>
    </a:ln>
    <a:effectLst>
      <a:outerShdw blurRad="50800" dist="38100" dir="5400000" algn="t" rotWithShape="0">
        <a:schemeClr val="bg2">
          <a:lumMod val="7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[Nigerian_Road_Traffic_Crashes_2020_2024.xlsx]Sheet4!PivotTable14</c:name>
    <c:fmtId val="7"/>
  </c:pivotSource>
  <c:chart>
    <c:title>
      <c:tx>
        <c:rich>
          <a:bodyPr/>
          <a:lstStyle/>
          <a:p>
            <a:pPr>
              <a:defRPr/>
            </a:pPr>
            <a:r>
              <a:rPr lang="en-US" sz="1200" b="0">
                <a:latin typeface="Corbel" panose="020B0503020204020204" pitchFamily="34" charset="0"/>
              </a:rPr>
              <a:t>States</a:t>
            </a:r>
            <a:r>
              <a:rPr lang="en-US" sz="1200" b="0" baseline="0">
                <a:latin typeface="Corbel" panose="020B0503020204020204" pitchFamily="34" charset="0"/>
              </a:rPr>
              <a:t> contributing most to car crashes  from the top 2 zones with high speeding violations</a:t>
            </a:r>
            <a:endParaRPr lang="en-US" sz="1200" b="0">
              <a:latin typeface="Corbel" panose="020B0503020204020204" pitchFamily="34" charset="0"/>
            </a:endParaRPr>
          </a:p>
        </c:rich>
      </c:tx>
      <c:overlay val="0"/>
    </c:title>
    <c:autoTitleDeleted val="0"/>
    <c:pivotFmts>
      <c:pivotFmt>
        <c:idx val="0"/>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2546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25464"/>
          </a:solidFill>
          <a:ln>
            <a:noFill/>
          </a:ln>
          <a:effectLst/>
        </c:spPr>
      </c:pivotFmt>
      <c:pivotFmt>
        <c:idx val="4"/>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C55A11"/>
          </a:solidFill>
          <a:ln>
            <a:noFill/>
          </a:ln>
          <a:effectLst/>
        </c:spPr>
      </c:pivotFmt>
      <c:pivotFmt>
        <c:idx val="13"/>
        <c:spPr>
          <a:solidFill>
            <a:srgbClr val="C55A11"/>
          </a:solidFill>
          <a:ln>
            <a:noFill/>
          </a:ln>
          <a:effectLst/>
        </c:spPr>
      </c:pivotFmt>
      <c:pivotFmt>
        <c:idx val="14"/>
        <c:spPr>
          <a:solidFill>
            <a:srgbClr val="C55A11"/>
          </a:solidFill>
          <a:ln>
            <a:noFill/>
          </a:ln>
          <a:effectLst/>
        </c:spPr>
      </c:pivotFmt>
      <c:pivotFmt>
        <c:idx val="15"/>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C55A11"/>
          </a:solidFill>
          <a:ln>
            <a:noFill/>
          </a:ln>
          <a:effectLst/>
        </c:spPr>
      </c:pivotFmt>
      <c:pivotFmt>
        <c:idx val="17"/>
        <c:spPr>
          <a:solidFill>
            <a:srgbClr val="C55A11"/>
          </a:solidFill>
          <a:ln>
            <a:noFill/>
          </a:ln>
          <a:effectLst/>
        </c:spPr>
      </c:pivotFmt>
      <c:pivotFmt>
        <c:idx val="18"/>
        <c:spPr>
          <a:solidFill>
            <a:srgbClr val="C55A11"/>
          </a:solidFill>
          <a:ln>
            <a:noFill/>
          </a:ln>
          <a:effectLst/>
        </c:spPr>
      </c:pivotFmt>
      <c:pivotFmt>
        <c:idx val="19"/>
        <c:spPr>
          <a:solidFill>
            <a:srgbClr val="025464"/>
          </a:solidFill>
          <a:ln>
            <a:noFill/>
          </a:ln>
          <a:effectLst/>
        </c:spPr>
        <c:marker>
          <c:symbol val="none"/>
        </c:marker>
        <c:dLbl>
          <c:idx val="0"/>
          <c:numFmt formatCode="#,##0" sourceLinked="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55A11"/>
          </a:solidFill>
          <a:ln>
            <a:noFill/>
          </a:ln>
          <a:effectLst/>
        </c:spPr>
      </c:pivotFmt>
      <c:pivotFmt>
        <c:idx val="21"/>
        <c:spPr>
          <a:solidFill>
            <a:srgbClr val="C55A11"/>
          </a:solidFill>
          <a:ln>
            <a:noFill/>
          </a:ln>
          <a:effectLst/>
        </c:spPr>
      </c:pivotFmt>
      <c:pivotFmt>
        <c:idx val="22"/>
        <c:spPr>
          <a:solidFill>
            <a:srgbClr val="C55A11"/>
          </a:solidFill>
          <a:ln>
            <a:noFill/>
          </a:ln>
          <a:effectLst/>
        </c:spPr>
      </c:pivotFmt>
      <c:pivotFmt>
        <c:idx val="23"/>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pivotFmt>
      <c:pivotFmt>
        <c:idx val="25"/>
        <c:spPr>
          <a:solidFill>
            <a:srgbClr val="C55A11"/>
          </a:solidFill>
          <a:ln>
            <a:noFill/>
          </a:ln>
          <a:effectLst/>
        </c:spPr>
      </c:pivotFmt>
      <c:pivotFmt>
        <c:idx val="26"/>
        <c:spPr>
          <a:solidFill>
            <a:srgbClr val="025464"/>
          </a:solidFill>
          <a:ln>
            <a:noFill/>
          </a:ln>
          <a:effectLst/>
        </c:spPr>
      </c:pivotFmt>
      <c:pivotFmt>
        <c:idx val="27"/>
        <c:spPr>
          <a:solidFill>
            <a:srgbClr val="C55A11"/>
          </a:solidFill>
          <a:ln>
            <a:noFill/>
          </a:ln>
          <a:effectLst/>
        </c:spPr>
      </c:pivotFmt>
      <c:pivotFmt>
        <c:idx val="2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25464"/>
          </a:solidFill>
          <a:ln>
            <a:noFill/>
          </a:ln>
          <a:effectLst/>
        </c:spPr>
      </c:pivotFmt>
      <c:pivotFmt>
        <c:idx val="30"/>
        <c:spPr>
          <a:solidFill>
            <a:srgbClr val="C55A11"/>
          </a:solidFill>
          <a:ln>
            <a:noFill/>
          </a:ln>
          <a:effectLst/>
        </c:spPr>
      </c:pivotFmt>
      <c:pivotFmt>
        <c:idx val="31"/>
        <c:spPr>
          <a:solidFill>
            <a:srgbClr val="025464"/>
          </a:solidFill>
          <a:ln>
            <a:noFill/>
          </a:ln>
          <a:effectLst/>
        </c:spPr>
      </c:pivotFmt>
      <c:pivotFmt>
        <c:idx val="32"/>
        <c:spPr>
          <a:solidFill>
            <a:srgbClr val="C55A11"/>
          </a:solidFill>
          <a:ln>
            <a:noFill/>
          </a:ln>
          <a:effectLst/>
        </c:spPr>
      </c:pivotFmt>
      <c:pivotFmt>
        <c:idx val="33"/>
        <c:spPr>
          <a:solidFill>
            <a:srgbClr val="A5A5A5"/>
          </a:solidFill>
          <a:ln>
            <a:noFill/>
          </a:ln>
          <a:effectLst/>
        </c:spPr>
        <c:marker>
          <c:symbol val="none"/>
        </c:marker>
        <c:dLbl>
          <c:idx val="0"/>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C55A11"/>
          </a:solidFill>
          <a:ln>
            <a:noFill/>
          </a:ln>
          <a:effectLst/>
        </c:spPr>
      </c:pivotFmt>
      <c:pivotFmt>
        <c:idx val="35"/>
        <c:spPr>
          <a:solidFill>
            <a:srgbClr val="C55A11"/>
          </a:solidFill>
          <a:ln>
            <a:noFill/>
          </a:ln>
          <a:effectLst/>
        </c:spPr>
      </c:pivotFmt>
    </c:pivotFmts>
    <c:plotArea>
      <c:layout>
        <c:manualLayout>
          <c:layoutTarget val="inner"/>
          <c:xMode val="edge"/>
          <c:yMode val="edge"/>
          <c:x val="0.11024636685514981"/>
          <c:y val="0.22698881060920018"/>
          <c:w val="0.85754283267593578"/>
          <c:h val="0.49434162348980171"/>
        </c:manualLayout>
      </c:layout>
      <c:barChart>
        <c:barDir val="col"/>
        <c:grouping val="clustered"/>
        <c:varyColors val="0"/>
        <c:ser>
          <c:idx val="0"/>
          <c:order val="0"/>
          <c:tx>
            <c:strRef>
              <c:f>Sheet4!$H$15</c:f>
              <c:strCache>
                <c:ptCount val="1"/>
                <c:pt idx="0">
                  <c:v>Total</c:v>
                </c:pt>
              </c:strCache>
            </c:strRef>
          </c:tx>
          <c:spPr>
            <a:solidFill>
              <a:srgbClr val="A5A5A5"/>
            </a:solidFill>
            <a:ln>
              <a:noFill/>
            </a:ln>
            <a:effectLst/>
          </c:spPr>
          <c:invertIfNegative val="0"/>
          <c:dPt>
            <c:idx val="0"/>
            <c:invertIfNegative val="0"/>
            <c:bubble3D val="0"/>
            <c:extLst>
              <c:ext xmlns:c16="http://schemas.microsoft.com/office/drawing/2014/chart" uri="{C3380CC4-5D6E-409C-BE32-E72D297353CC}">
                <c16:uniqueId val="{00000000-E4E7-49DD-9805-12AB4796BAA1}"/>
              </c:ext>
            </c:extLst>
          </c:dPt>
          <c:dPt>
            <c:idx val="1"/>
            <c:invertIfNegative val="0"/>
            <c:bubble3D val="0"/>
            <c:spPr>
              <a:solidFill>
                <a:srgbClr val="C55A11"/>
              </a:solidFill>
              <a:ln>
                <a:noFill/>
              </a:ln>
              <a:effectLst/>
            </c:spPr>
            <c:extLst>
              <c:ext xmlns:c16="http://schemas.microsoft.com/office/drawing/2014/chart" uri="{C3380CC4-5D6E-409C-BE32-E72D297353CC}">
                <c16:uniqueId val="{00000002-E4E7-49DD-9805-12AB4796BAA1}"/>
              </c:ext>
            </c:extLst>
          </c:dPt>
          <c:dPt>
            <c:idx val="2"/>
            <c:invertIfNegative val="0"/>
            <c:bubble3D val="0"/>
            <c:extLst>
              <c:ext xmlns:c16="http://schemas.microsoft.com/office/drawing/2014/chart" uri="{C3380CC4-5D6E-409C-BE32-E72D297353CC}">
                <c16:uniqueId val="{00000003-E4E7-49DD-9805-12AB4796BAA1}"/>
              </c:ext>
            </c:extLst>
          </c:dPt>
          <c:dPt>
            <c:idx val="9"/>
            <c:invertIfNegative val="0"/>
            <c:bubble3D val="0"/>
            <c:spPr>
              <a:solidFill>
                <a:srgbClr val="C55A11"/>
              </a:solidFill>
              <a:ln>
                <a:noFill/>
              </a:ln>
              <a:effectLst/>
            </c:spPr>
            <c:extLst>
              <c:ext xmlns:c16="http://schemas.microsoft.com/office/drawing/2014/chart" uri="{C3380CC4-5D6E-409C-BE32-E72D297353CC}">
                <c16:uniqueId val="{00000005-E4E7-49DD-9805-12AB4796BAA1}"/>
              </c:ext>
            </c:extLst>
          </c:dPt>
          <c:dLbls>
            <c:spPr>
              <a:noFill/>
              <a:ln>
                <a:noFill/>
              </a:ln>
              <a:effectLst/>
            </c:spPr>
            <c:txPr>
              <a:bodyPr wrap="square" lIns="38100" tIns="19050" rIns="38100" bIns="19050" anchor="ctr">
                <a:spAutoFit/>
              </a:bodyPr>
              <a:lstStyle/>
              <a:p>
                <a:pPr>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Sheet4!$G$16:$G$31</c:f>
              <c:multiLvlStrCache>
                <c:ptCount val="13"/>
                <c:lvl>
                  <c:pt idx="0">
                    <c:v>Benue</c:v>
                  </c:pt>
                  <c:pt idx="1">
                    <c:v>FCT</c:v>
                  </c:pt>
                  <c:pt idx="2">
                    <c:v>Kogi</c:v>
                  </c:pt>
                  <c:pt idx="3">
                    <c:v>Kwara</c:v>
                  </c:pt>
                  <c:pt idx="4">
                    <c:v>Nasarawa</c:v>
                  </c:pt>
                  <c:pt idx="5">
                    <c:v>Niger</c:v>
                  </c:pt>
                  <c:pt idx="6">
                    <c:v>Plateau</c:v>
                  </c:pt>
                  <c:pt idx="7">
                    <c:v>Ekiti</c:v>
                  </c:pt>
                  <c:pt idx="8">
                    <c:v>Lagos</c:v>
                  </c:pt>
                  <c:pt idx="9">
                    <c:v>Ogun</c:v>
                  </c:pt>
                  <c:pt idx="10">
                    <c:v>Ondo</c:v>
                  </c:pt>
                  <c:pt idx="11">
                    <c:v>Osun</c:v>
                  </c:pt>
                  <c:pt idx="12">
                    <c:v>Oyo</c:v>
                  </c:pt>
                </c:lvl>
                <c:lvl>
                  <c:pt idx="0">
                    <c:v>North Central</c:v>
                  </c:pt>
                  <c:pt idx="7">
                    <c:v>South West</c:v>
                  </c:pt>
                </c:lvl>
              </c:multiLvlStrCache>
            </c:multiLvlStrRef>
          </c:cat>
          <c:val>
            <c:numRef>
              <c:f>Sheet4!$H$16:$H$31</c:f>
              <c:numCache>
                <c:formatCode>0%</c:formatCode>
                <c:ptCount val="13"/>
                <c:pt idx="0">
                  <c:v>3.7279596977329972E-2</c:v>
                </c:pt>
                <c:pt idx="1">
                  <c:v>0.17640638119227539</c:v>
                </c:pt>
                <c:pt idx="2">
                  <c:v>5.7682619647355167E-2</c:v>
                </c:pt>
                <c:pt idx="3">
                  <c:v>5.3148614609571786E-2</c:v>
                </c:pt>
                <c:pt idx="4">
                  <c:v>8.7909319899244331E-2</c:v>
                </c:pt>
                <c:pt idx="5">
                  <c:v>8.4970612930310663E-2</c:v>
                </c:pt>
                <c:pt idx="6">
                  <c:v>2.3593618807724603E-2</c:v>
                </c:pt>
                <c:pt idx="7">
                  <c:v>2.2418136020151132E-2</c:v>
                </c:pt>
                <c:pt idx="8">
                  <c:v>5.4156171284634763E-2</c:v>
                </c:pt>
                <c:pt idx="9">
                  <c:v>0.20612930310663308</c:v>
                </c:pt>
                <c:pt idx="10">
                  <c:v>6.3476070528967254E-2</c:v>
                </c:pt>
                <c:pt idx="11">
                  <c:v>5.1973131821998322E-2</c:v>
                </c:pt>
                <c:pt idx="12">
                  <c:v>8.0856423173803524E-2</c:v>
                </c:pt>
              </c:numCache>
            </c:numRef>
          </c:val>
          <c:extLst>
            <c:ext xmlns:c16="http://schemas.microsoft.com/office/drawing/2014/chart" uri="{C3380CC4-5D6E-409C-BE32-E72D297353CC}">
              <c16:uniqueId val="{00000006-E4E7-49DD-9805-12AB4796BAA1}"/>
            </c:ext>
          </c:extLst>
        </c:ser>
        <c:dLbls>
          <c:dLblPos val="outEnd"/>
          <c:showLegendKey val="0"/>
          <c:showVal val="1"/>
          <c:showCatName val="0"/>
          <c:showSerName val="0"/>
          <c:showPercent val="0"/>
          <c:showBubbleSize val="0"/>
        </c:dLbls>
        <c:gapWidth val="146"/>
        <c:overlap val="-27"/>
        <c:axId val="309248584"/>
        <c:axId val="309250544"/>
      </c:barChart>
      <c:catAx>
        <c:axId val="309248584"/>
        <c:scaling>
          <c:orientation val="minMax"/>
        </c:scaling>
        <c:delete val="0"/>
        <c:axPos val="b"/>
        <c:numFmt formatCode="General" sourceLinked="1"/>
        <c:majorTickMark val="none"/>
        <c:minorTickMark val="none"/>
        <c:tickLblPos val="nextTo"/>
        <c:spPr>
          <a:noFill/>
          <a:ln w="6350" cap="flat" cmpd="sng" algn="ctr">
            <a:solidFill>
              <a:srgbClr val="0254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50544"/>
        <c:crosses val="autoZero"/>
        <c:auto val="1"/>
        <c:lblAlgn val="ctr"/>
        <c:lblOffset val="100"/>
        <c:noMultiLvlLbl val="0"/>
      </c:catAx>
      <c:valAx>
        <c:axId val="309250544"/>
        <c:scaling>
          <c:orientation val="minMax"/>
        </c:scaling>
        <c:delete val="0"/>
        <c:axPos val="l"/>
        <c:majorGridlines>
          <c:spPr>
            <a:ln w="6350" cap="flat" cmpd="sng" algn="ctr">
              <a:solidFill>
                <a:schemeClr val="tx1">
                  <a:lumMod val="15000"/>
                  <a:lumOff val="85000"/>
                </a:schemeClr>
              </a:solidFill>
              <a:prstDash val="sysDot"/>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248584"/>
        <c:crosses val="autoZero"/>
        <c:crossBetween val="between"/>
      </c:valAx>
    </c:plotArea>
    <c:plotVisOnly val="1"/>
    <c:dispBlanksAs val="gap"/>
    <c:showDLblsOverMax val="0"/>
  </c:chart>
  <c:spPr>
    <a:solidFill>
      <a:sysClr val="window" lastClr="FFFFFF"/>
    </a:solidFill>
    <a:ln w="3175" cap="flat" cmpd="sng" algn="ctr">
      <a:solidFill>
        <a:schemeClr val="bg2">
          <a:lumMod val="75000"/>
        </a:schemeClr>
      </a:solidFill>
      <a:round/>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[Nigerian_Road_Traffic_Crashes_2020_2024.xlsx]Sheet5!PivotTable12</c:name>
    <c:fmtId val="5"/>
  </c:pivotSource>
  <c:chart>
    <c:title>
      <c:tx>
        <c:rich>
          <a:bodyPr/>
          <a:lstStyle/>
          <a:p>
            <a:pPr>
              <a:defRPr/>
            </a:pPr>
            <a:r>
              <a:rPr lang="en-US" sz="1200" b="0">
                <a:latin typeface="Corbel" panose="020B0503020204020204" pitchFamily="34" charset="0"/>
              </a:rPr>
              <a:t>Traffic</a:t>
            </a:r>
            <a:r>
              <a:rPr lang="en-US" sz="1200" b="0" baseline="0">
                <a:latin typeface="Corbel" panose="020B0503020204020204" pitchFamily="34" charset="0"/>
              </a:rPr>
              <a:t> crash outcomes due to </a:t>
            </a:r>
            <a:r>
              <a:rPr lang="en-US" sz="1200" b="0">
                <a:latin typeface="Corbel" panose="020B0503020204020204" pitchFamily="34" charset="0"/>
              </a:rPr>
              <a:t>speed violations by geo-political zone</a:t>
            </a:r>
          </a:p>
        </c:rich>
      </c:tx>
      <c:layout>
        <c:manualLayout>
          <c:xMode val="edge"/>
          <c:yMode val="edge"/>
          <c:x val="0.10161789151356079"/>
          <c:y val="9.2592592592592587E-3"/>
        </c:manualLayout>
      </c:layout>
      <c:overlay val="0"/>
    </c:title>
    <c:autoTitleDeleted val="0"/>
    <c:pivotFmts>
      <c:pivotFmt>
        <c:idx val="0"/>
        <c:spPr>
          <a:solidFill>
            <a:srgbClr val="025464"/>
          </a:solidFill>
          <a:ln>
            <a:noFill/>
          </a:ln>
          <a:effectLst/>
        </c:spPr>
        <c:marker>
          <c:symbol val="none"/>
        </c:marker>
      </c:pivotFmt>
      <c:pivotFmt>
        <c:idx val="1"/>
        <c:spPr>
          <a:solidFill>
            <a:schemeClr val="accent2">
              <a:lumMod val="75000"/>
            </a:schemeClr>
          </a:solidFill>
          <a:ln>
            <a:noFill/>
          </a:ln>
          <a:effectLst/>
        </c:spPr>
        <c:marker>
          <c:symbol val="none"/>
        </c:marker>
      </c:pivotFmt>
      <c:pivotFmt>
        <c:idx val="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4"/>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6"/>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8"/>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0"/>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2"/>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4"/>
        <c:marker>
          <c:symbol val="none"/>
        </c:marker>
        <c:dLbl>
          <c:idx val="0"/>
          <c:delete val="1"/>
          <c:extLst>
            <c:ext xmlns:c15="http://schemas.microsoft.com/office/drawing/2012/chart" uri="{CE6537A1-D6FC-4f65-9D91-7224C49458BB}"/>
          </c:extLst>
        </c:dLbl>
      </c:pivotFmt>
      <c:pivotFmt>
        <c:idx val="15"/>
        <c:spPr>
          <a:solidFill>
            <a:srgbClr val="02546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2">
              <a:lumMod val="75000"/>
            </a:schemeClr>
          </a:solidFill>
          <a:ln>
            <a:noFill/>
          </a:ln>
          <a:effectLst/>
        </c:spPr>
        <c:marker>
          <c:symbol val="none"/>
        </c:marker>
        <c:dLbl>
          <c:idx val="0"/>
          <c:delete val="1"/>
          <c:extLst>
            <c:ext xmlns:c15="http://schemas.microsoft.com/office/drawing/2012/chart" uri="{CE6537A1-D6FC-4f65-9D91-7224C49458BB}"/>
          </c:extLst>
        </c:dLbl>
      </c:pivotFmt>
      <c:pivotFmt>
        <c:idx val="17"/>
        <c:marker>
          <c:symbol val="none"/>
        </c:marker>
        <c:dLbl>
          <c:idx val="0"/>
          <c:delete val="1"/>
          <c:extLst>
            <c:ext xmlns:c15="http://schemas.microsoft.com/office/drawing/2012/chart" uri="{CE6537A1-D6FC-4f65-9D91-7224C49458BB}"/>
          </c:extLst>
        </c:dLbl>
      </c:pivotFmt>
      <c:pivotFmt>
        <c:idx val="1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marker>
          <c:symbol val="none"/>
        </c:marker>
        <c:dLbl>
          <c:idx val="0"/>
          <c:spPr>
            <a:noFill/>
            <a:ln>
              <a:noFill/>
            </a:ln>
            <a:effectLst/>
          </c:spPr>
          <c:txPr>
            <a:bodyPr wrap="square" lIns="38100" tIns="19050" rIns="38100" bIns="19050" anchor="ctr">
              <a:spAutoFit/>
            </a:bodyPr>
            <a:lstStyle/>
            <a:p>
              <a:pPr>
                <a:defRPr>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025464"/>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2">
              <a:lumMod val="75000"/>
            </a:schemeClr>
          </a:solidFill>
          <a:ln>
            <a:noFill/>
          </a:ln>
          <a:effectLst/>
        </c:spPr>
        <c:marker>
          <c:symbol val="none"/>
        </c:marker>
        <c:dLbl>
          <c:idx val="0"/>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Sheet5!$J$3</c:f>
              <c:strCache>
                <c:ptCount val="1"/>
                <c:pt idx="0">
                  <c:v>Total Injured</c:v>
                </c:pt>
              </c:strCache>
            </c:strRef>
          </c:tx>
          <c:spPr>
            <a:solidFill>
              <a:srgbClr val="025464"/>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Sheet5!$I$4:$I$10</c:f>
              <c:strCache>
                <c:ptCount val="6"/>
                <c:pt idx="0">
                  <c:v>South East</c:v>
                </c:pt>
                <c:pt idx="1">
                  <c:v>South South</c:v>
                </c:pt>
                <c:pt idx="2">
                  <c:v>North East</c:v>
                </c:pt>
                <c:pt idx="3">
                  <c:v>South West</c:v>
                </c:pt>
                <c:pt idx="4">
                  <c:v>North West</c:v>
                </c:pt>
                <c:pt idx="5">
                  <c:v>North Central</c:v>
                </c:pt>
              </c:strCache>
            </c:strRef>
          </c:cat>
          <c:val>
            <c:numRef>
              <c:f>Sheet5!$J$4:$J$10</c:f>
              <c:numCache>
                <c:formatCode>_(* #,##0_);_(* \(#,##0\);_(* "-"??_);_(@_)</c:formatCode>
                <c:ptCount val="6"/>
                <c:pt idx="0">
                  <c:v>7352</c:v>
                </c:pt>
                <c:pt idx="1">
                  <c:v>6659</c:v>
                </c:pt>
                <c:pt idx="2">
                  <c:v>20077</c:v>
                </c:pt>
                <c:pt idx="3">
                  <c:v>26060</c:v>
                </c:pt>
                <c:pt idx="4">
                  <c:v>28598</c:v>
                </c:pt>
                <c:pt idx="5">
                  <c:v>38491</c:v>
                </c:pt>
              </c:numCache>
            </c:numRef>
          </c:val>
          <c:extLst>
            <c:ext xmlns:c16="http://schemas.microsoft.com/office/drawing/2014/chart" uri="{C3380CC4-5D6E-409C-BE32-E72D297353CC}">
              <c16:uniqueId val="{0000000D-413E-4794-8B21-FDB47DDAFE57}"/>
            </c:ext>
          </c:extLst>
        </c:ser>
        <c:ser>
          <c:idx val="1"/>
          <c:order val="1"/>
          <c:tx>
            <c:strRef>
              <c:f>Sheet5!$K$3</c:f>
              <c:strCache>
                <c:ptCount val="1"/>
                <c:pt idx="0">
                  <c:v>Total Fatality</c:v>
                </c:pt>
              </c:strCache>
            </c:strRef>
          </c:tx>
          <c:spPr>
            <a:solidFill>
              <a:schemeClr val="accent2">
                <a:lumMod val="75000"/>
              </a:schemeClr>
            </a:solidFill>
            <a:ln>
              <a:noFill/>
            </a:ln>
            <a:effectLst/>
          </c:spPr>
          <c:invertIfNegative val="0"/>
          <c:dLbls>
            <c:spPr>
              <a:noFill/>
              <a:ln>
                <a:noFill/>
              </a:ln>
              <a:effectLst/>
            </c:spPr>
            <c:txPr>
              <a:bodyPr wrap="square" lIns="38100" tIns="19050" rIns="38100" bIns="19050" anchor="ctr">
                <a:spAutoFit/>
              </a:bodyPr>
              <a:lstStyle/>
              <a:p>
                <a:pPr>
                  <a:defRPr sz="700">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Sheet5!$I$4:$I$10</c:f>
              <c:strCache>
                <c:ptCount val="6"/>
                <c:pt idx="0">
                  <c:v>South East</c:v>
                </c:pt>
                <c:pt idx="1">
                  <c:v>South South</c:v>
                </c:pt>
                <c:pt idx="2">
                  <c:v>North East</c:v>
                </c:pt>
                <c:pt idx="3">
                  <c:v>South West</c:v>
                </c:pt>
                <c:pt idx="4">
                  <c:v>North West</c:v>
                </c:pt>
                <c:pt idx="5">
                  <c:v>North Central</c:v>
                </c:pt>
              </c:strCache>
            </c:strRef>
          </c:cat>
          <c:val>
            <c:numRef>
              <c:f>Sheet5!$K$4:$K$10</c:f>
              <c:numCache>
                <c:formatCode>_(* #,##0_);_(* \(#,##0\);_(* "-"??_);_(@_)</c:formatCode>
                <c:ptCount val="6"/>
                <c:pt idx="0">
                  <c:v>1297</c:v>
                </c:pt>
                <c:pt idx="1">
                  <c:v>1430</c:v>
                </c:pt>
                <c:pt idx="2">
                  <c:v>2702</c:v>
                </c:pt>
                <c:pt idx="3">
                  <c:v>4455</c:v>
                </c:pt>
                <c:pt idx="4">
                  <c:v>5542</c:v>
                </c:pt>
                <c:pt idx="5">
                  <c:v>5605</c:v>
                </c:pt>
              </c:numCache>
            </c:numRef>
          </c:val>
          <c:extLst>
            <c:ext xmlns:c16="http://schemas.microsoft.com/office/drawing/2014/chart" uri="{C3380CC4-5D6E-409C-BE32-E72D297353CC}">
              <c16:uniqueId val="{0000000F-413E-4794-8B21-FDB47DDAFE57}"/>
            </c:ext>
          </c:extLst>
        </c:ser>
        <c:dLbls>
          <c:dLblPos val="outEnd"/>
          <c:showLegendKey val="0"/>
          <c:showVal val="1"/>
          <c:showCatName val="0"/>
          <c:showSerName val="0"/>
          <c:showPercent val="0"/>
          <c:showBubbleSize val="0"/>
        </c:dLbls>
        <c:gapWidth val="219"/>
        <c:overlap val="-27"/>
        <c:axId val="3745568"/>
        <c:axId val="3748928"/>
      </c:barChart>
      <c:catAx>
        <c:axId val="374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8928"/>
        <c:crosses val="autoZero"/>
        <c:auto val="1"/>
        <c:lblAlgn val="ctr"/>
        <c:lblOffset val="100"/>
        <c:noMultiLvlLbl val="0"/>
      </c:catAx>
      <c:valAx>
        <c:axId val="3748928"/>
        <c:scaling>
          <c:orientation val="minMax"/>
        </c:scaling>
        <c:delete val="0"/>
        <c:axPos val="l"/>
        <c:majorGridlines>
          <c:spPr>
            <a:ln w="317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45568"/>
        <c:crosses val="autoZero"/>
        <c:crossBetween val="between"/>
      </c:valAx>
    </c:plotArea>
    <c:legend>
      <c:legendPos val="t"/>
      <c:layout>
        <c:manualLayout>
          <c:xMode val="edge"/>
          <c:yMode val="edge"/>
          <c:x val="0.12998443508514923"/>
          <c:y val="0.21435185185185182"/>
          <c:w val="0.57220144356955382"/>
          <c:h val="7.8125546806649168E-2"/>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legend>
    <c:plotVisOnly val="1"/>
    <c:dispBlanksAs val="gap"/>
    <c:showDLblsOverMax val="0"/>
    <c:extLst/>
  </c:chart>
  <c:spPr>
    <a:ln w="3175">
      <a:solidFill>
        <a:schemeClr val="bg2">
          <a:lumMod val="75000"/>
        </a:schemeClr>
      </a:solidFill>
    </a:ln>
    <a:effectLst>
      <a:outerShdw blurRad="50800" dist="38100" dir="5400000" algn="t" rotWithShape="0">
        <a:schemeClr val="bg1">
          <a:lumMod val="65000"/>
          <a:alpha val="8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95000"/>
                    <a:lumOff val="5000"/>
                  </a:schemeClr>
                </a:solidFill>
                <a:latin typeface="Corbel" panose="020B0503020204020204" pitchFamily="34" charset="0"/>
                <a:ea typeface="+mn-ea"/>
                <a:cs typeface="+mn-cs"/>
              </a:defRPr>
            </a:pPr>
            <a:r>
              <a:rPr lang="en-US" sz="1200">
                <a:solidFill>
                  <a:schemeClr val="tx1">
                    <a:lumMod val="95000"/>
                    <a:lumOff val="5000"/>
                  </a:schemeClr>
                </a:solidFill>
                <a:latin typeface="Corbel" panose="020B0503020204020204" pitchFamily="34" charset="0"/>
              </a:rPr>
              <a:t>Percentage of crash outcomes due to speed violations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95000"/>
                  <a:lumOff val="5000"/>
                </a:schemeClr>
              </a:solidFill>
              <a:latin typeface="Corbel" panose="020B0503020204020204" pitchFamily="34" charset="0"/>
              <a:ea typeface="+mn-ea"/>
              <a:cs typeface="+mn-cs"/>
            </a:defRPr>
          </a:pPr>
          <a:endParaRPr lang="en-US"/>
        </a:p>
      </c:txPr>
    </c:title>
    <c:autoTitleDeleted val="0"/>
    <c:plotArea>
      <c:layout/>
      <c:doughnutChart>
        <c:varyColors val="1"/>
        <c:ser>
          <c:idx val="0"/>
          <c:order val="0"/>
          <c:explosion val="2"/>
          <c:dPt>
            <c:idx val="0"/>
            <c:bubble3D val="0"/>
            <c:explosion val="13"/>
            <c:spPr>
              <a:solidFill>
                <a:srgbClr val="025464"/>
              </a:solidFill>
              <a:ln w="19050">
                <a:solidFill>
                  <a:schemeClr val="lt1"/>
                </a:solidFill>
              </a:ln>
              <a:effectLst/>
            </c:spPr>
            <c:extLst>
              <c:ext xmlns:c16="http://schemas.microsoft.com/office/drawing/2014/chart" uri="{C3380CC4-5D6E-409C-BE32-E72D297353CC}">
                <c16:uniqueId val="{00000001-DD9F-4768-8872-44BC7DC5ADCB}"/>
              </c:ext>
            </c:extLst>
          </c:dPt>
          <c:dPt>
            <c:idx val="1"/>
            <c:bubble3D val="0"/>
            <c:spPr>
              <a:solidFill>
                <a:srgbClr val="C55A11"/>
              </a:solidFill>
              <a:ln w="19050">
                <a:solidFill>
                  <a:schemeClr val="lt1"/>
                </a:solidFill>
              </a:ln>
              <a:effectLst/>
            </c:spPr>
            <c:extLst>
              <c:ext xmlns:c16="http://schemas.microsoft.com/office/drawing/2014/chart" uri="{C3380CC4-5D6E-409C-BE32-E72D297353CC}">
                <c16:uniqueId val="{00000003-DD9F-4768-8872-44BC7DC5ADCB}"/>
              </c:ext>
            </c:extLst>
          </c:dPt>
          <c:dLbls>
            <c:dLbl>
              <c:idx val="0"/>
              <c:layout>
                <c:manualLayout>
                  <c:x val="0.1"/>
                  <c:y val="2.3379626220526945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D9F-4768-8872-44BC7DC5ADCB}"/>
                </c:ext>
              </c:extLst>
            </c:dLbl>
            <c:dLbl>
              <c:idx val="1"/>
              <c:layout>
                <c:manualLayout>
                  <c:x val="-8.6956521739130432E-2"/>
                  <c:y val="-6.078702817337005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D9F-4768-8872-44BC7DC5ADCB}"/>
                </c:ext>
              </c:extLst>
            </c:dLbl>
            <c:numFmt formatCode="0.0%" sourceLinked="0"/>
            <c:spPr>
              <a:solidFill>
                <a:sysClr val="window" lastClr="FFFFFF"/>
              </a:solidFill>
              <a:ln>
                <a:noFill/>
              </a:ln>
              <a:effectLst>
                <a:outerShdw blurRad="50800" dist="50800" dir="5400000" algn="ctr" rotWithShape="0">
                  <a:srgbClr val="E7E6E6">
                    <a:lumMod val="50000"/>
                  </a:srgbClr>
                </a:outerShdw>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Sheet5!$A$13:$A$14</c:f>
              <c:strCache>
                <c:ptCount val="2"/>
                <c:pt idx="0">
                  <c:v>Injured</c:v>
                </c:pt>
                <c:pt idx="1">
                  <c:v>Fatality</c:v>
                </c:pt>
              </c:strCache>
            </c:strRef>
          </c:cat>
          <c:val>
            <c:numRef>
              <c:f>Sheet5!$B$13:$B$14</c:f>
              <c:numCache>
                <c:formatCode>0.0%</c:formatCode>
                <c:ptCount val="2"/>
                <c:pt idx="0">
                  <c:v>0.85815550219872128</c:v>
                </c:pt>
                <c:pt idx="1">
                  <c:v>0.14184449780127875</c:v>
                </c:pt>
              </c:numCache>
            </c:numRef>
          </c:val>
          <c:extLst>
            <c:ext xmlns:c16="http://schemas.microsoft.com/office/drawing/2014/chart" uri="{C3380CC4-5D6E-409C-BE32-E72D297353CC}">
              <c16:uniqueId val="{00000004-DD9F-4768-8872-44BC7DC5ADCB}"/>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78749229715850733"/>
          <c:y val="0.27266866291860176"/>
          <c:w val="0.1864207463197535"/>
          <c:h val="0.14551861810478287"/>
        </c:manualLayout>
      </c:layout>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chemeClr val="bg2">
          <a:lumMod val="75000"/>
        </a:schemeClr>
      </a:solidFill>
      <a:round/>
    </a:ln>
    <a:effectLst>
      <a:outerShdw blurRad="50800" dist="38100" dir="5400000" algn="t" rotWithShape="0">
        <a:schemeClr val="bg2">
          <a:lumMod val="75000"/>
          <a:alpha val="80000"/>
        </a:schemeClr>
      </a:outerShd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0</xdr:col>
      <xdr:colOff>276225</xdr:colOff>
      <xdr:row>16</xdr:row>
      <xdr:rowOff>117475</xdr:rowOff>
    </xdr:from>
    <xdr:to>
      <xdr:col>4</xdr:col>
      <xdr:colOff>200025</xdr:colOff>
      <xdr:row>31</xdr:row>
      <xdr:rowOff>98425</xdr:rowOff>
    </xdr:to>
    <xdr:graphicFrame macro="">
      <xdr:nvGraphicFramePr>
        <xdr:cNvPr id="3" name="Chart 2">
          <a:extLst>
            <a:ext uri="{FF2B5EF4-FFF2-40B4-BE49-F238E27FC236}">
              <a16:creationId xmlns:a16="http://schemas.microsoft.com/office/drawing/2014/main" id="{449CF8B0-92D4-05F1-E67E-88A1FE4DB0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809625</xdr:colOff>
      <xdr:row>1</xdr:row>
      <xdr:rowOff>111125</xdr:rowOff>
    </xdr:from>
    <xdr:to>
      <xdr:col>7</xdr:col>
      <xdr:colOff>346075</xdr:colOff>
      <xdr:row>16</xdr:row>
      <xdr:rowOff>92075</xdr:rowOff>
    </xdr:to>
    <xdr:graphicFrame macro="">
      <xdr:nvGraphicFramePr>
        <xdr:cNvPr id="2" name="Chart 1">
          <a:extLst>
            <a:ext uri="{FF2B5EF4-FFF2-40B4-BE49-F238E27FC236}">
              <a16:creationId xmlns:a16="http://schemas.microsoft.com/office/drawing/2014/main" id="{7EAD6562-3D6A-52D5-DFD9-9B2BB0FB14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101600</xdr:colOff>
      <xdr:row>17</xdr:row>
      <xdr:rowOff>142875</xdr:rowOff>
    </xdr:from>
    <xdr:to>
      <xdr:col>7</xdr:col>
      <xdr:colOff>1136650</xdr:colOff>
      <xdr:row>32</xdr:row>
      <xdr:rowOff>123825</xdr:rowOff>
    </xdr:to>
    <xdr:graphicFrame macro="">
      <xdr:nvGraphicFramePr>
        <xdr:cNvPr id="2" name="Chart 1">
          <a:extLst>
            <a:ext uri="{FF2B5EF4-FFF2-40B4-BE49-F238E27FC236}">
              <a16:creationId xmlns:a16="http://schemas.microsoft.com/office/drawing/2014/main" id="{A228F16A-812C-B1DE-888D-931BF00A8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708025</xdr:colOff>
      <xdr:row>2</xdr:row>
      <xdr:rowOff>79375</xdr:rowOff>
    </xdr:from>
    <xdr:to>
      <xdr:col>9</xdr:col>
      <xdr:colOff>396875</xdr:colOff>
      <xdr:row>17</xdr:row>
      <xdr:rowOff>60325</xdr:rowOff>
    </xdr:to>
    <xdr:graphicFrame macro="">
      <xdr:nvGraphicFramePr>
        <xdr:cNvPr id="3" name="Chart 2">
          <a:extLst>
            <a:ext uri="{FF2B5EF4-FFF2-40B4-BE49-F238E27FC236}">
              <a16:creationId xmlns:a16="http://schemas.microsoft.com/office/drawing/2014/main" id="{BA5FF3CD-0CA0-F501-B64F-B717DA5604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482600</xdr:colOff>
      <xdr:row>2</xdr:row>
      <xdr:rowOff>73025</xdr:rowOff>
    </xdr:from>
    <xdr:to>
      <xdr:col>5</xdr:col>
      <xdr:colOff>374650</xdr:colOff>
      <xdr:row>17</xdr:row>
      <xdr:rowOff>53975</xdr:rowOff>
    </xdr:to>
    <xdr:graphicFrame macro="">
      <xdr:nvGraphicFramePr>
        <xdr:cNvPr id="4" name="Chart 3">
          <a:extLst>
            <a:ext uri="{FF2B5EF4-FFF2-40B4-BE49-F238E27FC236}">
              <a16:creationId xmlns:a16="http://schemas.microsoft.com/office/drawing/2014/main" id="{0AD1E503-3E2C-85CC-FAEA-D6942BFE3E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425450</xdr:colOff>
      <xdr:row>1</xdr:row>
      <xdr:rowOff>146050</xdr:rowOff>
    </xdr:from>
    <xdr:to>
      <xdr:col>13</xdr:col>
      <xdr:colOff>0</xdr:colOff>
      <xdr:row>16</xdr:row>
      <xdr:rowOff>127000</xdr:rowOff>
    </xdr:to>
    <xdr:graphicFrame macro="">
      <xdr:nvGraphicFramePr>
        <xdr:cNvPr id="2" name="Chart 1">
          <a:extLst>
            <a:ext uri="{FF2B5EF4-FFF2-40B4-BE49-F238E27FC236}">
              <a16:creationId xmlns:a16="http://schemas.microsoft.com/office/drawing/2014/main" id="{DE406877-652C-BFF8-74BC-49BC28196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98425</xdr:colOff>
      <xdr:row>20</xdr:row>
      <xdr:rowOff>104775</xdr:rowOff>
    </xdr:from>
    <xdr:to>
      <xdr:col>5</xdr:col>
      <xdr:colOff>384175</xdr:colOff>
      <xdr:row>35</xdr:row>
      <xdr:rowOff>85725</xdr:rowOff>
    </xdr:to>
    <xdr:graphicFrame macro="">
      <xdr:nvGraphicFramePr>
        <xdr:cNvPr id="4" name="Chart 3">
          <a:extLst>
            <a:ext uri="{FF2B5EF4-FFF2-40B4-BE49-F238E27FC236}">
              <a16:creationId xmlns:a16="http://schemas.microsoft.com/office/drawing/2014/main" id="{C03E9956-1E0C-6F8E-8B0D-6EE1370119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161925</xdr:colOff>
      <xdr:row>19</xdr:row>
      <xdr:rowOff>76200</xdr:rowOff>
    </xdr:from>
    <xdr:to>
      <xdr:col>15</xdr:col>
      <xdr:colOff>158751</xdr:colOff>
      <xdr:row>34</xdr:row>
      <xdr:rowOff>57150</xdr:rowOff>
    </xdr:to>
    <xdr:graphicFrame macro="">
      <xdr:nvGraphicFramePr>
        <xdr:cNvPr id="5" name="Chart 4">
          <a:extLst>
            <a:ext uri="{FF2B5EF4-FFF2-40B4-BE49-F238E27FC236}">
              <a16:creationId xmlns:a16="http://schemas.microsoft.com/office/drawing/2014/main" id="{E4CE969E-94C4-0966-2679-5512EFA6D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584200</xdr:colOff>
      <xdr:row>11</xdr:row>
      <xdr:rowOff>88900</xdr:rowOff>
    </xdr:from>
    <xdr:to>
      <xdr:col>12</xdr:col>
      <xdr:colOff>425450</xdr:colOff>
      <xdr:row>26</xdr:row>
      <xdr:rowOff>69850</xdr:rowOff>
    </xdr:to>
    <xdr:graphicFrame macro="">
      <xdr:nvGraphicFramePr>
        <xdr:cNvPr id="2" name="Chart 1">
          <a:extLst>
            <a:ext uri="{FF2B5EF4-FFF2-40B4-BE49-F238E27FC236}">
              <a16:creationId xmlns:a16="http://schemas.microsoft.com/office/drawing/2014/main" id="{73879581-DFBE-5ACF-6425-6A3A5078F9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381000</xdr:colOff>
      <xdr:row>8</xdr:row>
      <xdr:rowOff>133350</xdr:rowOff>
    </xdr:from>
    <xdr:to>
      <xdr:col>5</xdr:col>
      <xdr:colOff>190500</xdr:colOff>
      <xdr:row>23</xdr:row>
      <xdr:rowOff>114300</xdr:rowOff>
    </xdr:to>
    <xdr:graphicFrame macro="">
      <xdr:nvGraphicFramePr>
        <xdr:cNvPr id="3" name="Chart 2">
          <a:extLst>
            <a:ext uri="{FF2B5EF4-FFF2-40B4-BE49-F238E27FC236}">
              <a16:creationId xmlns:a16="http://schemas.microsoft.com/office/drawing/2014/main" id="{29A866F5-B9A7-690B-5770-815A66CB74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63500</xdr:colOff>
      <xdr:row>0</xdr:row>
      <xdr:rowOff>0</xdr:rowOff>
    </xdr:from>
    <xdr:to>
      <xdr:col>15</xdr:col>
      <xdr:colOff>552450</xdr:colOff>
      <xdr:row>2</xdr:row>
      <xdr:rowOff>31750</xdr:rowOff>
    </xdr:to>
    <xdr:sp macro="" textlink="">
      <xdr:nvSpPr>
        <xdr:cNvPr id="2" name="TextBox 1">
          <a:extLst>
            <a:ext uri="{FF2B5EF4-FFF2-40B4-BE49-F238E27FC236}">
              <a16:creationId xmlns:a16="http://schemas.microsoft.com/office/drawing/2014/main" id="{3784DD10-7176-4201-9F52-CB44415BFE15}"/>
            </a:ext>
          </a:extLst>
        </xdr:cNvPr>
        <xdr:cNvSpPr txBox="1"/>
      </xdr:nvSpPr>
      <xdr:spPr>
        <a:xfrm>
          <a:off x="63500" y="0"/>
          <a:ext cx="9632950" cy="4000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a:solidFill>
                <a:srgbClr val="025464"/>
              </a:solidFill>
              <a:latin typeface="Arial Rounded MT Bold" panose="020F0704030504030204" pitchFamily="34" charset="0"/>
            </a:rPr>
            <a:t>NIGERIAN CAR CRASHES (2020 - 2024)</a:t>
          </a:r>
        </a:p>
      </xdr:txBody>
    </xdr:sp>
    <xdr:clientData/>
  </xdr:twoCellAnchor>
  <xdr:twoCellAnchor>
    <xdr:from>
      <xdr:col>0</xdr:col>
      <xdr:colOff>76200</xdr:colOff>
      <xdr:row>2</xdr:row>
      <xdr:rowOff>177800</xdr:rowOff>
    </xdr:from>
    <xdr:to>
      <xdr:col>7</xdr:col>
      <xdr:colOff>539750</xdr:colOff>
      <xdr:row>12</xdr:row>
      <xdr:rowOff>183388</xdr:rowOff>
    </xdr:to>
    <xdr:sp macro="" textlink="">
      <xdr:nvSpPr>
        <xdr:cNvPr id="3" name="TextBox 2">
          <a:extLst>
            <a:ext uri="{FF2B5EF4-FFF2-40B4-BE49-F238E27FC236}">
              <a16:creationId xmlns:a16="http://schemas.microsoft.com/office/drawing/2014/main" id="{8DC0E869-20C7-4C8F-B5A6-B8A8A763F267}"/>
            </a:ext>
          </a:extLst>
        </xdr:cNvPr>
        <xdr:cNvSpPr txBox="1"/>
      </xdr:nvSpPr>
      <xdr:spPr>
        <a:xfrm>
          <a:off x="76200" y="546100"/>
          <a:ext cx="4730750" cy="1847088"/>
        </a:xfrm>
        <a:prstGeom prst="rect">
          <a:avLst/>
        </a:prstGeom>
        <a:solidFill>
          <a:schemeClr val="bg1"/>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C55A11"/>
              </a:solidFill>
              <a:latin typeface="Corbel" panose="020B0503020204020204" pitchFamily="34" charset="0"/>
            </a:rPr>
            <a:t>Overview</a:t>
          </a:r>
          <a:r>
            <a:rPr lang="en-US" sz="1200">
              <a:solidFill>
                <a:srgbClr val="C55A11"/>
              </a:solidFill>
              <a:latin typeface="Corbel" panose="020B0503020204020204" pitchFamily="34" charset="0"/>
            </a:rPr>
            <a:t>:</a:t>
          </a:r>
        </a:p>
        <a:p>
          <a:pPr algn="l"/>
          <a:endParaRPr lang="en-US" sz="1200">
            <a:solidFill>
              <a:srgbClr val="025464"/>
            </a:solidFill>
            <a:latin typeface="Corbel" panose="020B0503020204020204" pitchFamily="34" charset="0"/>
          </a:endParaRPr>
        </a:p>
        <a:p>
          <a:pPr algn="l"/>
          <a:r>
            <a:rPr lang="en-US" sz="1200">
              <a:solidFill>
                <a:schemeClr val="tx1">
                  <a:lumMod val="95000"/>
                  <a:lumOff val="5000"/>
                </a:schemeClr>
              </a:solidFill>
              <a:latin typeface="Corbel" panose="020B0503020204020204" pitchFamily="34" charset="0"/>
            </a:rPr>
            <a:t>This analysis explored</a:t>
          </a:r>
          <a:r>
            <a:rPr lang="en-US" sz="1200" baseline="0">
              <a:solidFill>
                <a:schemeClr val="tx1">
                  <a:lumMod val="95000"/>
                  <a:lumOff val="5000"/>
                </a:schemeClr>
              </a:solidFill>
              <a:latin typeface="Corbel" panose="020B0503020204020204" pitchFamily="34" charset="0"/>
            </a:rPr>
            <a:t> the road traffic crashes in Nigeria. It measured the frequency of crashes, total crashes, fatalities and Injuries. It highlighted the leading factors for crashes, which included speed violations, driving under alcohol/drug influence, poor weather conditions etc., it provided recommendations to curb car crashes in Nigerian roads. This analysis provides insights into the factors influencing road safety in Nigeria.</a:t>
          </a:r>
        </a:p>
        <a:p>
          <a:pPr algn="l"/>
          <a:endParaRPr lang="en-US" sz="1200">
            <a:solidFill>
              <a:srgbClr val="025464"/>
            </a:solidFill>
            <a:latin typeface="Corbel" panose="020B0503020204020204" pitchFamily="34" charset="0"/>
          </a:endParaRPr>
        </a:p>
      </xdr:txBody>
    </xdr:sp>
    <xdr:clientData/>
  </xdr:twoCellAnchor>
  <xdr:twoCellAnchor>
    <xdr:from>
      <xdr:col>8</xdr:col>
      <xdr:colOff>25400</xdr:colOff>
      <xdr:row>2</xdr:row>
      <xdr:rowOff>171450</xdr:rowOff>
    </xdr:from>
    <xdr:to>
      <xdr:col>15</xdr:col>
      <xdr:colOff>533400</xdr:colOff>
      <xdr:row>13</xdr:row>
      <xdr:rowOff>2032</xdr:rowOff>
    </xdr:to>
    <xdr:sp macro="" textlink="">
      <xdr:nvSpPr>
        <xdr:cNvPr id="4" name="TextBox 3">
          <a:extLst>
            <a:ext uri="{FF2B5EF4-FFF2-40B4-BE49-F238E27FC236}">
              <a16:creationId xmlns:a16="http://schemas.microsoft.com/office/drawing/2014/main" id="{C2FD5C3B-FF88-49B6-9A50-2A7EFE4B74B6}"/>
            </a:ext>
          </a:extLst>
        </xdr:cNvPr>
        <xdr:cNvSpPr txBox="1"/>
      </xdr:nvSpPr>
      <xdr:spPr>
        <a:xfrm>
          <a:off x="4902200" y="539750"/>
          <a:ext cx="4775200" cy="1856232"/>
        </a:xfrm>
        <a:prstGeom prst="rect">
          <a:avLst/>
        </a:prstGeom>
        <a:solidFill>
          <a:schemeClr val="bg1"/>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1200" b="1">
              <a:solidFill>
                <a:srgbClr val="C55A11"/>
              </a:solidFill>
              <a:latin typeface="Corbel" panose="020B0503020204020204" pitchFamily="34" charset="0"/>
              <a:ea typeface="+mn-ea"/>
              <a:cs typeface="+mn-cs"/>
            </a:rPr>
            <a:t>About Dataset</a:t>
          </a:r>
          <a:r>
            <a:rPr lang="en-US" sz="1200">
              <a:solidFill>
                <a:srgbClr val="C55A11"/>
              </a:solidFill>
              <a:latin typeface="Corbel" panose="020B0503020204020204" pitchFamily="34" charset="0"/>
              <a:ea typeface="+mn-ea"/>
              <a:cs typeface="+mn-cs"/>
            </a:rPr>
            <a:t>:</a:t>
          </a:r>
        </a:p>
        <a:p>
          <a:pPr marL="0" indent="0" algn="l"/>
          <a:endParaRPr lang="en-US" sz="1200">
            <a:solidFill>
              <a:srgbClr val="025464"/>
            </a:solidFill>
            <a:latin typeface="Corbel" panose="020B0503020204020204" pitchFamily="34" charset="0"/>
            <a:ea typeface="+mn-ea"/>
            <a:cs typeface="+mn-cs"/>
          </a:endParaRPr>
        </a:p>
        <a:p>
          <a:pPr marL="0" indent="0" algn="l"/>
          <a:r>
            <a:rPr lang="en-US" sz="1200">
              <a:solidFill>
                <a:schemeClr val="tx1">
                  <a:lumMod val="95000"/>
                  <a:lumOff val="5000"/>
                </a:schemeClr>
              </a:solidFill>
              <a:latin typeface="Corbel" panose="020B0503020204020204" pitchFamily="34" charset="0"/>
              <a:ea typeface="+mn-ea"/>
              <a:cs typeface="+mn-cs"/>
            </a:rPr>
            <a:t>This dataset offers an</a:t>
          </a:r>
          <a:r>
            <a:rPr lang="en-US" sz="1200" baseline="0">
              <a:solidFill>
                <a:schemeClr val="tx1">
                  <a:lumMod val="95000"/>
                  <a:lumOff val="5000"/>
                </a:schemeClr>
              </a:solidFill>
              <a:latin typeface="Corbel" panose="020B0503020204020204" pitchFamily="34" charset="0"/>
              <a:ea typeface="+mn-ea"/>
              <a:cs typeface="+mn-cs"/>
            </a:rPr>
            <a:t> </a:t>
          </a:r>
          <a:r>
            <a:rPr lang="en-US" sz="1200">
              <a:solidFill>
                <a:schemeClr val="tx1">
                  <a:lumMod val="95000"/>
                  <a:lumOff val="5000"/>
                </a:schemeClr>
              </a:solidFill>
              <a:latin typeface="Corbel" panose="020B0503020204020204" pitchFamily="34" charset="0"/>
              <a:ea typeface="+mn-ea"/>
              <a:cs typeface="+mn-cs"/>
            </a:rPr>
            <a:t>examination of road traffic crashes in Nigeria, covering the period from Q4 2020 to Q1 2024. It includes quarterly data on the total number of crashes, injuries, fatalities, and vehicles involved, along with key contributing factors such as speed violations, etc.</a:t>
          </a:r>
          <a:r>
            <a:rPr lang="en-US" sz="1200" baseline="0">
              <a:solidFill>
                <a:schemeClr val="tx1">
                  <a:lumMod val="95000"/>
                  <a:lumOff val="5000"/>
                </a:schemeClr>
              </a:solidFill>
              <a:latin typeface="Corbel" panose="020B0503020204020204" pitchFamily="34" charset="0"/>
              <a:ea typeface="+mn-ea"/>
              <a:cs typeface="+mn-cs"/>
            </a:rPr>
            <a:t> </a:t>
          </a:r>
          <a:r>
            <a:rPr lang="en-US" sz="1200">
              <a:solidFill>
                <a:schemeClr val="tx1">
                  <a:lumMod val="95000"/>
                  <a:lumOff val="5000"/>
                </a:schemeClr>
              </a:solidFill>
              <a:latin typeface="Corbel" panose="020B0503020204020204" pitchFamily="34" charset="0"/>
              <a:ea typeface="+mn-ea"/>
              <a:cs typeface="+mn-cs"/>
            </a:rPr>
            <a:t>This data is sourced from official traffic records and.</a:t>
          </a:r>
        </a:p>
        <a:p>
          <a:pPr marL="0" indent="0" algn="l"/>
          <a:endParaRPr lang="en-US" sz="1200">
            <a:solidFill>
              <a:srgbClr val="025464"/>
            </a:solidFill>
            <a:latin typeface="Corbel" panose="020B0503020204020204" pitchFamily="34" charset="0"/>
            <a:ea typeface="+mn-ea"/>
            <a:cs typeface="+mn-cs"/>
          </a:endParaRPr>
        </a:p>
        <a:p>
          <a:pPr marL="0" indent="0" algn="l"/>
          <a:r>
            <a:rPr lang="en-US" sz="1050">
              <a:solidFill>
                <a:sysClr val="windowText" lastClr="000000"/>
              </a:solidFill>
              <a:latin typeface="Corbel" panose="020B0503020204020204" pitchFamily="34" charset="0"/>
              <a:ea typeface="+mn-ea"/>
              <a:cs typeface="+mn-cs"/>
            </a:rPr>
            <a:t>Link</a:t>
          </a:r>
          <a:r>
            <a:rPr lang="en-US" sz="1050">
              <a:solidFill>
                <a:srgbClr val="025464"/>
              </a:solidFill>
              <a:latin typeface="Corbel" panose="020B0503020204020204" pitchFamily="34" charset="0"/>
              <a:ea typeface="+mn-ea"/>
              <a:cs typeface="+mn-cs"/>
            </a:rPr>
            <a:t>:</a:t>
          </a:r>
          <a:r>
            <a:rPr lang="en-US" sz="1000">
              <a:solidFill>
                <a:schemeClr val="dk1"/>
              </a:solidFill>
              <a:effectLst/>
              <a:latin typeface="+mn-lt"/>
              <a:ea typeface="+mn-ea"/>
              <a:cs typeface="+mn-cs"/>
            </a:rPr>
            <a:t> </a:t>
          </a:r>
          <a:r>
            <a:rPr lang="en-US" sz="1000" u="sng">
              <a:solidFill>
                <a:schemeClr val="dk1"/>
              </a:solidFill>
              <a:effectLst/>
              <a:latin typeface="+mn-lt"/>
              <a:ea typeface="+mn-ea"/>
              <a:cs typeface="+mn-cs"/>
              <a:hlinkClick xmlns:r="http://schemas.openxmlformats.org/officeDocument/2006/relationships" r:id=""/>
            </a:rPr>
            <a:t>https://www.kaggle.com/datasets/akinniyiakinwande/nigerian-traffic-crashes-2020-2024</a:t>
          </a:r>
          <a:endParaRPr lang="en-US" sz="1050">
            <a:solidFill>
              <a:srgbClr val="025464"/>
            </a:solidFill>
            <a:latin typeface="Corbel" panose="020B0503020204020204" pitchFamily="34" charset="0"/>
            <a:ea typeface="+mn-ea"/>
            <a:cs typeface="+mn-cs"/>
          </a:endParaRPr>
        </a:p>
      </xdr:txBody>
    </xdr:sp>
    <xdr:clientData/>
  </xdr:twoCellAnchor>
  <xdr:twoCellAnchor>
    <xdr:from>
      <xdr:col>3</xdr:col>
      <xdr:colOff>444500</xdr:colOff>
      <xdr:row>16</xdr:row>
      <xdr:rowOff>127000</xdr:rowOff>
    </xdr:from>
    <xdr:to>
      <xdr:col>9</xdr:col>
      <xdr:colOff>158750</xdr:colOff>
      <xdr:row>32</xdr:row>
      <xdr:rowOff>76200</xdr:rowOff>
    </xdr:to>
    <xdr:graphicFrame macro="">
      <xdr:nvGraphicFramePr>
        <xdr:cNvPr id="5" name="Chart 4">
          <a:extLst>
            <a:ext uri="{FF2B5EF4-FFF2-40B4-BE49-F238E27FC236}">
              <a16:creationId xmlns:a16="http://schemas.microsoft.com/office/drawing/2014/main" id="{F3AC3043-13C2-4432-A71A-8677A8A6F5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241300</xdr:colOff>
      <xdr:row>16</xdr:row>
      <xdr:rowOff>133350</xdr:rowOff>
    </xdr:from>
    <xdr:to>
      <xdr:col>15</xdr:col>
      <xdr:colOff>533400</xdr:colOff>
      <xdr:row>32</xdr:row>
      <xdr:rowOff>82550</xdr:rowOff>
    </xdr:to>
    <xdr:graphicFrame macro="">
      <xdr:nvGraphicFramePr>
        <xdr:cNvPr id="10" name="Chart 9">
          <a:extLst>
            <a:ext uri="{FF2B5EF4-FFF2-40B4-BE49-F238E27FC236}">
              <a16:creationId xmlns:a16="http://schemas.microsoft.com/office/drawing/2014/main" id="{A08E8503-5AB3-4101-839C-A6420FFE6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76200</xdr:colOff>
      <xdr:row>14</xdr:row>
      <xdr:rowOff>95250</xdr:rowOff>
    </xdr:from>
    <xdr:to>
      <xdr:col>3</xdr:col>
      <xdr:colOff>361950</xdr:colOff>
      <xdr:row>32</xdr:row>
      <xdr:rowOff>76200</xdr:rowOff>
    </xdr:to>
    <xdr:sp macro="" textlink="">
      <xdr:nvSpPr>
        <xdr:cNvPr id="11" name="TextBox 10">
          <a:extLst>
            <a:ext uri="{FF2B5EF4-FFF2-40B4-BE49-F238E27FC236}">
              <a16:creationId xmlns:a16="http://schemas.microsoft.com/office/drawing/2014/main" id="{4552B7AC-4A88-4CDB-8E2A-6B02FA86F838}"/>
            </a:ext>
          </a:extLst>
        </xdr:cNvPr>
        <xdr:cNvSpPr txBox="1"/>
      </xdr:nvSpPr>
      <xdr:spPr>
        <a:xfrm>
          <a:off x="76200" y="2673350"/>
          <a:ext cx="2114550" cy="3295650"/>
        </a:xfrm>
        <a:prstGeom prst="rect">
          <a:avLst/>
        </a:prstGeom>
        <a:solidFill>
          <a:srgbClr val="025464"/>
        </a:solidFill>
        <a:ln w="3175" cmpd="sng">
          <a:solidFill>
            <a:srgbClr val="025464"/>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bg1"/>
              </a:solidFill>
              <a:latin typeface="Corbel" panose="020B0503020204020204" pitchFamily="34" charset="0"/>
            </a:rPr>
            <a:t>Insight</a:t>
          </a:r>
          <a:r>
            <a:rPr lang="en-US" sz="1200">
              <a:solidFill>
                <a:schemeClr val="bg1"/>
              </a:solidFill>
              <a:latin typeface="Corbel" panose="020B0503020204020204" pitchFamily="34" charset="0"/>
            </a:rPr>
            <a:t>:</a:t>
          </a:r>
        </a:p>
        <a:p>
          <a:pPr algn="l"/>
          <a:endParaRPr lang="en-US" sz="1200">
            <a:solidFill>
              <a:schemeClr val="bg1"/>
            </a:solidFill>
            <a:latin typeface="Corbel" panose="020B0503020204020204" pitchFamily="34" charset="0"/>
          </a:endParaRPr>
        </a:p>
        <a:p>
          <a:pPr algn="l"/>
          <a:r>
            <a:rPr lang="en-US" sz="1200">
              <a:solidFill>
                <a:schemeClr val="bg1"/>
              </a:solidFill>
              <a:latin typeface="Corbel" panose="020B0503020204020204" pitchFamily="34" charset="0"/>
            </a:rPr>
            <a:t>The</a:t>
          </a:r>
          <a:r>
            <a:rPr lang="en-US" sz="1200" baseline="0">
              <a:solidFill>
                <a:schemeClr val="bg1"/>
              </a:solidFill>
              <a:latin typeface="Corbel" panose="020B0503020204020204" pitchFamily="34" charset="0"/>
            </a:rPr>
            <a:t> most traffic crashes were observed in the year 2022, consequently, it had the highest number of injured (38,930) crash victims and also highest fatality(6,456).</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The 4th quater of every year saw huge increase in traffic crashes, at 30.17% , followed closely by the 1st quater 27.83%, this could perhaps, be attributed to the festivities within these periods in Nigeria.</a:t>
          </a:r>
          <a:endParaRPr lang="en-US" sz="1200">
            <a:solidFill>
              <a:schemeClr val="accent1"/>
            </a:solidFill>
            <a:latin typeface="Corbel" panose="020B0503020204020204" pitchFamily="34" charset="0"/>
          </a:endParaRPr>
        </a:p>
      </xdr:txBody>
    </xdr:sp>
    <xdr:clientData/>
  </xdr:twoCellAnchor>
  <xdr:twoCellAnchor>
    <xdr:from>
      <xdr:col>3</xdr:col>
      <xdr:colOff>444500</xdr:colOff>
      <xdr:row>33</xdr:row>
      <xdr:rowOff>95250</xdr:rowOff>
    </xdr:from>
    <xdr:to>
      <xdr:col>9</xdr:col>
      <xdr:colOff>482600</xdr:colOff>
      <xdr:row>48</xdr:row>
      <xdr:rowOff>76200</xdr:rowOff>
    </xdr:to>
    <xdr:graphicFrame macro="">
      <xdr:nvGraphicFramePr>
        <xdr:cNvPr id="12" name="Chart 11">
          <a:extLst>
            <a:ext uri="{FF2B5EF4-FFF2-40B4-BE49-F238E27FC236}">
              <a16:creationId xmlns:a16="http://schemas.microsoft.com/office/drawing/2014/main" id="{0477BF08-CE7B-4227-A214-B8BFC2AEB9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558800</xdr:colOff>
      <xdr:row>33</xdr:row>
      <xdr:rowOff>88900</xdr:rowOff>
    </xdr:from>
    <xdr:to>
      <xdr:col>15</xdr:col>
      <xdr:colOff>539750</xdr:colOff>
      <xdr:row>48</xdr:row>
      <xdr:rowOff>69850</xdr:rowOff>
    </xdr:to>
    <xdr:graphicFrame macro="">
      <xdr:nvGraphicFramePr>
        <xdr:cNvPr id="13" name="Chart 12">
          <a:extLst>
            <a:ext uri="{FF2B5EF4-FFF2-40B4-BE49-F238E27FC236}">
              <a16:creationId xmlns:a16="http://schemas.microsoft.com/office/drawing/2014/main" id="{1D9CD63A-4515-4B52-9F58-5D46BE0F6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82550</xdr:colOff>
      <xdr:row>33</xdr:row>
      <xdr:rowOff>88900</xdr:rowOff>
    </xdr:from>
    <xdr:to>
      <xdr:col>3</xdr:col>
      <xdr:colOff>368300</xdr:colOff>
      <xdr:row>65</xdr:row>
      <xdr:rowOff>88900</xdr:rowOff>
    </xdr:to>
    <xdr:sp macro="" textlink="">
      <xdr:nvSpPr>
        <xdr:cNvPr id="14" name="TextBox 13">
          <a:extLst>
            <a:ext uri="{FF2B5EF4-FFF2-40B4-BE49-F238E27FC236}">
              <a16:creationId xmlns:a16="http://schemas.microsoft.com/office/drawing/2014/main" id="{2698EF4E-6DBE-4ED8-AD82-C71649AFBC1C}"/>
            </a:ext>
          </a:extLst>
        </xdr:cNvPr>
        <xdr:cNvSpPr txBox="1"/>
      </xdr:nvSpPr>
      <xdr:spPr>
        <a:xfrm>
          <a:off x="82550" y="6165850"/>
          <a:ext cx="2114550" cy="5892800"/>
        </a:xfrm>
        <a:prstGeom prst="rect">
          <a:avLst/>
        </a:prstGeom>
        <a:solidFill>
          <a:srgbClr val="025464"/>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bg1"/>
              </a:solidFill>
              <a:latin typeface="Corbel" panose="020B0503020204020204" pitchFamily="34" charset="0"/>
            </a:rPr>
            <a:t>Insight</a:t>
          </a:r>
          <a:r>
            <a:rPr lang="en-US" sz="1200">
              <a:solidFill>
                <a:schemeClr val="bg1"/>
              </a:solidFill>
              <a:latin typeface="Corbel" panose="020B0503020204020204" pitchFamily="34" charset="0"/>
            </a:rPr>
            <a:t>:</a:t>
          </a:r>
        </a:p>
        <a:p>
          <a:pPr algn="l"/>
          <a:endParaRPr lang="en-US" sz="1200">
            <a:solidFill>
              <a:schemeClr val="bg1"/>
            </a:solidFill>
            <a:latin typeface="Corbel" panose="020B0503020204020204" pitchFamily="34" charset="0"/>
          </a:endParaRPr>
        </a:p>
        <a:p>
          <a:pPr algn="l"/>
          <a:r>
            <a:rPr lang="en-US" sz="1200">
              <a:solidFill>
                <a:schemeClr val="bg1"/>
              </a:solidFill>
              <a:latin typeface="Corbel" panose="020B0503020204020204" pitchFamily="34" charset="0"/>
            </a:rPr>
            <a:t>All</a:t>
          </a:r>
          <a:r>
            <a:rPr lang="en-US" sz="1200" baseline="0">
              <a:solidFill>
                <a:schemeClr val="bg1"/>
              </a:solidFill>
              <a:latin typeface="Corbel" panose="020B0503020204020204" pitchFamily="34" charset="0"/>
            </a:rPr>
            <a:t> 36 states were grouped into their various geo-political zones. The "north-central" and "south-west" zones had the the most traffic crashes and vehicles involved in the crash.</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However, the "north-central", and "north-west" zones had the most fatalities and injured crash victims.</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FCT, Abuja which is located in the "north-central"  zone had the most traffic crashes, 4,852, and amounting 19.3% of the top 10 figures.</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This is followed by Ogun state in the "north-west" region, 3,780.</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These are high figures.</a:t>
          </a:r>
        </a:p>
        <a:p>
          <a:pPr algn="l"/>
          <a:r>
            <a:rPr lang="en-US" sz="1200" baseline="0">
              <a:solidFill>
                <a:schemeClr val="bg1"/>
              </a:solidFill>
              <a:latin typeface="Corbel" panose="020B0503020204020204" pitchFamily="34" charset="0"/>
            </a:rPr>
            <a:t>View the charts by your right for details.</a:t>
          </a:r>
        </a:p>
        <a:p>
          <a:pPr algn="l"/>
          <a:endParaRPr lang="en-US" sz="1200" baseline="0">
            <a:solidFill>
              <a:schemeClr val="bg1"/>
            </a:solidFill>
            <a:latin typeface="Corbel" panose="020B0503020204020204" pitchFamily="34" charset="0"/>
          </a:endParaRPr>
        </a:p>
      </xdr:txBody>
    </xdr:sp>
    <xdr:clientData/>
  </xdr:twoCellAnchor>
  <xdr:twoCellAnchor>
    <xdr:from>
      <xdr:col>3</xdr:col>
      <xdr:colOff>444500</xdr:colOff>
      <xdr:row>48</xdr:row>
      <xdr:rowOff>177800</xdr:rowOff>
    </xdr:from>
    <xdr:to>
      <xdr:col>15</xdr:col>
      <xdr:colOff>533400</xdr:colOff>
      <xdr:row>65</xdr:row>
      <xdr:rowOff>82550</xdr:rowOff>
    </xdr:to>
    <xdr:graphicFrame macro="">
      <xdr:nvGraphicFramePr>
        <xdr:cNvPr id="15" name="Chart 14">
          <a:extLst>
            <a:ext uri="{FF2B5EF4-FFF2-40B4-BE49-F238E27FC236}">
              <a16:creationId xmlns:a16="http://schemas.microsoft.com/office/drawing/2014/main" id="{50C74713-F7D1-4D58-89B6-CCE8318C06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19050</xdr:colOff>
      <xdr:row>51</xdr:row>
      <xdr:rowOff>50800</xdr:rowOff>
    </xdr:from>
    <xdr:to>
      <xdr:col>13</xdr:col>
      <xdr:colOff>201930</xdr:colOff>
      <xdr:row>51</xdr:row>
      <xdr:rowOff>96520</xdr:rowOff>
    </xdr:to>
    <xdr:sp macro="" textlink="">
      <xdr:nvSpPr>
        <xdr:cNvPr id="16" name="Rectangle: Rounded Corners 15">
          <a:extLst>
            <a:ext uri="{FF2B5EF4-FFF2-40B4-BE49-F238E27FC236}">
              <a16:creationId xmlns:a16="http://schemas.microsoft.com/office/drawing/2014/main" id="{5D02CD41-F2A7-1282-9D87-50B3472A4463}"/>
            </a:ext>
          </a:extLst>
        </xdr:cNvPr>
        <xdr:cNvSpPr/>
      </xdr:nvSpPr>
      <xdr:spPr>
        <a:xfrm>
          <a:off x="7943850" y="9442450"/>
          <a:ext cx="182880" cy="45720"/>
        </a:xfrm>
        <a:prstGeom prst="roundRect">
          <a:avLst/>
        </a:prstGeom>
        <a:solidFill>
          <a:srgbClr val="C55A11"/>
        </a:solidFill>
        <a:ln>
          <a:solidFill>
            <a:srgbClr val="C55A1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19050</xdr:colOff>
      <xdr:row>52</xdr:row>
      <xdr:rowOff>38100</xdr:rowOff>
    </xdr:from>
    <xdr:to>
      <xdr:col>13</xdr:col>
      <xdr:colOff>201930</xdr:colOff>
      <xdr:row>52</xdr:row>
      <xdr:rowOff>83820</xdr:rowOff>
    </xdr:to>
    <xdr:sp macro="" textlink="">
      <xdr:nvSpPr>
        <xdr:cNvPr id="17" name="Rectangle: Rounded Corners 16">
          <a:extLst>
            <a:ext uri="{FF2B5EF4-FFF2-40B4-BE49-F238E27FC236}">
              <a16:creationId xmlns:a16="http://schemas.microsoft.com/office/drawing/2014/main" id="{04BAF5F6-24D0-4715-8814-AA5F512F5178}"/>
            </a:ext>
          </a:extLst>
        </xdr:cNvPr>
        <xdr:cNvSpPr/>
      </xdr:nvSpPr>
      <xdr:spPr>
        <a:xfrm>
          <a:off x="7943850" y="9613900"/>
          <a:ext cx="182880" cy="45720"/>
        </a:xfrm>
        <a:prstGeom prst="roundRect">
          <a:avLst/>
        </a:prstGeom>
        <a:solidFill>
          <a:srgbClr val="025464"/>
        </a:solidFill>
        <a:ln>
          <a:solidFill>
            <a:srgbClr val="025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88900</xdr:colOff>
      <xdr:row>50</xdr:row>
      <xdr:rowOff>177800</xdr:rowOff>
    </xdr:from>
    <xdr:to>
      <xdr:col>14</xdr:col>
      <xdr:colOff>419100</xdr:colOff>
      <xdr:row>51</xdr:row>
      <xdr:rowOff>152400</xdr:rowOff>
    </xdr:to>
    <xdr:sp macro="" textlink="">
      <xdr:nvSpPr>
        <xdr:cNvPr id="18" name="TextBox 17">
          <a:extLst>
            <a:ext uri="{FF2B5EF4-FFF2-40B4-BE49-F238E27FC236}">
              <a16:creationId xmlns:a16="http://schemas.microsoft.com/office/drawing/2014/main" id="{DF4E5675-A2ED-E58D-5BE4-9A62DCB4E948}"/>
            </a:ext>
          </a:extLst>
        </xdr:cNvPr>
        <xdr:cNvSpPr txBox="1"/>
      </xdr:nvSpPr>
      <xdr:spPr>
        <a:xfrm>
          <a:off x="8013700" y="9385300"/>
          <a:ext cx="939800" cy="15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a:latin typeface="Corbel" panose="020B0503020204020204" pitchFamily="34" charset="0"/>
            </a:rPr>
            <a:t>Top 3 States</a:t>
          </a:r>
        </a:p>
      </xdr:txBody>
    </xdr:sp>
    <xdr:clientData/>
  </xdr:twoCellAnchor>
  <xdr:twoCellAnchor>
    <xdr:from>
      <xdr:col>3</xdr:col>
      <xdr:colOff>450850</xdr:colOff>
      <xdr:row>66</xdr:row>
      <xdr:rowOff>101600</xdr:rowOff>
    </xdr:from>
    <xdr:to>
      <xdr:col>8</xdr:col>
      <xdr:colOff>387350</xdr:colOff>
      <xdr:row>81</xdr:row>
      <xdr:rowOff>82550</xdr:rowOff>
    </xdr:to>
    <xdr:graphicFrame macro="">
      <xdr:nvGraphicFramePr>
        <xdr:cNvPr id="19" name="Chart 18">
          <a:extLst>
            <a:ext uri="{FF2B5EF4-FFF2-40B4-BE49-F238E27FC236}">
              <a16:creationId xmlns:a16="http://schemas.microsoft.com/office/drawing/2014/main" id="{3E1CA8A3-412A-4C1A-9DC4-5AFDD24A3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469900</xdr:colOff>
      <xdr:row>66</xdr:row>
      <xdr:rowOff>95250</xdr:rowOff>
    </xdr:from>
    <xdr:to>
      <xdr:col>15</xdr:col>
      <xdr:colOff>527050</xdr:colOff>
      <xdr:row>81</xdr:row>
      <xdr:rowOff>76200</xdr:rowOff>
    </xdr:to>
    <xdr:graphicFrame macro="">
      <xdr:nvGraphicFramePr>
        <xdr:cNvPr id="20" name="Chart 19">
          <a:extLst>
            <a:ext uri="{FF2B5EF4-FFF2-40B4-BE49-F238E27FC236}">
              <a16:creationId xmlns:a16="http://schemas.microsoft.com/office/drawing/2014/main" id="{78EFDB72-9755-4915-87AA-03F238B9E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82550</xdr:colOff>
      <xdr:row>66</xdr:row>
      <xdr:rowOff>101600</xdr:rowOff>
    </xdr:from>
    <xdr:to>
      <xdr:col>3</xdr:col>
      <xdr:colOff>368300</xdr:colOff>
      <xdr:row>98</xdr:row>
      <xdr:rowOff>82550</xdr:rowOff>
    </xdr:to>
    <xdr:sp macro="" textlink="">
      <xdr:nvSpPr>
        <xdr:cNvPr id="21" name="TextBox 20">
          <a:extLst>
            <a:ext uri="{FF2B5EF4-FFF2-40B4-BE49-F238E27FC236}">
              <a16:creationId xmlns:a16="http://schemas.microsoft.com/office/drawing/2014/main" id="{8F91C744-C2DF-4A88-B558-E08FC8FB0EF8}"/>
            </a:ext>
          </a:extLst>
        </xdr:cNvPr>
        <xdr:cNvSpPr txBox="1"/>
      </xdr:nvSpPr>
      <xdr:spPr>
        <a:xfrm>
          <a:off x="82550" y="12255500"/>
          <a:ext cx="2114550" cy="5873750"/>
        </a:xfrm>
        <a:prstGeom prst="rect">
          <a:avLst/>
        </a:prstGeom>
        <a:solidFill>
          <a:srgbClr val="025464"/>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bg1"/>
              </a:solidFill>
              <a:latin typeface="Corbel" panose="020B0503020204020204" pitchFamily="34" charset="0"/>
            </a:rPr>
            <a:t>Insight</a:t>
          </a:r>
          <a:r>
            <a:rPr lang="en-US" sz="1200">
              <a:solidFill>
                <a:schemeClr val="bg1"/>
              </a:solidFill>
              <a:latin typeface="Corbel" panose="020B0503020204020204" pitchFamily="34" charset="0"/>
            </a:rPr>
            <a:t>:</a:t>
          </a:r>
        </a:p>
        <a:p>
          <a:pPr algn="l"/>
          <a:endParaRPr lang="en-US" sz="120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With emphasis on the speed violation factor, it was found:</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From 2023 to the first quarter of 2024, speed violation has accounted for 59% of  the traffic crashes, while other factors make up the rest. An alarming statistic.</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Upon checking the various zones and their speed violations account, the "north-central"(6,205) and "south-west"(5,705) geopolitical zones take up 60.66% of speed violations.</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Once again, FCT, Abuja in "north-central" and Ogun state in "South-west" are the top 2 perpetrators of this act. with percentages of 18% and 21% in their various zones respectively.</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View the charts by your right for details.</a:t>
          </a:r>
        </a:p>
        <a:p>
          <a:pPr algn="l"/>
          <a:endParaRPr lang="en-US" sz="1200" baseline="0">
            <a:solidFill>
              <a:schemeClr val="bg1"/>
            </a:solidFill>
            <a:latin typeface="Corbel" panose="020B0503020204020204" pitchFamily="34" charset="0"/>
          </a:endParaRPr>
        </a:p>
      </xdr:txBody>
    </xdr:sp>
    <xdr:clientData/>
  </xdr:twoCellAnchor>
  <xdr:twoCellAnchor>
    <xdr:from>
      <xdr:col>3</xdr:col>
      <xdr:colOff>450850</xdr:colOff>
      <xdr:row>81</xdr:row>
      <xdr:rowOff>177800</xdr:rowOff>
    </xdr:from>
    <xdr:to>
      <xdr:col>15</xdr:col>
      <xdr:colOff>527050</xdr:colOff>
      <xdr:row>98</xdr:row>
      <xdr:rowOff>76200</xdr:rowOff>
    </xdr:to>
    <xdr:graphicFrame macro="">
      <xdr:nvGraphicFramePr>
        <xdr:cNvPr id="22" name="Chart 21">
          <a:extLst>
            <a:ext uri="{FF2B5EF4-FFF2-40B4-BE49-F238E27FC236}">
              <a16:creationId xmlns:a16="http://schemas.microsoft.com/office/drawing/2014/main" id="{3B36E6E7-C492-4316-B3EF-0679B0E9C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412750</xdr:colOff>
      <xdr:row>99</xdr:row>
      <xdr:rowOff>88900</xdr:rowOff>
    </xdr:from>
    <xdr:to>
      <xdr:col>15</xdr:col>
      <xdr:colOff>514350</xdr:colOff>
      <xdr:row>116</xdr:row>
      <xdr:rowOff>165100</xdr:rowOff>
    </xdr:to>
    <xdr:graphicFrame macro="">
      <xdr:nvGraphicFramePr>
        <xdr:cNvPr id="23" name="Chart 22">
          <a:extLst>
            <a:ext uri="{FF2B5EF4-FFF2-40B4-BE49-F238E27FC236}">
              <a16:creationId xmlns:a16="http://schemas.microsoft.com/office/drawing/2014/main" id="{AB021502-DEF7-4C27-9AE1-24E940CAB4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450850</xdr:colOff>
      <xdr:row>99</xdr:row>
      <xdr:rowOff>89780</xdr:rowOff>
    </xdr:from>
    <xdr:to>
      <xdr:col>8</xdr:col>
      <xdr:colOff>323850</xdr:colOff>
      <xdr:row>116</xdr:row>
      <xdr:rowOff>171450</xdr:rowOff>
    </xdr:to>
    <xdr:graphicFrame macro="">
      <xdr:nvGraphicFramePr>
        <xdr:cNvPr id="24" name="Chart 23">
          <a:extLst>
            <a:ext uri="{FF2B5EF4-FFF2-40B4-BE49-F238E27FC236}">
              <a16:creationId xmlns:a16="http://schemas.microsoft.com/office/drawing/2014/main" id="{0661F1D3-7F43-4296-9E59-5089381F20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88900</xdr:colOff>
      <xdr:row>99</xdr:row>
      <xdr:rowOff>88900</xdr:rowOff>
    </xdr:from>
    <xdr:to>
      <xdr:col>3</xdr:col>
      <xdr:colOff>374650</xdr:colOff>
      <xdr:row>116</xdr:row>
      <xdr:rowOff>177800</xdr:rowOff>
    </xdr:to>
    <xdr:sp macro="" textlink="">
      <xdr:nvSpPr>
        <xdr:cNvPr id="25" name="TextBox 24">
          <a:extLst>
            <a:ext uri="{FF2B5EF4-FFF2-40B4-BE49-F238E27FC236}">
              <a16:creationId xmlns:a16="http://schemas.microsoft.com/office/drawing/2014/main" id="{C27D175F-76FF-46B8-AC4C-C75EB7C07B6A}"/>
            </a:ext>
          </a:extLst>
        </xdr:cNvPr>
        <xdr:cNvSpPr txBox="1"/>
      </xdr:nvSpPr>
      <xdr:spPr>
        <a:xfrm>
          <a:off x="88900" y="18319750"/>
          <a:ext cx="2114550" cy="3219450"/>
        </a:xfrm>
        <a:prstGeom prst="rect">
          <a:avLst/>
        </a:prstGeom>
        <a:solidFill>
          <a:srgbClr val="025464"/>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chemeClr val="bg1"/>
              </a:solidFill>
              <a:latin typeface="Corbel" panose="020B0503020204020204" pitchFamily="34" charset="0"/>
            </a:rPr>
            <a:t>Insight</a:t>
          </a:r>
          <a:r>
            <a:rPr lang="en-US" sz="1200">
              <a:solidFill>
                <a:schemeClr val="bg1"/>
              </a:solidFill>
              <a:latin typeface="Corbel" panose="020B0503020204020204" pitchFamily="34" charset="0"/>
            </a:rPr>
            <a:t>:</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For the traffic crash outcomes caused by speed violations, 85.8% of victims got injured, and while 14.2% resulted in fatalities(death).</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Once again, "north-central" and "north-west" zones had very high numbers in this department.</a:t>
          </a:r>
        </a:p>
        <a:p>
          <a:pPr algn="l"/>
          <a:endParaRPr lang="en-US" sz="1200" baseline="0">
            <a:solidFill>
              <a:schemeClr val="bg1"/>
            </a:solidFill>
            <a:latin typeface="Corbel" panose="020B0503020204020204" pitchFamily="34" charset="0"/>
          </a:endParaRPr>
        </a:p>
        <a:p>
          <a:pPr algn="l"/>
          <a:r>
            <a:rPr lang="en-US" sz="1200" baseline="0">
              <a:solidFill>
                <a:schemeClr val="bg1"/>
              </a:solidFill>
              <a:latin typeface="Corbel" panose="020B0503020204020204" pitchFamily="34" charset="0"/>
            </a:rPr>
            <a:t>View the charts by your right for details.</a:t>
          </a:r>
        </a:p>
        <a:p>
          <a:pPr algn="l"/>
          <a:endParaRPr lang="en-US" sz="1200" baseline="0">
            <a:solidFill>
              <a:schemeClr val="bg1"/>
            </a:solidFill>
            <a:latin typeface="Corbel" panose="020B0503020204020204" pitchFamily="34" charset="0"/>
          </a:endParaRPr>
        </a:p>
      </xdr:txBody>
    </xdr:sp>
    <xdr:clientData/>
  </xdr:twoCellAnchor>
  <xdr:twoCellAnchor>
    <xdr:from>
      <xdr:col>0</xdr:col>
      <xdr:colOff>95250</xdr:colOff>
      <xdr:row>118</xdr:row>
      <xdr:rowOff>120650</xdr:rowOff>
    </xdr:from>
    <xdr:to>
      <xdr:col>6</xdr:col>
      <xdr:colOff>482600</xdr:colOff>
      <xdr:row>131</xdr:row>
      <xdr:rowOff>82550</xdr:rowOff>
    </xdr:to>
    <xdr:sp macro="" textlink="">
      <xdr:nvSpPr>
        <xdr:cNvPr id="26" name="TextBox 25">
          <a:extLst>
            <a:ext uri="{FF2B5EF4-FFF2-40B4-BE49-F238E27FC236}">
              <a16:creationId xmlns:a16="http://schemas.microsoft.com/office/drawing/2014/main" id="{72E1D7A1-5CC8-4F26-9928-B53CCEBFC1FD}"/>
            </a:ext>
          </a:extLst>
        </xdr:cNvPr>
        <xdr:cNvSpPr txBox="1"/>
      </xdr:nvSpPr>
      <xdr:spPr>
        <a:xfrm>
          <a:off x="95250" y="21850350"/>
          <a:ext cx="4044950" cy="2355850"/>
        </a:xfrm>
        <a:prstGeom prst="rect">
          <a:avLst/>
        </a:prstGeom>
        <a:solidFill>
          <a:schemeClr val="bg1"/>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C55A11"/>
              </a:solidFill>
              <a:latin typeface="Corbel" panose="020B0503020204020204" pitchFamily="34" charset="0"/>
            </a:rPr>
            <a:t>Conclusion</a:t>
          </a:r>
          <a:r>
            <a:rPr lang="en-US" sz="1200">
              <a:solidFill>
                <a:srgbClr val="C55A11"/>
              </a:solidFill>
              <a:latin typeface="Corbel" panose="020B0503020204020204" pitchFamily="34" charset="0"/>
            </a:rPr>
            <a:t>:</a:t>
          </a:r>
        </a:p>
        <a:p>
          <a:pPr algn="l"/>
          <a:endParaRPr lang="en-US" sz="1200">
            <a:solidFill>
              <a:srgbClr val="025464"/>
            </a:solidFill>
            <a:latin typeface="Corbel" panose="020B0503020204020204" pitchFamily="34" charset="0"/>
          </a:endParaRPr>
        </a:p>
        <a:p>
          <a:pPr algn="l"/>
          <a:r>
            <a:rPr lang="en-US" sz="1100">
              <a:solidFill>
                <a:schemeClr val="tx1">
                  <a:lumMod val="95000"/>
                  <a:lumOff val="5000"/>
                </a:schemeClr>
              </a:solidFill>
              <a:latin typeface="Corbel" panose="020B0503020204020204" pitchFamily="34" charset="0"/>
            </a:rPr>
            <a:t>This analysis explored</a:t>
          </a:r>
          <a:r>
            <a:rPr lang="en-US" sz="1100" baseline="0">
              <a:solidFill>
                <a:schemeClr val="tx1">
                  <a:lumMod val="95000"/>
                  <a:lumOff val="5000"/>
                </a:schemeClr>
              </a:solidFill>
              <a:latin typeface="Corbel" panose="020B0503020204020204" pitchFamily="34" charset="0"/>
            </a:rPr>
            <a:t> the road traffic crashes in Nigeria. The results show a high traffic crash rate especially in the north-central and and south-west geo-political zones.States such as Abuja and Ogun are high perpetrators of speed violations that has led to thousands of crashes within this period. </a:t>
          </a:r>
        </a:p>
        <a:p>
          <a:pPr algn="l"/>
          <a:endParaRPr lang="en-US" sz="1100" baseline="0">
            <a:solidFill>
              <a:schemeClr val="tx1">
                <a:lumMod val="95000"/>
                <a:lumOff val="5000"/>
              </a:schemeClr>
            </a:solidFill>
            <a:latin typeface="Corbel" panose="020B0503020204020204" pitchFamily="34" charset="0"/>
          </a:endParaRPr>
        </a:p>
        <a:p>
          <a:pPr algn="l"/>
          <a:r>
            <a:rPr lang="en-US" sz="1100" baseline="0">
              <a:solidFill>
                <a:schemeClr val="tx1">
                  <a:lumMod val="95000"/>
                  <a:lumOff val="5000"/>
                </a:schemeClr>
              </a:solidFill>
              <a:latin typeface="Corbel" panose="020B0503020204020204" pitchFamily="34" charset="0"/>
            </a:rPr>
            <a:t>From 2023 to Q1 2024, 51% of crashes have been as a result of speed violation; Of the crashes that has occured due to speed violation, 85.8% of victims have been injured and 14.2% have met their deaths.</a:t>
          </a:r>
          <a:endParaRPr lang="en-US" sz="1100">
            <a:solidFill>
              <a:srgbClr val="025464"/>
            </a:solidFill>
            <a:latin typeface="Corbel" panose="020B0503020204020204" pitchFamily="34" charset="0"/>
          </a:endParaRPr>
        </a:p>
      </xdr:txBody>
    </xdr:sp>
    <xdr:clientData/>
  </xdr:twoCellAnchor>
  <xdr:twoCellAnchor>
    <xdr:from>
      <xdr:col>0</xdr:col>
      <xdr:colOff>38100</xdr:colOff>
      <xdr:row>117</xdr:row>
      <xdr:rowOff>146050</xdr:rowOff>
    </xdr:from>
    <xdr:to>
      <xdr:col>15</xdr:col>
      <xdr:colOff>596900</xdr:colOff>
      <xdr:row>117</xdr:row>
      <xdr:rowOff>158750</xdr:rowOff>
    </xdr:to>
    <xdr:cxnSp macro="">
      <xdr:nvCxnSpPr>
        <xdr:cNvPr id="28" name="Straight Connector 27">
          <a:extLst>
            <a:ext uri="{FF2B5EF4-FFF2-40B4-BE49-F238E27FC236}">
              <a16:creationId xmlns:a16="http://schemas.microsoft.com/office/drawing/2014/main" id="{7ED7EF22-FF94-4169-B66F-C82EDE3A1563}"/>
            </a:ext>
          </a:extLst>
        </xdr:cNvPr>
        <xdr:cNvCxnSpPr/>
      </xdr:nvCxnSpPr>
      <xdr:spPr>
        <a:xfrm>
          <a:off x="38100" y="21691600"/>
          <a:ext cx="9702800" cy="12700"/>
        </a:xfrm>
        <a:prstGeom prst="line">
          <a:avLst/>
        </a:prstGeom>
        <a:ln w="9525" cap="flat" cmpd="sng" algn="ctr">
          <a:solidFill>
            <a:schemeClr val="accent3"/>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565150</xdr:colOff>
      <xdr:row>118</xdr:row>
      <xdr:rowOff>120650</xdr:rowOff>
    </xdr:from>
    <xdr:to>
      <xdr:col>15</xdr:col>
      <xdr:colOff>508000</xdr:colOff>
      <xdr:row>131</xdr:row>
      <xdr:rowOff>82550</xdr:rowOff>
    </xdr:to>
    <xdr:sp macro="" textlink="">
      <xdr:nvSpPr>
        <xdr:cNvPr id="29" name="TextBox 28">
          <a:extLst>
            <a:ext uri="{FF2B5EF4-FFF2-40B4-BE49-F238E27FC236}">
              <a16:creationId xmlns:a16="http://schemas.microsoft.com/office/drawing/2014/main" id="{5AC1D5B0-0BB5-4F0A-817B-75CC37A8643A}"/>
            </a:ext>
          </a:extLst>
        </xdr:cNvPr>
        <xdr:cNvSpPr txBox="1"/>
      </xdr:nvSpPr>
      <xdr:spPr>
        <a:xfrm>
          <a:off x="4222750" y="21850350"/>
          <a:ext cx="5429250" cy="2355850"/>
        </a:xfrm>
        <a:prstGeom prst="rect">
          <a:avLst/>
        </a:prstGeom>
        <a:solidFill>
          <a:schemeClr val="bg1"/>
        </a:solidFill>
        <a:ln w="3175" cmpd="sng">
          <a:solidFill>
            <a:srgbClr val="C55A11"/>
          </a:solid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a:solidFill>
                <a:srgbClr val="C55A11"/>
              </a:solidFill>
              <a:latin typeface="Corbel" panose="020B0503020204020204" pitchFamily="34" charset="0"/>
            </a:rPr>
            <a:t>Recommendations</a:t>
          </a:r>
          <a:r>
            <a:rPr lang="en-US" sz="1200">
              <a:solidFill>
                <a:srgbClr val="C55A11"/>
              </a:solidFill>
              <a:latin typeface="Corbel" panose="020B0503020204020204" pitchFamily="34" charset="0"/>
            </a:rPr>
            <a:t>:</a:t>
          </a:r>
        </a:p>
        <a:p>
          <a:pPr algn="l"/>
          <a:endParaRPr lang="en-US" sz="1200">
            <a:solidFill>
              <a:srgbClr val="025464"/>
            </a:solidFill>
            <a:latin typeface="Corbel" panose="020B0503020204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Corbel" panose="020B0503020204020204" pitchFamily="34" charset="0"/>
              <a:ea typeface="+mn-ea"/>
              <a:cs typeface="+mn-cs"/>
            </a:rPr>
            <a:t>&gt; Implement automated speed enforcement systems, such as speed cameras, in high-risk states like Ogun state and FCT.</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Corbel" panose="020B0503020204020204" pitchFamily="34" charset="0"/>
              <a:ea typeface="+mn-ea"/>
              <a:cs typeface="+mn-cs"/>
            </a:rPr>
            <a:t>&gt; Introduce speed limiters in commercial vehicles.</a:t>
          </a:r>
          <a:endParaRPr lang="en-US" sz="1100">
            <a:effectLst/>
            <a:latin typeface="Corbel" panose="020B0503020204020204" pitchFamily="34"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Corbel" panose="020B0503020204020204" pitchFamily="34" charset="0"/>
              <a:ea typeface="+mn-ea"/>
              <a:cs typeface="+mn-cs"/>
            </a:rPr>
            <a:t>&gt; Implement crash monitoring systems using GPS, telematics, and AI-driven data analytics to detect high-risk driving behaviors like speeding, aggressive driving, and sudden braking.</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Corbel" panose="020B0503020204020204" pitchFamily="34" charset="0"/>
              <a:ea typeface="+mn-ea"/>
              <a:cs typeface="+mn-cs"/>
            </a:rPr>
            <a:t>&gt; Ban the use of mobile phones while driving.</a:t>
          </a:r>
          <a:r>
            <a:rPr lang="en-US" sz="1100" baseline="0">
              <a:solidFill>
                <a:schemeClr val="dk1"/>
              </a:solidFill>
              <a:effectLst/>
              <a:latin typeface="Corbel" panose="020B0503020204020204" pitchFamily="34" charset="0"/>
              <a:ea typeface="+mn-ea"/>
              <a:cs typeface="+mn-cs"/>
            </a:rPr>
            <a:t> </a:t>
          </a:r>
          <a:r>
            <a:rPr lang="en-US" sz="1100">
              <a:solidFill>
                <a:schemeClr val="dk1"/>
              </a:solidFill>
              <a:effectLst/>
              <a:latin typeface="Corbel" panose="020B0503020204020204" pitchFamily="34" charset="0"/>
              <a:ea typeface="+mn-ea"/>
              <a:cs typeface="+mn-cs"/>
            </a:rPr>
            <a:t>Increase the number of patrol officers focusing on distracted driving offenses.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Corbel" panose="020B0503020204020204" pitchFamily="34" charset="0"/>
              <a:ea typeface="+mn-ea"/>
              <a:cs typeface="+mn-cs"/>
            </a:rPr>
            <a:t>&gt; Enforce mandatory jail time for serious offenders, especially those involved in crashes with injuries or fatalities. Repeat offenders should face license suspension or/and longer</a:t>
          </a:r>
          <a:r>
            <a:rPr lang="en-US" sz="1100" baseline="0">
              <a:solidFill>
                <a:schemeClr val="dk1"/>
              </a:solidFill>
              <a:effectLst/>
              <a:latin typeface="Corbel" panose="020B0503020204020204" pitchFamily="34" charset="0"/>
              <a:ea typeface="+mn-ea"/>
              <a:cs typeface="+mn-cs"/>
            </a:rPr>
            <a:t> jail time</a:t>
          </a:r>
          <a:r>
            <a:rPr lang="en-US" sz="1100">
              <a:solidFill>
                <a:schemeClr val="dk1"/>
              </a:solidFill>
              <a:effectLst/>
              <a:latin typeface="Corbel" panose="020B0503020204020204" pitchFamily="34" charset="0"/>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algn="l"/>
          <a:endParaRPr lang="en-US" sz="1200">
            <a:solidFill>
              <a:srgbClr val="025464"/>
            </a:solidFill>
            <a:latin typeface="Corbel" panose="020B0503020204020204" pitchFamily="34" charset="0"/>
          </a:endParaRPr>
        </a:p>
      </xdr:txBody>
    </xdr:sp>
    <xdr:clientData/>
  </xdr:twoCellAnchor>
  <xdr:twoCellAnchor>
    <xdr:from>
      <xdr:col>4</xdr:col>
      <xdr:colOff>120650</xdr:colOff>
      <xdr:row>13</xdr:row>
      <xdr:rowOff>114300</xdr:rowOff>
    </xdr:from>
    <xdr:to>
      <xdr:col>6</xdr:col>
      <xdr:colOff>12700</xdr:colOff>
      <xdr:row>15</xdr:row>
      <xdr:rowOff>158750</xdr:rowOff>
    </xdr:to>
    <xdr:sp macro="" textlink="">
      <xdr:nvSpPr>
        <xdr:cNvPr id="30" name="TextBox 29">
          <a:extLst>
            <a:ext uri="{FF2B5EF4-FFF2-40B4-BE49-F238E27FC236}">
              <a16:creationId xmlns:a16="http://schemas.microsoft.com/office/drawing/2014/main" id="{1C9472B3-F246-4DB1-9F2E-4B94374C009B}"/>
            </a:ext>
          </a:extLst>
        </xdr:cNvPr>
        <xdr:cNvSpPr txBox="1"/>
      </xdr:nvSpPr>
      <xdr:spPr>
        <a:xfrm>
          <a:off x="2559050" y="2508250"/>
          <a:ext cx="1111250" cy="4127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a:solidFill>
                <a:srgbClr val="025464"/>
              </a:solidFill>
              <a:latin typeface="Corbel" panose="020B0503020204020204" pitchFamily="34" charset="0"/>
              <a:ea typeface="+mn-ea"/>
              <a:cs typeface="+mn-cs"/>
            </a:rPr>
            <a:t>Total</a:t>
          </a:r>
          <a:r>
            <a:rPr lang="en-US" sz="1200" baseline="0">
              <a:solidFill>
                <a:srgbClr val="025464"/>
              </a:solidFill>
              <a:latin typeface="Corbel" panose="020B0503020204020204" pitchFamily="34" charset="0"/>
              <a:ea typeface="+mn-ea"/>
              <a:cs typeface="+mn-cs"/>
            </a:rPr>
            <a:t> Crashes</a:t>
          </a:r>
          <a:endParaRPr lang="en-US" sz="1200">
            <a:solidFill>
              <a:srgbClr val="025464"/>
            </a:solidFill>
            <a:latin typeface="Corbel" panose="020B0503020204020204" pitchFamily="34" charset="0"/>
            <a:ea typeface="+mn-ea"/>
            <a:cs typeface="+mn-cs"/>
          </a:endParaRPr>
        </a:p>
      </xdr:txBody>
    </xdr:sp>
    <xdr:clientData/>
  </xdr:twoCellAnchor>
  <xdr:twoCellAnchor>
    <xdr:from>
      <xdr:col>4</xdr:col>
      <xdr:colOff>323850</xdr:colOff>
      <xdr:row>14</xdr:row>
      <xdr:rowOff>127000</xdr:rowOff>
    </xdr:from>
    <xdr:to>
      <xdr:col>5</xdr:col>
      <xdr:colOff>361950</xdr:colOff>
      <xdr:row>15</xdr:row>
      <xdr:rowOff>146050</xdr:rowOff>
    </xdr:to>
    <xdr:sp macro="" textlink="Nigerian_Road_Traffic_Crash!P2">
      <xdr:nvSpPr>
        <xdr:cNvPr id="31" name="TextBox 30">
          <a:extLst>
            <a:ext uri="{FF2B5EF4-FFF2-40B4-BE49-F238E27FC236}">
              <a16:creationId xmlns:a16="http://schemas.microsoft.com/office/drawing/2014/main" id="{E8D01A36-3264-42B9-A5BC-2CEC0149A49C}"/>
            </a:ext>
          </a:extLst>
        </xdr:cNvPr>
        <xdr:cNvSpPr txBox="1"/>
      </xdr:nvSpPr>
      <xdr:spPr>
        <a:xfrm>
          <a:off x="2762250" y="2705100"/>
          <a:ext cx="6477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2B739F6A-9BCD-4F9F-ACEF-E5A7E68DE1E7}" type="TxLink">
            <a:rPr lang="en-US" sz="1100" b="0" i="0" u="none" strike="noStrike">
              <a:solidFill>
                <a:srgbClr val="C55A11"/>
              </a:solidFill>
              <a:latin typeface="Calibri"/>
              <a:ea typeface="+mn-ea"/>
              <a:cs typeface="Calibri"/>
            </a:rPr>
            <a:pPr marL="0" indent="0" algn="ctr"/>
            <a:t> 43,262 </a:t>
          </a:fld>
          <a:endParaRPr lang="en-US" sz="1100" b="0" i="0" u="none" strike="noStrike">
            <a:solidFill>
              <a:srgbClr val="C55A11"/>
            </a:solidFill>
            <a:latin typeface="Calibri"/>
            <a:ea typeface="+mn-ea"/>
            <a:cs typeface="Calibri"/>
          </a:endParaRPr>
        </a:p>
      </xdr:txBody>
    </xdr:sp>
    <xdr:clientData/>
  </xdr:twoCellAnchor>
  <xdr:twoCellAnchor>
    <xdr:from>
      <xdr:col>10</xdr:col>
      <xdr:colOff>152400</xdr:colOff>
      <xdr:row>13</xdr:row>
      <xdr:rowOff>133350</xdr:rowOff>
    </xdr:from>
    <xdr:to>
      <xdr:col>13</xdr:col>
      <xdr:colOff>19050</xdr:colOff>
      <xdr:row>15</xdr:row>
      <xdr:rowOff>177800</xdr:rowOff>
    </xdr:to>
    <xdr:sp macro="" textlink="">
      <xdr:nvSpPr>
        <xdr:cNvPr id="32" name="TextBox 31">
          <a:extLst>
            <a:ext uri="{FF2B5EF4-FFF2-40B4-BE49-F238E27FC236}">
              <a16:creationId xmlns:a16="http://schemas.microsoft.com/office/drawing/2014/main" id="{D2F0AB88-B000-41A5-81DC-C17DC54DA3C9}"/>
            </a:ext>
          </a:extLst>
        </xdr:cNvPr>
        <xdr:cNvSpPr txBox="1"/>
      </xdr:nvSpPr>
      <xdr:spPr>
        <a:xfrm>
          <a:off x="6248400" y="2527300"/>
          <a:ext cx="1695450" cy="4127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a:solidFill>
                <a:srgbClr val="025464"/>
              </a:solidFill>
              <a:latin typeface="Corbel" panose="020B0503020204020204" pitchFamily="34" charset="0"/>
              <a:ea typeface="+mn-ea"/>
              <a:cs typeface="+mn-cs"/>
            </a:rPr>
            <a:t>Total</a:t>
          </a:r>
          <a:r>
            <a:rPr lang="en-US" sz="1200" baseline="0">
              <a:solidFill>
                <a:srgbClr val="025464"/>
              </a:solidFill>
              <a:latin typeface="Corbel" panose="020B0503020204020204" pitchFamily="34" charset="0"/>
              <a:ea typeface="+mn-ea"/>
              <a:cs typeface="+mn-cs"/>
            </a:rPr>
            <a:t> Vehicles involved</a:t>
          </a:r>
          <a:endParaRPr lang="en-US" sz="1200">
            <a:solidFill>
              <a:srgbClr val="025464"/>
            </a:solidFill>
            <a:latin typeface="Corbel" panose="020B0503020204020204" pitchFamily="34" charset="0"/>
            <a:ea typeface="+mn-ea"/>
            <a:cs typeface="+mn-cs"/>
          </a:endParaRPr>
        </a:p>
      </xdr:txBody>
    </xdr:sp>
    <xdr:clientData/>
  </xdr:twoCellAnchor>
  <xdr:twoCellAnchor>
    <xdr:from>
      <xdr:col>11</xdr:col>
      <xdr:colOff>57150</xdr:colOff>
      <xdr:row>14</xdr:row>
      <xdr:rowOff>139700</xdr:rowOff>
    </xdr:from>
    <xdr:to>
      <xdr:col>12</xdr:col>
      <xdr:colOff>95250</xdr:colOff>
      <xdr:row>15</xdr:row>
      <xdr:rowOff>158750</xdr:rowOff>
    </xdr:to>
    <xdr:sp macro="" textlink="Nigerian_Road_Traffic_Crash!P5">
      <xdr:nvSpPr>
        <xdr:cNvPr id="33" name="TextBox 32">
          <a:extLst>
            <a:ext uri="{FF2B5EF4-FFF2-40B4-BE49-F238E27FC236}">
              <a16:creationId xmlns:a16="http://schemas.microsoft.com/office/drawing/2014/main" id="{D5C054AC-FAB6-42A0-8C0E-037BBA8E4878}"/>
            </a:ext>
          </a:extLst>
        </xdr:cNvPr>
        <xdr:cNvSpPr txBox="1"/>
      </xdr:nvSpPr>
      <xdr:spPr>
        <a:xfrm>
          <a:off x="6762750" y="2717800"/>
          <a:ext cx="6477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96EA90-42D9-419E-9DF5-DF2B270FCB37}" type="TxLink">
            <a:rPr lang="en-US" sz="1100" b="0" i="0" u="none" strike="noStrike">
              <a:solidFill>
                <a:srgbClr val="C55A11"/>
              </a:solidFill>
              <a:latin typeface="Calibri"/>
              <a:ea typeface="+mn-ea"/>
              <a:cs typeface="Calibri"/>
            </a:rPr>
            <a:pPr algn="ctr"/>
            <a:t> 52,146 </a:t>
          </a:fld>
          <a:endParaRPr lang="en-US" sz="1600">
            <a:solidFill>
              <a:srgbClr val="C55A11"/>
            </a:solidFill>
            <a:latin typeface="Arial Rounded MT Bold" panose="020F0704030504030204" pitchFamily="34" charset="0"/>
            <a:ea typeface="+mn-ea"/>
            <a:cs typeface="+mn-cs"/>
          </a:endParaRPr>
        </a:p>
      </xdr:txBody>
    </xdr:sp>
    <xdr:clientData/>
  </xdr:twoCellAnchor>
  <xdr:twoCellAnchor>
    <xdr:from>
      <xdr:col>6</xdr:col>
      <xdr:colOff>133350</xdr:colOff>
      <xdr:row>13</xdr:row>
      <xdr:rowOff>127000</xdr:rowOff>
    </xdr:from>
    <xdr:to>
      <xdr:col>8</xdr:col>
      <xdr:colOff>25400</xdr:colOff>
      <xdr:row>15</xdr:row>
      <xdr:rowOff>171450</xdr:rowOff>
    </xdr:to>
    <xdr:sp macro="" textlink="">
      <xdr:nvSpPr>
        <xdr:cNvPr id="34" name="TextBox 33">
          <a:extLst>
            <a:ext uri="{FF2B5EF4-FFF2-40B4-BE49-F238E27FC236}">
              <a16:creationId xmlns:a16="http://schemas.microsoft.com/office/drawing/2014/main" id="{5AB2A899-3D4E-250F-7216-6F71E016F494}"/>
            </a:ext>
          </a:extLst>
        </xdr:cNvPr>
        <xdr:cNvSpPr txBox="1"/>
      </xdr:nvSpPr>
      <xdr:spPr>
        <a:xfrm>
          <a:off x="3790950" y="2520950"/>
          <a:ext cx="1111250" cy="4127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a:solidFill>
                <a:srgbClr val="025464"/>
              </a:solidFill>
              <a:latin typeface="Corbel" panose="020B0503020204020204" pitchFamily="34" charset="0"/>
              <a:ea typeface="+mn-ea"/>
              <a:cs typeface="+mn-cs"/>
            </a:rPr>
            <a:t>Total</a:t>
          </a:r>
          <a:r>
            <a:rPr lang="en-US" sz="1200" baseline="0">
              <a:solidFill>
                <a:srgbClr val="025464"/>
              </a:solidFill>
              <a:latin typeface="Corbel" panose="020B0503020204020204" pitchFamily="34" charset="0"/>
              <a:ea typeface="+mn-ea"/>
              <a:cs typeface="+mn-cs"/>
            </a:rPr>
            <a:t> Injured</a:t>
          </a:r>
          <a:endParaRPr lang="en-US" sz="1200">
            <a:solidFill>
              <a:srgbClr val="025464"/>
            </a:solidFill>
            <a:latin typeface="Corbel" panose="020B0503020204020204" pitchFamily="34" charset="0"/>
            <a:ea typeface="+mn-ea"/>
            <a:cs typeface="+mn-cs"/>
          </a:endParaRPr>
        </a:p>
      </xdr:txBody>
    </xdr:sp>
    <xdr:clientData/>
  </xdr:twoCellAnchor>
  <xdr:twoCellAnchor>
    <xdr:from>
      <xdr:col>6</xdr:col>
      <xdr:colOff>317500</xdr:colOff>
      <xdr:row>14</xdr:row>
      <xdr:rowOff>139700</xdr:rowOff>
    </xdr:from>
    <xdr:to>
      <xdr:col>7</xdr:col>
      <xdr:colOff>444500</xdr:colOff>
      <xdr:row>15</xdr:row>
      <xdr:rowOff>171450</xdr:rowOff>
    </xdr:to>
    <xdr:sp macro="" textlink="Nigerian_Road_Traffic_Crash!P3">
      <xdr:nvSpPr>
        <xdr:cNvPr id="35" name="TextBox 34">
          <a:extLst>
            <a:ext uri="{FF2B5EF4-FFF2-40B4-BE49-F238E27FC236}">
              <a16:creationId xmlns:a16="http://schemas.microsoft.com/office/drawing/2014/main" id="{1CA2D3B9-3864-F14B-5496-C80AB91B1CD6}"/>
            </a:ext>
          </a:extLst>
        </xdr:cNvPr>
        <xdr:cNvSpPr txBox="1"/>
      </xdr:nvSpPr>
      <xdr:spPr>
        <a:xfrm>
          <a:off x="3975100" y="2717800"/>
          <a:ext cx="7366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4C7ACEA-596D-437E-970A-F75D17D7AD51}" type="TxLink">
            <a:rPr lang="en-US" sz="1100" b="0" i="0" u="none" strike="noStrike">
              <a:solidFill>
                <a:srgbClr val="C55A11"/>
              </a:solidFill>
              <a:latin typeface="Calibri"/>
              <a:ea typeface="+mn-ea"/>
              <a:cs typeface="Calibri"/>
            </a:rPr>
            <a:pPr marL="0" indent="0" algn="ctr"/>
            <a:t> 127,237 </a:t>
          </a:fld>
          <a:endParaRPr lang="en-US" sz="1100" b="0" i="0" u="none" strike="noStrike">
            <a:solidFill>
              <a:srgbClr val="C55A11"/>
            </a:solidFill>
            <a:latin typeface="Calibri"/>
            <a:ea typeface="+mn-ea"/>
            <a:cs typeface="Calibri"/>
          </a:endParaRPr>
        </a:p>
      </xdr:txBody>
    </xdr:sp>
    <xdr:clientData/>
  </xdr:twoCellAnchor>
  <xdr:twoCellAnchor>
    <xdr:from>
      <xdr:col>8</xdr:col>
      <xdr:colOff>146050</xdr:colOff>
      <xdr:row>13</xdr:row>
      <xdr:rowOff>133350</xdr:rowOff>
    </xdr:from>
    <xdr:to>
      <xdr:col>10</xdr:col>
      <xdr:colOff>38100</xdr:colOff>
      <xdr:row>15</xdr:row>
      <xdr:rowOff>177800</xdr:rowOff>
    </xdr:to>
    <xdr:sp macro="" textlink="">
      <xdr:nvSpPr>
        <xdr:cNvPr id="36" name="TextBox 35">
          <a:extLst>
            <a:ext uri="{FF2B5EF4-FFF2-40B4-BE49-F238E27FC236}">
              <a16:creationId xmlns:a16="http://schemas.microsoft.com/office/drawing/2014/main" id="{45B39ED8-325C-2624-42F9-7709B0337317}"/>
            </a:ext>
          </a:extLst>
        </xdr:cNvPr>
        <xdr:cNvSpPr txBox="1"/>
      </xdr:nvSpPr>
      <xdr:spPr>
        <a:xfrm>
          <a:off x="5022850" y="2527300"/>
          <a:ext cx="1111250" cy="412750"/>
        </a:xfrm>
        <a:prstGeom prst="rect">
          <a:avLst/>
        </a:prstGeom>
        <a:solidFill>
          <a:schemeClr val="bg1"/>
        </a:solidFill>
        <a:ln w="9525" cmpd="sng">
          <a:noFill/>
        </a:ln>
        <a:effectLst>
          <a:outerShdw blurRad="50800" dist="38100" dir="5400000" algn="t" rotWithShape="0">
            <a:schemeClr val="bg1">
              <a:lumMod val="65000"/>
              <a:alpha val="80000"/>
            </a:scheme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US" sz="1200">
              <a:solidFill>
                <a:srgbClr val="025464"/>
              </a:solidFill>
              <a:latin typeface="Corbel" panose="020B0503020204020204" pitchFamily="34" charset="0"/>
              <a:ea typeface="+mn-ea"/>
              <a:cs typeface="+mn-cs"/>
            </a:rPr>
            <a:t>Total</a:t>
          </a:r>
          <a:r>
            <a:rPr lang="en-US" sz="1200" baseline="0">
              <a:solidFill>
                <a:srgbClr val="025464"/>
              </a:solidFill>
              <a:latin typeface="Corbel" panose="020B0503020204020204" pitchFamily="34" charset="0"/>
              <a:ea typeface="+mn-ea"/>
              <a:cs typeface="+mn-cs"/>
            </a:rPr>
            <a:t> Deaths</a:t>
          </a:r>
          <a:endParaRPr lang="en-US" sz="1200">
            <a:solidFill>
              <a:srgbClr val="025464"/>
            </a:solidFill>
            <a:latin typeface="Corbel" panose="020B0503020204020204" pitchFamily="34" charset="0"/>
            <a:ea typeface="+mn-ea"/>
            <a:cs typeface="+mn-cs"/>
          </a:endParaRPr>
        </a:p>
      </xdr:txBody>
    </xdr:sp>
    <xdr:clientData/>
  </xdr:twoCellAnchor>
  <xdr:twoCellAnchor>
    <xdr:from>
      <xdr:col>8</xdr:col>
      <xdr:colOff>349250</xdr:colOff>
      <xdr:row>14</xdr:row>
      <xdr:rowOff>146050</xdr:rowOff>
    </xdr:from>
    <xdr:to>
      <xdr:col>9</xdr:col>
      <xdr:colOff>387350</xdr:colOff>
      <xdr:row>15</xdr:row>
      <xdr:rowOff>165100</xdr:rowOff>
    </xdr:to>
    <xdr:sp macro="" textlink="Nigerian_Road_Traffic_Crash!P4">
      <xdr:nvSpPr>
        <xdr:cNvPr id="37" name="TextBox 36">
          <a:extLst>
            <a:ext uri="{FF2B5EF4-FFF2-40B4-BE49-F238E27FC236}">
              <a16:creationId xmlns:a16="http://schemas.microsoft.com/office/drawing/2014/main" id="{19410AD1-11ED-013B-7C82-C11E0619D815}"/>
            </a:ext>
          </a:extLst>
        </xdr:cNvPr>
        <xdr:cNvSpPr txBox="1"/>
      </xdr:nvSpPr>
      <xdr:spPr>
        <a:xfrm>
          <a:off x="5226050" y="2724150"/>
          <a:ext cx="64770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7F561A70-FA85-430D-80A9-1BF2D3ED63C3}" type="TxLink">
            <a:rPr lang="en-US" sz="1100" b="0" i="0" u="none" strike="noStrike">
              <a:solidFill>
                <a:srgbClr val="C55A11"/>
              </a:solidFill>
              <a:latin typeface="Calibri"/>
              <a:ea typeface="+mn-ea"/>
              <a:cs typeface="Calibri"/>
            </a:rPr>
            <a:pPr marL="0" indent="0" algn="ctr"/>
            <a:t> 21,031 </a:t>
          </a:fld>
          <a:endParaRPr lang="en-US" sz="1100" b="0" i="0" u="none" strike="noStrike">
            <a:solidFill>
              <a:srgbClr val="C55A11"/>
            </a:solidFill>
            <a:latin typeface="Calibri"/>
            <a:ea typeface="+mn-ea"/>
            <a:cs typeface="Calibri"/>
          </a:endParaRPr>
        </a:p>
      </xdr:txBody>
    </xdr:sp>
    <xdr:clientData/>
  </xdr:twoCellAnchor>
  <xdr:twoCellAnchor>
    <xdr:from>
      <xdr:col>0</xdr:col>
      <xdr:colOff>25400</xdr:colOff>
      <xdr:row>13</xdr:row>
      <xdr:rowOff>158750</xdr:rowOff>
    </xdr:from>
    <xdr:to>
      <xdr:col>15</xdr:col>
      <xdr:colOff>584200</xdr:colOff>
      <xdr:row>13</xdr:row>
      <xdr:rowOff>171450</xdr:rowOff>
    </xdr:to>
    <xdr:cxnSp macro="">
      <xdr:nvCxnSpPr>
        <xdr:cNvPr id="7" name="Straight Connector 6">
          <a:extLst>
            <a:ext uri="{FF2B5EF4-FFF2-40B4-BE49-F238E27FC236}">
              <a16:creationId xmlns:a16="http://schemas.microsoft.com/office/drawing/2014/main" id="{9DFACD4D-86FE-9AFC-1377-C5A6CD6137C9}"/>
            </a:ext>
          </a:extLst>
        </xdr:cNvPr>
        <xdr:cNvCxnSpPr/>
      </xdr:nvCxnSpPr>
      <xdr:spPr>
        <a:xfrm>
          <a:off x="25400" y="2552700"/>
          <a:ext cx="9702800" cy="12700"/>
        </a:xfrm>
        <a:prstGeom prst="line">
          <a:avLst/>
        </a:prstGeom>
        <a:ln w="9525" cap="flat" cmpd="sng" algn="ctr">
          <a:solidFill>
            <a:schemeClr val="accent3"/>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234950</xdr:colOff>
      <xdr:row>131</xdr:row>
      <xdr:rowOff>6350</xdr:rowOff>
    </xdr:from>
    <xdr:to>
      <xdr:col>16</xdr:col>
      <xdr:colOff>31750</xdr:colOff>
      <xdr:row>132</xdr:row>
      <xdr:rowOff>12700</xdr:rowOff>
    </xdr:to>
    <xdr:sp macro="" textlink="">
      <xdr:nvSpPr>
        <xdr:cNvPr id="6" name="TextBox 5">
          <a:extLst>
            <a:ext uri="{FF2B5EF4-FFF2-40B4-BE49-F238E27FC236}">
              <a16:creationId xmlns:a16="http://schemas.microsoft.com/office/drawing/2014/main" id="{F495194B-4B90-9E90-B90E-03A19E8D7873}"/>
            </a:ext>
          </a:extLst>
        </xdr:cNvPr>
        <xdr:cNvSpPr txBox="1"/>
      </xdr:nvSpPr>
      <xdr:spPr>
        <a:xfrm>
          <a:off x="7550150" y="24130000"/>
          <a:ext cx="22352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Dubai Light" panose="020B0303030403030204" pitchFamily="34" charset="-78"/>
              <a:cs typeface="Dubai Light" panose="020B0303030403030204" pitchFamily="34" charset="-78"/>
            </a:rPr>
            <a:t>©️Uloh C. Armstrong/uloharmstrong@gmail.com</a:t>
          </a:r>
        </a:p>
      </xdr:txBody>
    </xdr:sp>
    <xdr:clientData/>
  </xdr:twoCellAnchor>
  <xdr:twoCellAnchor>
    <xdr:from>
      <xdr:col>0</xdr:col>
      <xdr:colOff>6350</xdr:colOff>
      <xdr:row>32</xdr:row>
      <xdr:rowOff>6350</xdr:rowOff>
    </xdr:from>
    <xdr:to>
      <xdr:col>3</xdr:col>
      <xdr:colOff>501650</xdr:colOff>
      <xdr:row>33</xdr:row>
      <xdr:rowOff>38100</xdr:rowOff>
    </xdr:to>
    <xdr:sp macro="" textlink="">
      <xdr:nvSpPr>
        <xdr:cNvPr id="8" name="TextBox 7">
          <a:extLst>
            <a:ext uri="{FF2B5EF4-FFF2-40B4-BE49-F238E27FC236}">
              <a16:creationId xmlns:a16="http://schemas.microsoft.com/office/drawing/2014/main" id="{3F0DA1C5-B30E-417E-96D0-FDE866D04E00}"/>
            </a:ext>
          </a:extLst>
        </xdr:cNvPr>
        <xdr:cNvSpPr txBox="1"/>
      </xdr:nvSpPr>
      <xdr:spPr>
        <a:xfrm>
          <a:off x="6350" y="5899150"/>
          <a:ext cx="23241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Dubai Light" panose="020B0303030403030204" pitchFamily="34" charset="-78"/>
              <a:cs typeface="Dubai Light" panose="020B0303030403030204" pitchFamily="34" charset="-78"/>
            </a:rPr>
            <a:t>©️Uloh C. Armstrong/uloharmstrong@gmail.com</a:t>
          </a:r>
        </a:p>
      </xdr:txBody>
    </xdr:sp>
    <xdr:clientData/>
  </xdr:twoCellAnchor>
  <xdr:twoCellAnchor>
    <xdr:from>
      <xdr:col>0</xdr:col>
      <xdr:colOff>0</xdr:colOff>
      <xdr:row>65</xdr:row>
      <xdr:rowOff>0</xdr:rowOff>
    </xdr:from>
    <xdr:to>
      <xdr:col>3</xdr:col>
      <xdr:colOff>495300</xdr:colOff>
      <xdr:row>66</xdr:row>
      <xdr:rowOff>31750</xdr:rowOff>
    </xdr:to>
    <xdr:sp macro="" textlink="">
      <xdr:nvSpPr>
        <xdr:cNvPr id="9" name="TextBox 8">
          <a:extLst>
            <a:ext uri="{FF2B5EF4-FFF2-40B4-BE49-F238E27FC236}">
              <a16:creationId xmlns:a16="http://schemas.microsoft.com/office/drawing/2014/main" id="{FE4BE7A5-247F-476C-9C10-50D2292B0402}"/>
            </a:ext>
          </a:extLst>
        </xdr:cNvPr>
        <xdr:cNvSpPr txBox="1"/>
      </xdr:nvSpPr>
      <xdr:spPr>
        <a:xfrm>
          <a:off x="0" y="11969750"/>
          <a:ext cx="23241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Dubai Light" panose="020B0303030403030204" pitchFamily="34" charset="-78"/>
              <a:cs typeface="Dubai Light" panose="020B0303030403030204" pitchFamily="34" charset="-78"/>
            </a:rPr>
            <a:t>©️Uloh C. Armstrong/uloharmstrong@gmail.com</a:t>
          </a:r>
        </a:p>
      </xdr:txBody>
    </xdr:sp>
    <xdr:clientData/>
  </xdr:twoCellAnchor>
  <xdr:twoCellAnchor>
    <xdr:from>
      <xdr:col>12</xdr:col>
      <xdr:colOff>209550</xdr:colOff>
      <xdr:row>98</xdr:row>
      <xdr:rowOff>6350</xdr:rowOff>
    </xdr:from>
    <xdr:to>
      <xdr:col>15</xdr:col>
      <xdr:colOff>590550</xdr:colOff>
      <xdr:row>99</xdr:row>
      <xdr:rowOff>12700</xdr:rowOff>
    </xdr:to>
    <xdr:sp macro="" textlink="">
      <xdr:nvSpPr>
        <xdr:cNvPr id="27" name="TextBox 26">
          <a:extLst>
            <a:ext uri="{FF2B5EF4-FFF2-40B4-BE49-F238E27FC236}">
              <a16:creationId xmlns:a16="http://schemas.microsoft.com/office/drawing/2014/main" id="{4A8E1608-88B7-4A76-B23E-6333AD435E77}"/>
            </a:ext>
          </a:extLst>
        </xdr:cNvPr>
        <xdr:cNvSpPr txBox="1"/>
      </xdr:nvSpPr>
      <xdr:spPr>
        <a:xfrm>
          <a:off x="7524750" y="18053050"/>
          <a:ext cx="2209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Dubai Light" panose="020B0303030403030204" pitchFamily="34" charset="-78"/>
              <a:cs typeface="Dubai Light" panose="020B0303030403030204" pitchFamily="34" charset="-78"/>
            </a:rPr>
            <a:t>©Uloh C. Armstrong/uloharmstrong@gmail.com</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0.77549</cdr:x>
      <cdr:y>0.17782</cdr:y>
    </cdr:from>
    <cdr:to>
      <cdr:x>0.90231</cdr:x>
      <cdr:y>0.23013</cdr:y>
    </cdr:to>
    <cdr:sp macro="" textlink="">
      <cdr:nvSpPr>
        <cdr:cNvPr id="2" name="TextBox 17">
          <a:extLst xmlns:a="http://schemas.openxmlformats.org/drawingml/2006/main">
            <a:ext uri="{FF2B5EF4-FFF2-40B4-BE49-F238E27FC236}">
              <a16:creationId xmlns:a16="http://schemas.microsoft.com/office/drawing/2014/main" id="{DF4E5675-A2ED-E58D-5BE4-9A62DCB4E948}"/>
            </a:ext>
          </a:extLst>
        </cdr:cNvPr>
        <cdr:cNvSpPr txBox="1"/>
      </cdr:nvSpPr>
      <cdr:spPr>
        <a:xfrm xmlns:a="http://schemas.openxmlformats.org/drawingml/2006/main">
          <a:off x="5746750" y="539750"/>
          <a:ext cx="939800" cy="15875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ctr"/>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algn="ctr"/>
          <a:r>
            <a:rPr lang="en-US" sz="900">
              <a:latin typeface="Corbel" panose="020B0503020204020204" pitchFamily="34" charset="0"/>
            </a:rPr>
            <a:t>Other</a:t>
          </a:r>
          <a:r>
            <a:rPr lang="en-US" sz="900" baseline="0">
              <a:latin typeface="Corbel" panose="020B0503020204020204" pitchFamily="34" charset="0"/>
            </a:rPr>
            <a:t> states</a:t>
          </a:r>
          <a:endParaRPr lang="en-US" sz="900">
            <a:latin typeface="Corbel" panose="020B0503020204020204"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70.490128124999" createdVersion="8" refreshedVersion="8" minRefreshableVersion="3" recordCount="518" xr:uid="{ECB29F38-DEA0-48A8-AA53-1B1D8596DA7F}">
  <cacheSource type="worksheet">
    <worksheetSource name="Nigerian_Road_Traffic_Crashes_2020_2024"/>
  </cacheSource>
  <cacheFields count="13">
    <cacheField name="Year" numFmtId="0">
      <sharedItems count="5">
        <s v="2020"/>
        <s v="2021"/>
        <s v="2022"/>
        <s v="2023"/>
        <s v="2024"/>
      </sharedItems>
    </cacheField>
    <cacheField name="Quater" numFmtId="0">
      <sharedItems count="4">
        <s v="Q4"/>
        <s v="Q1"/>
        <s v="Q2"/>
        <s v="Q3"/>
      </sharedItems>
    </cacheField>
    <cacheField name="State" numFmtId="0">
      <sharedItems count="37">
        <s v="Abia"/>
        <s v="Adamawa"/>
        <s v="Akwa Ibom"/>
        <s v="Anambra"/>
        <s v="Bauchi"/>
        <s v="Bayelsa"/>
        <s v="Benue"/>
        <s v="Borno"/>
        <s v="Cross River"/>
        <s v="Delta"/>
        <s v="Ebonyi"/>
        <s v="Edo"/>
        <s v="Ekiti"/>
        <s v="Enugu"/>
        <s v="FCT"/>
        <s v="Gombe"/>
        <s v="Imo"/>
        <s v="Jigawa"/>
        <s v="Kaduna"/>
        <s v="Kano"/>
        <s v="Katsina"/>
        <s v="Kebbi"/>
        <s v="Kogi"/>
        <s v="Kwara"/>
        <s v="Lagos"/>
        <s v="Nasarawa"/>
        <s v="Niger"/>
        <s v="Ogun"/>
        <s v="Ondo"/>
        <s v="Osun"/>
        <s v="Oyo"/>
        <s v="Plateau"/>
        <s v="Rivers"/>
        <s v="Sokoto"/>
        <s v="Taraba"/>
        <s v="Yobe"/>
        <s v="Zamfara"/>
      </sharedItems>
    </cacheField>
    <cacheField name="Geo_Zone" numFmtId="0">
      <sharedItems count="6">
        <s v="South East"/>
        <s v="North East"/>
        <s v="South South"/>
        <s v="North Central"/>
        <s v="South West"/>
        <s v="North West"/>
      </sharedItems>
    </cacheField>
    <cacheField name="Total_Crashes" numFmtId="0">
      <sharedItems containsSemiMixedTypes="0" containsString="0" containsNumber="1" containsInteger="1" minValue="1" maxValue="538"/>
    </cacheField>
    <cacheField name="Num_Injured" numFmtId="0">
      <sharedItems containsSemiMixedTypes="0" containsString="0" containsNumber="1" containsInteger="1" minValue="2" maxValue="1149"/>
    </cacheField>
    <cacheField name="Num_Killed" numFmtId="0">
      <sharedItems containsSemiMixedTypes="0" containsString="0" containsNumber="1" containsInteger="1" minValue="0" maxValue="224"/>
    </cacheField>
    <cacheField name="Total_Vehicles_Involved" numFmtId="0">
      <sharedItems containsSemiMixedTypes="0" containsString="0" containsNumber="1" containsInteger="1" minValue="0" maxValue="864"/>
    </cacheField>
    <cacheField name="SPV" numFmtId="0">
      <sharedItems containsSemiMixedTypes="0" containsString="0" containsNumber="1" containsInteger="1" minValue="0" maxValue="340"/>
    </cacheField>
    <cacheField name="DAD" numFmtId="0">
      <sharedItems containsSemiMixedTypes="0" containsString="0" containsNumber="1" containsInteger="1" minValue="0" maxValue="4"/>
    </cacheField>
    <cacheField name="PWR" numFmtId="0">
      <sharedItems containsSemiMixedTypes="0" containsString="0" containsNumber="1" containsInteger="1" minValue="0" maxValue="25"/>
    </cacheField>
    <cacheField name="FTQ" numFmtId="0">
      <sharedItems containsSemiMixedTypes="0" containsString="0" containsNumber="1" containsInteger="1" minValue="0" maxValue="425"/>
    </cacheField>
    <cacheField name="Other_Factors" numFmtId="0">
      <sharedItems containsSemiMixedTypes="0" containsString="0" containsNumber="1" containsInteger="1" minValue="-348" maxValue="5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8">
  <r>
    <x v="0"/>
    <x v="0"/>
    <x v="0"/>
    <x v="0"/>
    <n v="30"/>
    <n v="146"/>
    <n v="31"/>
    <n v="37"/>
    <n v="19"/>
    <n v="0"/>
    <n v="0"/>
    <n v="0"/>
    <n v="18"/>
  </r>
  <r>
    <x v="0"/>
    <x v="0"/>
    <x v="1"/>
    <x v="1"/>
    <n v="77"/>
    <n v="234"/>
    <n v="36"/>
    <n v="94"/>
    <n v="57"/>
    <n v="0"/>
    <n v="0"/>
    <n v="0"/>
    <n v="37"/>
  </r>
  <r>
    <x v="0"/>
    <x v="0"/>
    <x v="2"/>
    <x v="2"/>
    <n v="22"/>
    <n v="28"/>
    <n v="7"/>
    <n v="24"/>
    <n v="15"/>
    <n v="0"/>
    <n v="0"/>
    <n v="1"/>
    <n v="8"/>
  </r>
  <r>
    <x v="0"/>
    <x v="0"/>
    <x v="3"/>
    <x v="0"/>
    <n v="72"/>
    <n v="152"/>
    <n v="20"/>
    <n v="83"/>
    <n v="43"/>
    <n v="1"/>
    <n v="0"/>
    <n v="0"/>
    <n v="39"/>
  </r>
  <r>
    <x v="0"/>
    <x v="0"/>
    <x v="4"/>
    <x v="1"/>
    <n v="154"/>
    <n v="685"/>
    <n v="90"/>
    <n v="140"/>
    <n v="74"/>
    <n v="0"/>
    <n v="0"/>
    <n v="0"/>
    <n v="66"/>
  </r>
  <r>
    <x v="0"/>
    <x v="0"/>
    <x v="5"/>
    <x v="2"/>
    <n v="1"/>
    <n v="3"/>
    <n v="0"/>
    <n v="1"/>
    <n v="1"/>
    <n v="0"/>
    <n v="0"/>
    <n v="0"/>
    <n v="0"/>
  </r>
  <r>
    <x v="0"/>
    <x v="0"/>
    <x v="6"/>
    <x v="3"/>
    <n v="77"/>
    <n v="177"/>
    <n v="25"/>
    <n v="81"/>
    <n v="81"/>
    <n v="0"/>
    <n v="0"/>
    <n v="0"/>
    <n v="0"/>
  </r>
  <r>
    <x v="0"/>
    <x v="0"/>
    <x v="7"/>
    <x v="1"/>
    <n v="25"/>
    <n v="67"/>
    <n v="16"/>
    <n v="18"/>
    <n v="11"/>
    <n v="0"/>
    <n v="0"/>
    <n v="0"/>
    <n v="7"/>
  </r>
  <r>
    <x v="0"/>
    <x v="0"/>
    <x v="8"/>
    <x v="2"/>
    <n v="33"/>
    <n v="65"/>
    <n v="11"/>
    <n v="39"/>
    <n v="23"/>
    <n v="0"/>
    <n v="0"/>
    <n v="0"/>
    <n v="16"/>
  </r>
  <r>
    <x v="0"/>
    <x v="0"/>
    <x v="9"/>
    <x v="2"/>
    <n v="67"/>
    <n v="182"/>
    <n v="36"/>
    <n v="111"/>
    <n v="70"/>
    <n v="0"/>
    <n v="0"/>
    <n v="0"/>
    <n v="41"/>
  </r>
  <r>
    <x v="0"/>
    <x v="0"/>
    <x v="10"/>
    <x v="0"/>
    <n v="27"/>
    <n v="82"/>
    <n v="11"/>
    <n v="29"/>
    <n v="9"/>
    <n v="0"/>
    <n v="0"/>
    <n v="0"/>
    <n v="20"/>
  </r>
  <r>
    <x v="0"/>
    <x v="0"/>
    <x v="11"/>
    <x v="2"/>
    <n v="55"/>
    <n v="118"/>
    <n v="32"/>
    <n v="102"/>
    <n v="77"/>
    <n v="0"/>
    <n v="0"/>
    <n v="0"/>
    <n v="25"/>
  </r>
  <r>
    <x v="0"/>
    <x v="0"/>
    <x v="12"/>
    <x v="4"/>
    <n v="30"/>
    <n v="71"/>
    <n v="9"/>
    <n v="46"/>
    <n v="23"/>
    <n v="1"/>
    <n v="0"/>
    <n v="0"/>
    <n v="22"/>
  </r>
  <r>
    <x v="0"/>
    <x v="0"/>
    <x v="13"/>
    <x v="0"/>
    <n v="44"/>
    <n v="116"/>
    <n v="30"/>
    <n v="48"/>
    <n v="10"/>
    <n v="0"/>
    <n v="0"/>
    <n v="0"/>
    <n v="38"/>
  </r>
  <r>
    <x v="0"/>
    <x v="0"/>
    <x v="14"/>
    <x v="3"/>
    <n v="312"/>
    <n v="572"/>
    <n v="90"/>
    <n v="480"/>
    <n v="284"/>
    <n v="1"/>
    <n v="0"/>
    <n v="2"/>
    <n v="193"/>
  </r>
  <r>
    <x v="0"/>
    <x v="0"/>
    <x v="15"/>
    <x v="1"/>
    <n v="70"/>
    <n v="231"/>
    <n v="26"/>
    <n v="84"/>
    <n v="59"/>
    <n v="0"/>
    <n v="0"/>
    <n v="0"/>
    <n v="25"/>
  </r>
  <r>
    <x v="0"/>
    <x v="0"/>
    <x v="16"/>
    <x v="0"/>
    <n v="31"/>
    <n v="91"/>
    <n v="15"/>
    <n v="24"/>
    <n v="11"/>
    <n v="0"/>
    <n v="0"/>
    <n v="0"/>
    <n v="13"/>
  </r>
  <r>
    <x v="0"/>
    <x v="0"/>
    <x v="17"/>
    <x v="5"/>
    <n v="92"/>
    <n v="318"/>
    <n v="64"/>
    <n v="177"/>
    <n v="118"/>
    <n v="0"/>
    <n v="0"/>
    <n v="0"/>
    <n v="59"/>
  </r>
  <r>
    <x v="0"/>
    <x v="0"/>
    <x v="18"/>
    <x v="5"/>
    <n v="281"/>
    <n v="1010"/>
    <n v="224"/>
    <n v="363"/>
    <n v="194"/>
    <n v="0"/>
    <n v="0"/>
    <n v="0"/>
    <n v="169"/>
  </r>
  <r>
    <x v="0"/>
    <x v="0"/>
    <x v="19"/>
    <x v="5"/>
    <n v="102"/>
    <n v="499"/>
    <n v="194"/>
    <n v="130"/>
    <n v="90"/>
    <n v="0"/>
    <n v="0"/>
    <n v="2"/>
    <n v="38"/>
  </r>
  <r>
    <x v="0"/>
    <x v="0"/>
    <x v="20"/>
    <x v="5"/>
    <n v="77"/>
    <n v="277"/>
    <n v="39"/>
    <n v="107"/>
    <n v="80"/>
    <n v="0"/>
    <n v="0"/>
    <n v="0"/>
    <n v="27"/>
  </r>
  <r>
    <x v="0"/>
    <x v="0"/>
    <x v="21"/>
    <x v="5"/>
    <n v="58"/>
    <n v="222"/>
    <n v="56"/>
    <n v="64"/>
    <n v="45"/>
    <n v="0"/>
    <n v="0"/>
    <n v="0"/>
    <n v="19"/>
  </r>
  <r>
    <x v="0"/>
    <x v="0"/>
    <x v="22"/>
    <x v="3"/>
    <n v="122"/>
    <n v="335"/>
    <n v="55"/>
    <n v="178"/>
    <n v="91"/>
    <n v="1"/>
    <n v="0"/>
    <n v="1"/>
    <n v="85"/>
  </r>
  <r>
    <x v="0"/>
    <x v="0"/>
    <x v="23"/>
    <x v="3"/>
    <n v="102"/>
    <n v="313"/>
    <n v="60"/>
    <n v="163"/>
    <n v="105"/>
    <n v="0"/>
    <n v="0"/>
    <n v="0"/>
    <n v="58"/>
  </r>
  <r>
    <x v="0"/>
    <x v="0"/>
    <x v="24"/>
    <x v="4"/>
    <n v="113"/>
    <n v="181"/>
    <n v="21"/>
    <n v="114"/>
    <n v="46"/>
    <n v="1"/>
    <n v="0"/>
    <n v="3"/>
    <n v="64"/>
  </r>
  <r>
    <x v="0"/>
    <x v="0"/>
    <x v="25"/>
    <x v="3"/>
    <n v="200"/>
    <n v="513"/>
    <n v="65"/>
    <n v="271"/>
    <n v="114"/>
    <n v="0"/>
    <n v="0"/>
    <n v="0"/>
    <n v="157"/>
  </r>
  <r>
    <x v="0"/>
    <x v="0"/>
    <x v="26"/>
    <x v="3"/>
    <n v="110"/>
    <n v="347"/>
    <n v="91"/>
    <n v="126"/>
    <n v="102"/>
    <n v="0"/>
    <n v="0"/>
    <n v="0"/>
    <n v="24"/>
  </r>
  <r>
    <x v="0"/>
    <x v="0"/>
    <x v="27"/>
    <x v="4"/>
    <n v="279"/>
    <n v="548"/>
    <n v="83"/>
    <n v="377"/>
    <n v="254"/>
    <n v="0"/>
    <n v="0"/>
    <n v="0"/>
    <n v="123"/>
  </r>
  <r>
    <x v="0"/>
    <x v="0"/>
    <x v="28"/>
    <x v="4"/>
    <n v="114"/>
    <n v="320"/>
    <n v="84"/>
    <n v="155"/>
    <n v="107"/>
    <n v="0"/>
    <n v="0"/>
    <n v="1"/>
    <n v="47"/>
  </r>
  <r>
    <x v="0"/>
    <x v="0"/>
    <x v="29"/>
    <x v="4"/>
    <n v="109"/>
    <n v="292"/>
    <n v="52"/>
    <n v="143"/>
    <n v="93"/>
    <n v="0"/>
    <n v="0"/>
    <n v="0"/>
    <n v="50"/>
  </r>
  <r>
    <x v="0"/>
    <x v="0"/>
    <x v="30"/>
    <x v="4"/>
    <n v="155"/>
    <n v="385"/>
    <n v="68"/>
    <n v="209"/>
    <n v="128"/>
    <n v="0"/>
    <n v="0"/>
    <n v="4"/>
    <n v="77"/>
  </r>
  <r>
    <x v="0"/>
    <x v="0"/>
    <x v="31"/>
    <x v="3"/>
    <n v="45"/>
    <n v="123"/>
    <n v="17"/>
    <n v="48"/>
    <n v="18"/>
    <n v="2"/>
    <n v="0"/>
    <n v="0"/>
    <n v="28"/>
  </r>
  <r>
    <x v="0"/>
    <x v="0"/>
    <x v="32"/>
    <x v="2"/>
    <n v="25"/>
    <n v="77"/>
    <n v="6"/>
    <n v="29"/>
    <n v="19"/>
    <n v="0"/>
    <n v="0"/>
    <n v="0"/>
    <n v="10"/>
  </r>
  <r>
    <x v="0"/>
    <x v="0"/>
    <x v="33"/>
    <x v="5"/>
    <n v="32"/>
    <n v="138"/>
    <n v="47"/>
    <n v="60"/>
    <n v="49"/>
    <n v="0"/>
    <n v="0"/>
    <n v="0"/>
    <n v="11"/>
  </r>
  <r>
    <x v="0"/>
    <x v="0"/>
    <x v="34"/>
    <x v="1"/>
    <n v="59"/>
    <n v="149"/>
    <n v="7"/>
    <n v="92"/>
    <n v="57"/>
    <n v="0"/>
    <n v="0"/>
    <n v="0"/>
    <n v="35"/>
  </r>
  <r>
    <x v="0"/>
    <x v="0"/>
    <x v="35"/>
    <x v="1"/>
    <n v="56"/>
    <n v="383"/>
    <n v="60"/>
    <n v="53"/>
    <n v="28"/>
    <n v="0"/>
    <n v="0"/>
    <n v="0"/>
    <n v="25"/>
  </r>
  <r>
    <x v="0"/>
    <x v="0"/>
    <x v="36"/>
    <x v="5"/>
    <n v="55"/>
    <n v="252"/>
    <n v="40"/>
    <n v="72"/>
    <n v="40"/>
    <n v="0"/>
    <n v="0"/>
    <n v="0"/>
    <n v="32"/>
  </r>
  <r>
    <x v="1"/>
    <x v="1"/>
    <x v="0"/>
    <x v="0"/>
    <n v="44"/>
    <n v="119"/>
    <n v="35"/>
    <n v="36"/>
    <n v="7"/>
    <n v="0"/>
    <n v="0"/>
    <n v="0"/>
    <n v="29"/>
  </r>
  <r>
    <x v="1"/>
    <x v="1"/>
    <x v="1"/>
    <x v="1"/>
    <n v="84"/>
    <n v="251"/>
    <n v="21"/>
    <n v="110"/>
    <n v="60"/>
    <n v="0"/>
    <n v="0"/>
    <n v="0"/>
    <n v="50"/>
  </r>
  <r>
    <x v="1"/>
    <x v="1"/>
    <x v="2"/>
    <x v="2"/>
    <n v="22"/>
    <n v="35"/>
    <n v="12"/>
    <n v="24"/>
    <n v="15"/>
    <n v="0"/>
    <n v="0"/>
    <n v="0"/>
    <n v="9"/>
  </r>
  <r>
    <x v="1"/>
    <x v="1"/>
    <x v="3"/>
    <x v="0"/>
    <n v="80"/>
    <n v="147"/>
    <n v="9"/>
    <n v="109"/>
    <n v="59"/>
    <n v="0"/>
    <n v="0"/>
    <n v="0"/>
    <n v="50"/>
  </r>
  <r>
    <x v="1"/>
    <x v="1"/>
    <x v="4"/>
    <x v="1"/>
    <n v="131"/>
    <n v="634"/>
    <n v="115"/>
    <n v="153"/>
    <n v="77"/>
    <n v="0"/>
    <n v="0"/>
    <n v="0"/>
    <n v="76"/>
  </r>
  <r>
    <x v="1"/>
    <x v="1"/>
    <x v="5"/>
    <x v="2"/>
    <n v="7"/>
    <n v="15"/>
    <n v="0"/>
    <n v="9"/>
    <n v="7"/>
    <n v="0"/>
    <n v="1"/>
    <n v="0"/>
    <n v="1"/>
  </r>
  <r>
    <x v="1"/>
    <x v="1"/>
    <x v="6"/>
    <x v="3"/>
    <n v="52"/>
    <n v="123"/>
    <n v="15"/>
    <n v="54"/>
    <n v="46"/>
    <n v="0"/>
    <n v="0"/>
    <n v="0"/>
    <n v="8"/>
  </r>
  <r>
    <x v="1"/>
    <x v="1"/>
    <x v="7"/>
    <x v="1"/>
    <n v="31"/>
    <n v="78"/>
    <n v="24"/>
    <n v="46"/>
    <n v="31"/>
    <n v="0"/>
    <n v="0"/>
    <n v="0"/>
    <n v="15"/>
  </r>
  <r>
    <x v="1"/>
    <x v="1"/>
    <x v="8"/>
    <x v="2"/>
    <n v="25"/>
    <n v="50"/>
    <n v="30"/>
    <n v="31"/>
    <n v="17"/>
    <n v="0"/>
    <n v="0"/>
    <n v="0"/>
    <n v="14"/>
  </r>
  <r>
    <x v="1"/>
    <x v="1"/>
    <x v="9"/>
    <x v="2"/>
    <n v="71"/>
    <n v="196"/>
    <n v="51"/>
    <n v="108"/>
    <n v="68"/>
    <n v="0"/>
    <n v="0"/>
    <n v="0"/>
    <n v="40"/>
  </r>
  <r>
    <x v="1"/>
    <x v="1"/>
    <x v="10"/>
    <x v="0"/>
    <n v="31"/>
    <n v="121"/>
    <n v="27"/>
    <n v="32"/>
    <n v="13"/>
    <n v="0"/>
    <n v="0"/>
    <n v="0"/>
    <n v="19"/>
  </r>
  <r>
    <x v="1"/>
    <x v="1"/>
    <x v="11"/>
    <x v="2"/>
    <n v="56"/>
    <n v="140"/>
    <n v="51"/>
    <n v="89"/>
    <n v="68"/>
    <n v="0"/>
    <n v="0"/>
    <n v="0"/>
    <n v="21"/>
  </r>
  <r>
    <x v="1"/>
    <x v="1"/>
    <x v="12"/>
    <x v="4"/>
    <n v="31"/>
    <n v="101"/>
    <n v="13"/>
    <n v="41"/>
    <n v="29"/>
    <n v="1"/>
    <n v="0"/>
    <n v="0"/>
    <n v="11"/>
  </r>
  <r>
    <x v="1"/>
    <x v="1"/>
    <x v="13"/>
    <x v="0"/>
    <n v="66"/>
    <n v="222"/>
    <n v="37"/>
    <n v="75"/>
    <n v="3"/>
    <n v="0"/>
    <n v="0"/>
    <n v="0"/>
    <n v="72"/>
  </r>
  <r>
    <x v="1"/>
    <x v="1"/>
    <x v="14"/>
    <x v="3"/>
    <n v="278"/>
    <n v="518"/>
    <n v="56"/>
    <n v="400"/>
    <n v="158"/>
    <n v="1"/>
    <n v="0"/>
    <n v="0"/>
    <n v="241"/>
  </r>
  <r>
    <x v="1"/>
    <x v="1"/>
    <x v="15"/>
    <x v="1"/>
    <n v="72"/>
    <n v="232"/>
    <n v="31"/>
    <n v="82"/>
    <n v="33"/>
    <n v="0"/>
    <n v="0"/>
    <n v="0"/>
    <n v="49"/>
  </r>
  <r>
    <x v="1"/>
    <x v="1"/>
    <x v="16"/>
    <x v="0"/>
    <n v="16"/>
    <n v="71"/>
    <n v="17"/>
    <n v="16"/>
    <n v="5"/>
    <n v="0"/>
    <n v="0"/>
    <n v="0"/>
    <n v="11"/>
  </r>
  <r>
    <x v="1"/>
    <x v="1"/>
    <x v="17"/>
    <x v="5"/>
    <n v="67"/>
    <n v="264"/>
    <n v="35"/>
    <n v="132"/>
    <n v="82"/>
    <n v="0"/>
    <n v="0"/>
    <n v="1"/>
    <n v="49"/>
  </r>
  <r>
    <x v="1"/>
    <x v="1"/>
    <x v="18"/>
    <x v="5"/>
    <n v="256"/>
    <n v="1149"/>
    <n v="196"/>
    <n v="368"/>
    <n v="211"/>
    <n v="0"/>
    <n v="0"/>
    <n v="7"/>
    <n v="150"/>
  </r>
  <r>
    <x v="1"/>
    <x v="1"/>
    <x v="19"/>
    <x v="5"/>
    <n v="137"/>
    <n v="604"/>
    <n v="100"/>
    <n v="184"/>
    <n v="110"/>
    <n v="0"/>
    <n v="0"/>
    <n v="3"/>
    <n v="71"/>
  </r>
  <r>
    <x v="1"/>
    <x v="1"/>
    <x v="20"/>
    <x v="5"/>
    <n v="71"/>
    <n v="287"/>
    <n v="29"/>
    <n v="93"/>
    <n v="74"/>
    <n v="0"/>
    <n v="0"/>
    <n v="0"/>
    <n v="19"/>
  </r>
  <r>
    <x v="1"/>
    <x v="1"/>
    <x v="21"/>
    <x v="5"/>
    <n v="44"/>
    <n v="139"/>
    <n v="21"/>
    <n v="47"/>
    <n v="38"/>
    <n v="0"/>
    <n v="0"/>
    <n v="0"/>
    <n v="9"/>
  </r>
  <r>
    <x v="1"/>
    <x v="1"/>
    <x v="22"/>
    <x v="3"/>
    <n v="143"/>
    <n v="425"/>
    <n v="94"/>
    <n v="216"/>
    <n v="105"/>
    <n v="1"/>
    <n v="0"/>
    <n v="0"/>
    <n v="110"/>
  </r>
  <r>
    <x v="1"/>
    <x v="1"/>
    <x v="23"/>
    <x v="3"/>
    <n v="100"/>
    <n v="369"/>
    <n v="69"/>
    <n v="163"/>
    <n v="91"/>
    <n v="0"/>
    <n v="0"/>
    <n v="0"/>
    <n v="72"/>
  </r>
  <r>
    <x v="1"/>
    <x v="1"/>
    <x v="24"/>
    <x v="4"/>
    <n v="151"/>
    <n v="243"/>
    <n v="26"/>
    <n v="152"/>
    <n v="85"/>
    <n v="0"/>
    <n v="0"/>
    <n v="2"/>
    <n v="65"/>
  </r>
  <r>
    <x v="1"/>
    <x v="1"/>
    <x v="25"/>
    <x v="3"/>
    <n v="176"/>
    <n v="452"/>
    <n v="77"/>
    <n v="218"/>
    <n v="75"/>
    <n v="1"/>
    <n v="0"/>
    <n v="1"/>
    <n v="141"/>
  </r>
  <r>
    <x v="1"/>
    <x v="1"/>
    <x v="26"/>
    <x v="3"/>
    <n v="108"/>
    <n v="492"/>
    <n v="93"/>
    <n v="171"/>
    <n v="128"/>
    <n v="0"/>
    <n v="0"/>
    <n v="2"/>
    <n v="41"/>
  </r>
  <r>
    <x v="1"/>
    <x v="1"/>
    <x v="27"/>
    <x v="4"/>
    <n v="299"/>
    <n v="670"/>
    <n v="82"/>
    <n v="407"/>
    <n v="270"/>
    <n v="0"/>
    <n v="0"/>
    <n v="0"/>
    <n v="137"/>
  </r>
  <r>
    <x v="1"/>
    <x v="1"/>
    <x v="28"/>
    <x v="4"/>
    <n v="115"/>
    <n v="290"/>
    <n v="43"/>
    <n v="152"/>
    <n v="96"/>
    <n v="0"/>
    <n v="0"/>
    <n v="2"/>
    <n v="54"/>
  </r>
  <r>
    <x v="1"/>
    <x v="1"/>
    <x v="29"/>
    <x v="4"/>
    <n v="105"/>
    <n v="317"/>
    <n v="43"/>
    <n v="132"/>
    <n v="78"/>
    <n v="0"/>
    <n v="0"/>
    <n v="3"/>
    <n v="51"/>
  </r>
  <r>
    <x v="1"/>
    <x v="1"/>
    <x v="30"/>
    <x v="4"/>
    <n v="176"/>
    <n v="399"/>
    <n v="103"/>
    <n v="222"/>
    <n v="129"/>
    <n v="0"/>
    <n v="2"/>
    <n v="1"/>
    <n v="90"/>
  </r>
  <r>
    <x v="1"/>
    <x v="1"/>
    <x v="31"/>
    <x v="3"/>
    <n v="48"/>
    <n v="130"/>
    <n v="15"/>
    <n v="51"/>
    <n v="15"/>
    <n v="0"/>
    <n v="0"/>
    <n v="0"/>
    <n v="36"/>
  </r>
  <r>
    <x v="1"/>
    <x v="1"/>
    <x v="32"/>
    <x v="2"/>
    <n v="21"/>
    <n v="54"/>
    <n v="4"/>
    <n v="22"/>
    <n v="12"/>
    <n v="0"/>
    <n v="0"/>
    <n v="0"/>
    <n v="10"/>
  </r>
  <r>
    <x v="1"/>
    <x v="1"/>
    <x v="33"/>
    <x v="5"/>
    <n v="37"/>
    <n v="119"/>
    <n v="33"/>
    <n v="57"/>
    <n v="46"/>
    <n v="0"/>
    <n v="0"/>
    <n v="0"/>
    <n v="11"/>
  </r>
  <r>
    <x v="1"/>
    <x v="1"/>
    <x v="34"/>
    <x v="1"/>
    <n v="67"/>
    <n v="213"/>
    <n v="12"/>
    <n v="104"/>
    <n v="31"/>
    <n v="0"/>
    <n v="0"/>
    <n v="0"/>
    <n v="73"/>
  </r>
  <r>
    <x v="1"/>
    <x v="1"/>
    <x v="35"/>
    <x v="1"/>
    <n v="42"/>
    <n v="235"/>
    <n v="35"/>
    <n v="51"/>
    <n v="28"/>
    <n v="0"/>
    <n v="0"/>
    <n v="0"/>
    <n v="23"/>
  </r>
  <r>
    <x v="1"/>
    <x v="1"/>
    <x v="36"/>
    <x v="5"/>
    <n v="41"/>
    <n v="153"/>
    <n v="14"/>
    <n v="47"/>
    <n v="29"/>
    <n v="0"/>
    <n v="0"/>
    <n v="0"/>
    <n v="18"/>
  </r>
  <r>
    <x v="1"/>
    <x v="2"/>
    <x v="0"/>
    <x v="0"/>
    <n v="21"/>
    <n v="69"/>
    <n v="19"/>
    <n v="32"/>
    <n v="20"/>
    <n v="0"/>
    <n v="0"/>
    <n v="0"/>
    <n v="12"/>
  </r>
  <r>
    <x v="1"/>
    <x v="2"/>
    <x v="1"/>
    <x v="1"/>
    <n v="90"/>
    <n v="280"/>
    <n v="21"/>
    <n v="107"/>
    <n v="70"/>
    <n v="0"/>
    <n v="0"/>
    <n v="0"/>
    <n v="37"/>
  </r>
  <r>
    <x v="1"/>
    <x v="2"/>
    <x v="2"/>
    <x v="2"/>
    <n v="16"/>
    <n v="32"/>
    <n v="10"/>
    <n v="17"/>
    <n v="10"/>
    <n v="0"/>
    <n v="0"/>
    <n v="0"/>
    <n v="7"/>
  </r>
  <r>
    <x v="1"/>
    <x v="2"/>
    <x v="3"/>
    <x v="0"/>
    <n v="66"/>
    <n v="138"/>
    <n v="18"/>
    <n v="100"/>
    <n v="37"/>
    <n v="0"/>
    <n v="0"/>
    <n v="0"/>
    <n v="63"/>
  </r>
  <r>
    <x v="1"/>
    <x v="2"/>
    <x v="4"/>
    <x v="1"/>
    <n v="105"/>
    <n v="418"/>
    <n v="46"/>
    <n v="112"/>
    <n v="55"/>
    <n v="0"/>
    <n v="0"/>
    <n v="0"/>
    <n v="57"/>
  </r>
  <r>
    <x v="1"/>
    <x v="2"/>
    <x v="5"/>
    <x v="2"/>
    <n v="10"/>
    <n v="19"/>
    <n v="3"/>
    <n v="10"/>
    <n v="5"/>
    <n v="0"/>
    <n v="0"/>
    <n v="0"/>
    <n v="5"/>
  </r>
  <r>
    <x v="1"/>
    <x v="2"/>
    <x v="6"/>
    <x v="3"/>
    <n v="69"/>
    <n v="170"/>
    <n v="19"/>
    <n v="69"/>
    <n v="63"/>
    <n v="0"/>
    <n v="0"/>
    <n v="0"/>
    <n v="6"/>
  </r>
  <r>
    <x v="1"/>
    <x v="2"/>
    <x v="7"/>
    <x v="1"/>
    <n v="17"/>
    <n v="65"/>
    <n v="4"/>
    <n v="24"/>
    <n v="7"/>
    <n v="0"/>
    <n v="0"/>
    <n v="0"/>
    <n v="17"/>
  </r>
  <r>
    <x v="1"/>
    <x v="2"/>
    <x v="8"/>
    <x v="2"/>
    <n v="29"/>
    <n v="74"/>
    <n v="5"/>
    <n v="34"/>
    <n v="17"/>
    <n v="0"/>
    <n v="0"/>
    <n v="0"/>
    <n v="17"/>
  </r>
  <r>
    <x v="1"/>
    <x v="2"/>
    <x v="9"/>
    <x v="2"/>
    <n v="41"/>
    <n v="136"/>
    <n v="16"/>
    <n v="72"/>
    <n v="46"/>
    <n v="0"/>
    <n v="0"/>
    <n v="0"/>
    <n v="26"/>
  </r>
  <r>
    <x v="1"/>
    <x v="2"/>
    <x v="10"/>
    <x v="0"/>
    <n v="29"/>
    <n v="82"/>
    <n v="15"/>
    <n v="35"/>
    <n v="20"/>
    <n v="0"/>
    <n v="0"/>
    <n v="0"/>
    <n v="15"/>
  </r>
  <r>
    <x v="1"/>
    <x v="2"/>
    <x v="11"/>
    <x v="2"/>
    <n v="58"/>
    <n v="154"/>
    <n v="34"/>
    <n v="81"/>
    <n v="61"/>
    <n v="0"/>
    <n v="0"/>
    <n v="0"/>
    <n v="20"/>
  </r>
  <r>
    <x v="1"/>
    <x v="2"/>
    <x v="12"/>
    <x v="4"/>
    <n v="41"/>
    <n v="98"/>
    <n v="20"/>
    <n v="60"/>
    <n v="39"/>
    <n v="0"/>
    <n v="0"/>
    <n v="0"/>
    <n v="21"/>
  </r>
  <r>
    <x v="1"/>
    <x v="2"/>
    <x v="13"/>
    <x v="0"/>
    <n v="66"/>
    <n v="157"/>
    <n v="22"/>
    <n v="78"/>
    <n v="8"/>
    <n v="0"/>
    <n v="0"/>
    <n v="0"/>
    <n v="70"/>
  </r>
  <r>
    <x v="1"/>
    <x v="2"/>
    <x v="14"/>
    <x v="3"/>
    <n v="252"/>
    <n v="483"/>
    <n v="37"/>
    <n v="356"/>
    <n v="135"/>
    <n v="2"/>
    <n v="0"/>
    <n v="0"/>
    <n v="219"/>
  </r>
  <r>
    <x v="1"/>
    <x v="2"/>
    <x v="15"/>
    <x v="1"/>
    <n v="93"/>
    <n v="239"/>
    <n v="28"/>
    <n v="107"/>
    <n v="40"/>
    <n v="0"/>
    <n v="0"/>
    <n v="0"/>
    <n v="67"/>
  </r>
  <r>
    <x v="1"/>
    <x v="2"/>
    <x v="16"/>
    <x v="0"/>
    <n v="23"/>
    <n v="64"/>
    <n v="14"/>
    <n v="24"/>
    <n v="6"/>
    <n v="0"/>
    <n v="0"/>
    <n v="0"/>
    <n v="18"/>
  </r>
  <r>
    <x v="1"/>
    <x v="2"/>
    <x v="17"/>
    <x v="5"/>
    <n v="63"/>
    <n v="370"/>
    <n v="46"/>
    <n v="120"/>
    <n v="74"/>
    <n v="0"/>
    <n v="0"/>
    <n v="1"/>
    <n v="45"/>
  </r>
  <r>
    <x v="1"/>
    <x v="2"/>
    <x v="18"/>
    <x v="5"/>
    <n v="222"/>
    <n v="837"/>
    <n v="217"/>
    <n v="299"/>
    <n v="179"/>
    <n v="0"/>
    <n v="0"/>
    <n v="5"/>
    <n v="115"/>
  </r>
  <r>
    <x v="1"/>
    <x v="2"/>
    <x v="19"/>
    <x v="5"/>
    <n v="70"/>
    <n v="286"/>
    <n v="57"/>
    <n v="87"/>
    <n v="56"/>
    <n v="0"/>
    <n v="0"/>
    <n v="0"/>
    <n v="31"/>
  </r>
  <r>
    <x v="1"/>
    <x v="2"/>
    <x v="20"/>
    <x v="5"/>
    <n v="39"/>
    <n v="148"/>
    <n v="40"/>
    <n v="58"/>
    <n v="40"/>
    <n v="0"/>
    <n v="0"/>
    <n v="0"/>
    <n v="18"/>
  </r>
  <r>
    <x v="1"/>
    <x v="2"/>
    <x v="21"/>
    <x v="5"/>
    <n v="53"/>
    <n v="130"/>
    <n v="4"/>
    <n v="55"/>
    <n v="41"/>
    <n v="1"/>
    <n v="0"/>
    <n v="0"/>
    <n v="13"/>
  </r>
  <r>
    <x v="1"/>
    <x v="2"/>
    <x v="22"/>
    <x v="3"/>
    <n v="97"/>
    <n v="246"/>
    <n v="25"/>
    <n v="139"/>
    <n v="56"/>
    <n v="0"/>
    <n v="0"/>
    <n v="0"/>
    <n v="83"/>
  </r>
  <r>
    <x v="1"/>
    <x v="2"/>
    <x v="23"/>
    <x v="3"/>
    <n v="108"/>
    <n v="368"/>
    <n v="80"/>
    <n v="144"/>
    <n v="64"/>
    <n v="2"/>
    <n v="0"/>
    <n v="0"/>
    <n v="78"/>
  </r>
  <r>
    <x v="1"/>
    <x v="2"/>
    <x v="24"/>
    <x v="4"/>
    <n v="145"/>
    <n v="266"/>
    <n v="47"/>
    <n v="146"/>
    <n v="75"/>
    <n v="0"/>
    <n v="0"/>
    <n v="3"/>
    <n v="68"/>
  </r>
  <r>
    <x v="1"/>
    <x v="2"/>
    <x v="25"/>
    <x v="3"/>
    <n v="242"/>
    <n v="600"/>
    <n v="53"/>
    <n v="286"/>
    <n v="107"/>
    <n v="2"/>
    <n v="0"/>
    <n v="0"/>
    <n v="177"/>
  </r>
  <r>
    <x v="1"/>
    <x v="2"/>
    <x v="26"/>
    <x v="3"/>
    <n v="148"/>
    <n v="516"/>
    <n v="103"/>
    <n v="194"/>
    <n v="114"/>
    <n v="0"/>
    <n v="0"/>
    <n v="18"/>
    <n v="62"/>
  </r>
  <r>
    <x v="1"/>
    <x v="2"/>
    <x v="27"/>
    <x v="4"/>
    <n v="337"/>
    <n v="637"/>
    <n v="121"/>
    <n v="343"/>
    <n v="293"/>
    <n v="1"/>
    <n v="0"/>
    <n v="0"/>
    <n v="49"/>
  </r>
  <r>
    <x v="1"/>
    <x v="2"/>
    <x v="28"/>
    <x v="4"/>
    <n v="114"/>
    <n v="299"/>
    <n v="47"/>
    <n v="148"/>
    <n v="90"/>
    <n v="2"/>
    <n v="0"/>
    <n v="1"/>
    <n v="55"/>
  </r>
  <r>
    <x v="1"/>
    <x v="2"/>
    <x v="29"/>
    <x v="4"/>
    <n v="87"/>
    <n v="250"/>
    <n v="52"/>
    <n v="112"/>
    <n v="61"/>
    <n v="0"/>
    <n v="0"/>
    <n v="3"/>
    <n v="48"/>
  </r>
  <r>
    <x v="1"/>
    <x v="2"/>
    <x v="30"/>
    <x v="4"/>
    <n v="152"/>
    <n v="400"/>
    <n v="85"/>
    <n v="181"/>
    <n v="107"/>
    <n v="0"/>
    <n v="0"/>
    <n v="5"/>
    <n v="69"/>
  </r>
  <r>
    <x v="1"/>
    <x v="2"/>
    <x v="31"/>
    <x v="3"/>
    <n v="99"/>
    <n v="283"/>
    <n v="23"/>
    <n v="104"/>
    <n v="31"/>
    <n v="0"/>
    <n v="0"/>
    <n v="0"/>
    <n v="73"/>
  </r>
  <r>
    <x v="1"/>
    <x v="2"/>
    <x v="32"/>
    <x v="2"/>
    <n v="26"/>
    <n v="65"/>
    <n v="6"/>
    <n v="29"/>
    <n v="13"/>
    <n v="0"/>
    <n v="0"/>
    <n v="0"/>
    <n v="16"/>
  </r>
  <r>
    <x v="1"/>
    <x v="2"/>
    <x v="33"/>
    <x v="5"/>
    <n v="23"/>
    <n v="87"/>
    <n v="37"/>
    <n v="39"/>
    <n v="35"/>
    <n v="0"/>
    <n v="0"/>
    <n v="0"/>
    <n v="4"/>
  </r>
  <r>
    <x v="1"/>
    <x v="2"/>
    <x v="34"/>
    <x v="1"/>
    <n v="56"/>
    <n v="171"/>
    <n v="12"/>
    <n v="77"/>
    <n v="28"/>
    <n v="0"/>
    <n v="0"/>
    <n v="0"/>
    <n v="49"/>
  </r>
  <r>
    <x v="1"/>
    <x v="2"/>
    <x v="35"/>
    <x v="1"/>
    <n v="32"/>
    <n v="168"/>
    <n v="17"/>
    <n v="47"/>
    <n v="24"/>
    <n v="0"/>
    <n v="0"/>
    <n v="0"/>
    <n v="23"/>
  </r>
  <r>
    <x v="1"/>
    <x v="2"/>
    <x v="36"/>
    <x v="5"/>
    <n v="46"/>
    <n v="213"/>
    <n v="50"/>
    <n v="57"/>
    <n v="35"/>
    <n v="0"/>
    <n v="0"/>
    <n v="0"/>
    <n v="22"/>
  </r>
  <r>
    <x v="1"/>
    <x v="3"/>
    <x v="0"/>
    <x v="0"/>
    <n v="20"/>
    <n v="62"/>
    <n v="11"/>
    <n v="24"/>
    <n v="1"/>
    <n v="0"/>
    <n v="0"/>
    <n v="4"/>
    <n v="19"/>
  </r>
  <r>
    <x v="1"/>
    <x v="3"/>
    <x v="1"/>
    <x v="1"/>
    <n v="80"/>
    <n v="208"/>
    <n v="26"/>
    <n v="95"/>
    <n v="0"/>
    <n v="0"/>
    <n v="0"/>
    <n v="66"/>
    <n v="29"/>
  </r>
  <r>
    <x v="1"/>
    <x v="3"/>
    <x v="2"/>
    <x v="2"/>
    <n v="13"/>
    <n v="18"/>
    <n v="1"/>
    <n v="15"/>
    <n v="0"/>
    <n v="0"/>
    <n v="0"/>
    <n v="11"/>
    <n v="4"/>
  </r>
  <r>
    <x v="1"/>
    <x v="3"/>
    <x v="3"/>
    <x v="0"/>
    <n v="62"/>
    <n v="142"/>
    <n v="17"/>
    <n v="146"/>
    <n v="3"/>
    <n v="0"/>
    <n v="0"/>
    <n v="20"/>
    <n v="123"/>
  </r>
  <r>
    <x v="1"/>
    <x v="3"/>
    <x v="4"/>
    <x v="1"/>
    <n v="130"/>
    <n v="627"/>
    <n v="79"/>
    <n v="127"/>
    <n v="0"/>
    <n v="1"/>
    <n v="0"/>
    <n v="69"/>
    <n v="57"/>
  </r>
  <r>
    <x v="1"/>
    <x v="3"/>
    <x v="5"/>
    <x v="2"/>
    <n v="19"/>
    <n v="23"/>
    <n v="8"/>
    <n v="22"/>
    <n v="0"/>
    <n v="0"/>
    <n v="1"/>
    <n v="16"/>
    <n v="5"/>
  </r>
  <r>
    <x v="1"/>
    <x v="3"/>
    <x v="6"/>
    <x v="3"/>
    <n v="53"/>
    <n v="159"/>
    <n v="18"/>
    <n v="53"/>
    <n v="1"/>
    <n v="0"/>
    <n v="0"/>
    <n v="37"/>
    <n v="15"/>
  </r>
  <r>
    <x v="1"/>
    <x v="3"/>
    <x v="7"/>
    <x v="1"/>
    <n v="17"/>
    <n v="110"/>
    <n v="3"/>
    <n v="16"/>
    <n v="0"/>
    <n v="0"/>
    <n v="0"/>
    <n v="9"/>
    <n v="7"/>
  </r>
  <r>
    <x v="1"/>
    <x v="3"/>
    <x v="8"/>
    <x v="2"/>
    <n v="37"/>
    <n v="144"/>
    <n v="15"/>
    <n v="40"/>
    <n v="0"/>
    <n v="0"/>
    <n v="1"/>
    <n v="24"/>
    <n v="15"/>
  </r>
  <r>
    <x v="1"/>
    <x v="3"/>
    <x v="9"/>
    <x v="2"/>
    <n v="45"/>
    <n v="122"/>
    <n v="23"/>
    <n v="66"/>
    <n v="0"/>
    <n v="0"/>
    <n v="0"/>
    <n v="30"/>
    <n v="36"/>
  </r>
  <r>
    <x v="1"/>
    <x v="3"/>
    <x v="10"/>
    <x v="0"/>
    <n v="34"/>
    <n v="100"/>
    <n v="18"/>
    <n v="35"/>
    <n v="0"/>
    <n v="0"/>
    <n v="0"/>
    <n v="19"/>
    <n v="16"/>
  </r>
  <r>
    <x v="1"/>
    <x v="3"/>
    <x v="11"/>
    <x v="2"/>
    <n v="66"/>
    <n v="158"/>
    <n v="33"/>
    <n v="98"/>
    <n v="0"/>
    <n v="0"/>
    <n v="0"/>
    <n v="68"/>
    <n v="30"/>
  </r>
  <r>
    <x v="1"/>
    <x v="3"/>
    <x v="12"/>
    <x v="4"/>
    <n v="44"/>
    <n v="127"/>
    <n v="10"/>
    <n v="60"/>
    <n v="1"/>
    <n v="0"/>
    <n v="0"/>
    <n v="30"/>
    <n v="29"/>
  </r>
  <r>
    <x v="1"/>
    <x v="3"/>
    <x v="13"/>
    <x v="0"/>
    <n v="97"/>
    <n v="270"/>
    <n v="28"/>
    <n v="100"/>
    <n v="0"/>
    <n v="0"/>
    <n v="0"/>
    <n v="45"/>
    <n v="55"/>
  </r>
  <r>
    <x v="1"/>
    <x v="3"/>
    <x v="14"/>
    <x v="3"/>
    <n v="307"/>
    <n v="562"/>
    <n v="57"/>
    <n v="436"/>
    <n v="0"/>
    <n v="0"/>
    <n v="2"/>
    <n v="260"/>
    <n v="174"/>
  </r>
  <r>
    <x v="1"/>
    <x v="3"/>
    <x v="15"/>
    <x v="1"/>
    <n v="73"/>
    <n v="218"/>
    <n v="13"/>
    <n v="83"/>
    <n v="1"/>
    <n v="0"/>
    <n v="0"/>
    <n v="38"/>
    <n v="44"/>
  </r>
  <r>
    <x v="1"/>
    <x v="3"/>
    <x v="16"/>
    <x v="0"/>
    <n v="27"/>
    <n v="85"/>
    <n v="16"/>
    <n v="27"/>
    <n v="1"/>
    <n v="0"/>
    <n v="0"/>
    <n v="10"/>
    <n v="16"/>
  </r>
  <r>
    <x v="1"/>
    <x v="3"/>
    <x v="17"/>
    <x v="5"/>
    <n v="94"/>
    <n v="312"/>
    <n v="65"/>
    <n v="137"/>
    <n v="0"/>
    <n v="2"/>
    <n v="0"/>
    <n v="89"/>
    <n v="46"/>
  </r>
  <r>
    <x v="1"/>
    <x v="3"/>
    <x v="18"/>
    <x v="5"/>
    <n v="174"/>
    <n v="684"/>
    <n v="144"/>
    <n v="201"/>
    <n v="0"/>
    <n v="0"/>
    <n v="1"/>
    <n v="118"/>
    <n v="82"/>
  </r>
  <r>
    <x v="1"/>
    <x v="3"/>
    <x v="19"/>
    <x v="5"/>
    <n v="32"/>
    <n v="131"/>
    <n v="53"/>
    <n v="33"/>
    <n v="0"/>
    <n v="0"/>
    <n v="0"/>
    <n v="16"/>
    <n v="17"/>
  </r>
  <r>
    <x v="1"/>
    <x v="3"/>
    <x v="20"/>
    <x v="5"/>
    <n v="18"/>
    <n v="98"/>
    <n v="33"/>
    <n v="27"/>
    <n v="0"/>
    <n v="0"/>
    <n v="0"/>
    <n v="21"/>
    <n v="6"/>
  </r>
  <r>
    <x v="1"/>
    <x v="3"/>
    <x v="21"/>
    <x v="5"/>
    <n v="54"/>
    <n v="159"/>
    <n v="59"/>
    <n v="58"/>
    <n v="0"/>
    <n v="0"/>
    <n v="1"/>
    <n v="41"/>
    <n v="16"/>
  </r>
  <r>
    <x v="1"/>
    <x v="3"/>
    <x v="22"/>
    <x v="3"/>
    <n v="95"/>
    <n v="280"/>
    <n v="42"/>
    <n v="137"/>
    <n v="0"/>
    <n v="0"/>
    <n v="1"/>
    <n v="72"/>
    <n v="64"/>
  </r>
  <r>
    <x v="1"/>
    <x v="3"/>
    <x v="23"/>
    <x v="3"/>
    <n v="78"/>
    <n v="255"/>
    <n v="21"/>
    <n v="108"/>
    <n v="0"/>
    <n v="0"/>
    <n v="0"/>
    <n v="65"/>
    <n v="43"/>
  </r>
  <r>
    <x v="1"/>
    <x v="3"/>
    <x v="24"/>
    <x v="4"/>
    <n v="141"/>
    <n v="233"/>
    <n v="41"/>
    <n v="144"/>
    <n v="0"/>
    <n v="1"/>
    <n v="2"/>
    <n v="71"/>
    <n v="70"/>
  </r>
  <r>
    <x v="1"/>
    <x v="3"/>
    <x v="25"/>
    <x v="3"/>
    <n v="212"/>
    <n v="535"/>
    <n v="33"/>
    <n v="265"/>
    <n v="0"/>
    <n v="0"/>
    <n v="0"/>
    <n v="126"/>
    <n v="139"/>
  </r>
  <r>
    <x v="1"/>
    <x v="3"/>
    <x v="26"/>
    <x v="3"/>
    <n v="219"/>
    <n v="577"/>
    <n v="150"/>
    <n v="273"/>
    <n v="0"/>
    <n v="0"/>
    <n v="25"/>
    <n v="162"/>
    <n v="86"/>
  </r>
  <r>
    <x v="1"/>
    <x v="3"/>
    <x v="27"/>
    <x v="4"/>
    <n v="299"/>
    <n v="618"/>
    <n v="98"/>
    <n v="312"/>
    <n v="2"/>
    <n v="0"/>
    <n v="0"/>
    <n v="253"/>
    <n v="57"/>
  </r>
  <r>
    <x v="1"/>
    <x v="3"/>
    <x v="28"/>
    <x v="4"/>
    <n v="96"/>
    <n v="251"/>
    <n v="51"/>
    <n v="113"/>
    <n v="0"/>
    <n v="0"/>
    <n v="0"/>
    <n v="72"/>
    <n v="41"/>
  </r>
  <r>
    <x v="1"/>
    <x v="3"/>
    <x v="29"/>
    <x v="4"/>
    <n v="105"/>
    <n v="324"/>
    <n v="82"/>
    <n v="134"/>
    <n v="0"/>
    <n v="0"/>
    <n v="0"/>
    <n v="78"/>
    <n v="56"/>
  </r>
  <r>
    <x v="1"/>
    <x v="3"/>
    <x v="30"/>
    <x v="4"/>
    <n v="137"/>
    <n v="344"/>
    <n v="58"/>
    <n v="159"/>
    <n v="0"/>
    <n v="0"/>
    <n v="4"/>
    <n v="88"/>
    <n v="67"/>
  </r>
  <r>
    <x v="1"/>
    <x v="3"/>
    <x v="31"/>
    <x v="3"/>
    <n v="77"/>
    <n v="249"/>
    <n v="25"/>
    <n v="77"/>
    <n v="0"/>
    <n v="0"/>
    <n v="0"/>
    <n v="23"/>
    <n v="54"/>
  </r>
  <r>
    <x v="1"/>
    <x v="3"/>
    <x v="32"/>
    <x v="2"/>
    <n v="31"/>
    <n v="88"/>
    <n v="23"/>
    <n v="36"/>
    <n v="0"/>
    <n v="0"/>
    <n v="0"/>
    <n v="16"/>
    <n v="20"/>
  </r>
  <r>
    <x v="1"/>
    <x v="3"/>
    <x v="33"/>
    <x v="5"/>
    <n v="27"/>
    <n v="78"/>
    <n v="15"/>
    <n v="34"/>
    <n v="0"/>
    <n v="0"/>
    <n v="0"/>
    <n v="26"/>
    <n v="8"/>
  </r>
  <r>
    <x v="1"/>
    <x v="3"/>
    <x v="34"/>
    <x v="1"/>
    <n v="45"/>
    <n v="128"/>
    <n v="3"/>
    <n v="66"/>
    <n v="0"/>
    <n v="0"/>
    <n v="0"/>
    <n v="18"/>
    <n v="48"/>
  </r>
  <r>
    <x v="1"/>
    <x v="3"/>
    <x v="35"/>
    <x v="1"/>
    <n v="55"/>
    <n v="292"/>
    <n v="41"/>
    <n v="66"/>
    <n v="0"/>
    <n v="0"/>
    <n v="0"/>
    <n v="33"/>
    <n v="33"/>
  </r>
  <r>
    <x v="1"/>
    <x v="3"/>
    <x v="36"/>
    <x v="5"/>
    <n v="21"/>
    <n v="56"/>
    <n v="19"/>
    <n v="21"/>
    <n v="0"/>
    <n v="0"/>
    <n v="0"/>
    <n v="9"/>
    <n v="12"/>
  </r>
  <r>
    <x v="1"/>
    <x v="0"/>
    <x v="0"/>
    <x v="0"/>
    <n v="21"/>
    <n v="57"/>
    <n v="3"/>
    <n v="27"/>
    <n v="0"/>
    <n v="0"/>
    <n v="2"/>
    <n v="8"/>
    <n v="17"/>
  </r>
  <r>
    <x v="1"/>
    <x v="0"/>
    <x v="1"/>
    <x v="1"/>
    <n v="76"/>
    <n v="191"/>
    <n v="25"/>
    <n v="92"/>
    <n v="0"/>
    <n v="0"/>
    <n v="0"/>
    <n v="62"/>
    <n v="30"/>
  </r>
  <r>
    <x v="1"/>
    <x v="0"/>
    <x v="2"/>
    <x v="2"/>
    <n v="22"/>
    <n v="39"/>
    <n v="10"/>
    <n v="23"/>
    <n v="0"/>
    <n v="0"/>
    <n v="0"/>
    <n v="12"/>
    <n v="11"/>
  </r>
  <r>
    <x v="1"/>
    <x v="0"/>
    <x v="3"/>
    <x v="0"/>
    <n v="59"/>
    <n v="156"/>
    <n v="45"/>
    <n v="64"/>
    <n v="1"/>
    <n v="0"/>
    <n v="1"/>
    <n v="24"/>
    <n v="38"/>
  </r>
  <r>
    <x v="1"/>
    <x v="0"/>
    <x v="4"/>
    <x v="1"/>
    <n v="217"/>
    <n v="882"/>
    <n v="156"/>
    <n v="247"/>
    <n v="0"/>
    <n v="0"/>
    <n v="1"/>
    <n v="124"/>
    <n v="122"/>
  </r>
  <r>
    <x v="1"/>
    <x v="0"/>
    <x v="5"/>
    <x v="2"/>
    <n v="12"/>
    <n v="37"/>
    <n v="24"/>
    <n v="19"/>
    <n v="0"/>
    <n v="0"/>
    <n v="0"/>
    <n v="16"/>
    <n v="3"/>
  </r>
  <r>
    <x v="1"/>
    <x v="0"/>
    <x v="6"/>
    <x v="3"/>
    <n v="53"/>
    <n v="123"/>
    <n v="9"/>
    <n v="51"/>
    <n v="1"/>
    <n v="0"/>
    <n v="0"/>
    <n v="34"/>
    <n v="16"/>
  </r>
  <r>
    <x v="1"/>
    <x v="0"/>
    <x v="7"/>
    <x v="1"/>
    <n v="21"/>
    <n v="70"/>
    <n v="5"/>
    <n v="21"/>
    <n v="0"/>
    <n v="0"/>
    <n v="0"/>
    <n v="13"/>
    <n v="8"/>
  </r>
  <r>
    <x v="1"/>
    <x v="0"/>
    <x v="8"/>
    <x v="2"/>
    <n v="54"/>
    <n v="133"/>
    <n v="20"/>
    <n v="70"/>
    <n v="0"/>
    <n v="0"/>
    <n v="0"/>
    <n v="48"/>
    <n v="22"/>
  </r>
  <r>
    <x v="1"/>
    <x v="0"/>
    <x v="9"/>
    <x v="2"/>
    <n v="58"/>
    <n v="172"/>
    <n v="30"/>
    <n v="71"/>
    <n v="0"/>
    <n v="0"/>
    <n v="0"/>
    <n v="29"/>
    <n v="42"/>
  </r>
  <r>
    <x v="1"/>
    <x v="0"/>
    <x v="10"/>
    <x v="0"/>
    <n v="30"/>
    <n v="87"/>
    <n v="29"/>
    <n v="33"/>
    <n v="0"/>
    <n v="0"/>
    <n v="0"/>
    <n v="16"/>
    <n v="17"/>
  </r>
  <r>
    <x v="1"/>
    <x v="0"/>
    <x v="11"/>
    <x v="2"/>
    <n v="63"/>
    <n v="125"/>
    <n v="40"/>
    <n v="87"/>
    <n v="0"/>
    <n v="0"/>
    <n v="0"/>
    <n v="61"/>
    <n v="26"/>
  </r>
  <r>
    <x v="1"/>
    <x v="0"/>
    <x v="12"/>
    <x v="4"/>
    <n v="27"/>
    <n v="62"/>
    <n v="5"/>
    <n v="38"/>
    <n v="0"/>
    <n v="0"/>
    <n v="0"/>
    <n v="18"/>
    <n v="20"/>
  </r>
  <r>
    <x v="1"/>
    <x v="0"/>
    <x v="13"/>
    <x v="0"/>
    <n v="56"/>
    <n v="134"/>
    <n v="21"/>
    <n v="63"/>
    <n v="0"/>
    <n v="0"/>
    <n v="0"/>
    <n v="24"/>
    <n v="39"/>
  </r>
  <r>
    <x v="1"/>
    <x v="0"/>
    <x v="14"/>
    <x v="3"/>
    <n v="280"/>
    <n v="621"/>
    <n v="66"/>
    <n v="328"/>
    <n v="0"/>
    <n v="0"/>
    <n v="0"/>
    <n v="172"/>
    <n v="156"/>
  </r>
  <r>
    <x v="1"/>
    <x v="0"/>
    <x v="15"/>
    <x v="1"/>
    <n v="90"/>
    <n v="256"/>
    <n v="30"/>
    <n v="112"/>
    <n v="0"/>
    <n v="0"/>
    <n v="0"/>
    <n v="44"/>
    <n v="68"/>
  </r>
  <r>
    <x v="1"/>
    <x v="0"/>
    <x v="16"/>
    <x v="0"/>
    <n v="37"/>
    <n v="130"/>
    <n v="22"/>
    <n v="38"/>
    <n v="0"/>
    <n v="0"/>
    <n v="0"/>
    <n v="20"/>
    <n v="18"/>
  </r>
  <r>
    <x v="1"/>
    <x v="0"/>
    <x v="17"/>
    <x v="5"/>
    <n v="129"/>
    <n v="510"/>
    <n v="62"/>
    <n v="221"/>
    <n v="0"/>
    <n v="0"/>
    <n v="0"/>
    <n v="142"/>
    <n v="79"/>
  </r>
  <r>
    <x v="1"/>
    <x v="0"/>
    <x v="18"/>
    <x v="5"/>
    <n v="177"/>
    <n v="691"/>
    <n v="120"/>
    <n v="188"/>
    <n v="0"/>
    <n v="0"/>
    <n v="5"/>
    <n v="121"/>
    <n v="62"/>
  </r>
  <r>
    <x v="1"/>
    <x v="0"/>
    <x v="19"/>
    <x v="5"/>
    <n v="40"/>
    <n v="190"/>
    <n v="40"/>
    <n v="51"/>
    <n v="0"/>
    <n v="0"/>
    <n v="0"/>
    <n v="30"/>
    <n v="21"/>
  </r>
  <r>
    <x v="1"/>
    <x v="0"/>
    <x v="20"/>
    <x v="5"/>
    <n v="10"/>
    <n v="38"/>
    <n v="13"/>
    <n v="17"/>
    <n v="0"/>
    <n v="0"/>
    <n v="0"/>
    <n v="11"/>
    <n v="6"/>
  </r>
  <r>
    <x v="1"/>
    <x v="0"/>
    <x v="21"/>
    <x v="5"/>
    <n v="62"/>
    <n v="248"/>
    <n v="28"/>
    <n v="64"/>
    <n v="0"/>
    <n v="0"/>
    <n v="0"/>
    <n v="47"/>
    <n v="17"/>
  </r>
  <r>
    <x v="1"/>
    <x v="0"/>
    <x v="22"/>
    <x v="3"/>
    <n v="137"/>
    <n v="428"/>
    <n v="68"/>
    <n v="232"/>
    <n v="1"/>
    <n v="0"/>
    <n v="0"/>
    <n v="105"/>
    <n v="126"/>
  </r>
  <r>
    <x v="1"/>
    <x v="0"/>
    <x v="23"/>
    <x v="3"/>
    <n v="108"/>
    <n v="365"/>
    <n v="76"/>
    <n v="136"/>
    <n v="0"/>
    <n v="0"/>
    <n v="0"/>
    <n v="64"/>
    <n v="72"/>
  </r>
  <r>
    <x v="1"/>
    <x v="0"/>
    <x v="24"/>
    <x v="4"/>
    <n v="159"/>
    <n v="262"/>
    <n v="43"/>
    <n v="156"/>
    <n v="2"/>
    <n v="0"/>
    <n v="3"/>
    <n v="84"/>
    <n v="67"/>
  </r>
  <r>
    <x v="1"/>
    <x v="0"/>
    <x v="25"/>
    <x v="3"/>
    <n v="263"/>
    <n v="686"/>
    <n v="59"/>
    <n v="301"/>
    <n v="3"/>
    <n v="0"/>
    <n v="0"/>
    <n v="92"/>
    <n v="206"/>
  </r>
  <r>
    <x v="1"/>
    <x v="0"/>
    <x v="26"/>
    <x v="3"/>
    <n v="180"/>
    <n v="759"/>
    <n v="108"/>
    <n v="225"/>
    <n v="0"/>
    <n v="0"/>
    <n v="3"/>
    <n v="154"/>
    <n v="68"/>
  </r>
  <r>
    <x v="1"/>
    <x v="0"/>
    <x v="27"/>
    <x v="4"/>
    <n v="286"/>
    <n v="633"/>
    <n v="129"/>
    <n v="299"/>
    <n v="0"/>
    <n v="0"/>
    <n v="0"/>
    <n v="239"/>
    <n v="60"/>
  </r>
  <r>
    <x v="1"/>
    <x v="0"/>
    <x v="28"/>
    <x v="4"/>
    <n v="134"/>
    <n v="247"/>
    <n v="62"/>
    <n v="162"/>
    <n v="0"/>
    <n v="0"/>
    <n v="2"/>
    <n v="95"/>
    <n v="65"/>
  </r>
  <r>
    <x v="1"/>
    <x v="0"/>
    <x v="29"/>
    <x v="4"/>
    <n v="107"/>
    <n v="302"/>
    <n v="63"/>
    <n v="134"/>
    <n v="0"/>
    <n v="0"/>
    <n v="0"/>
    <n v="73"/>
    <n v="61"/>
  </r>
  <r>
    <x v="1"/>
    <x v="0"/>
    <x v="30"/>
    <x v="4"/>
    <n v="163"/>
    <n v="494"/>
    <n v="93"/>
    <n v="185"/>
    <n v="1"/>
    <n v="0"/>
    <n v="5"/>
    <n v="101"/>
    <n v="78"/>
  </r>
  <r>
    <x v="1"/>
    <x v="0"/>
    <x v="31"/>
    <x v="3"/>
    <n v="74"/>
    <n v="261"/>
    <n v="34"/>
    <n v="80"/>
    <n v="2"/>
    <n v="0"/>
    <n v="0"/>
    <n v="31"/>
    <n v="47"/>
  </r>
  <r>
    <x v="1"/>
    <x v="0"/>
    <x v="32"/>
    <x v="2"/>
    <n v="27"/>
    <n v="135"/>
    <n v="23"/>
    <n v="37"/>
    <n v="0"/>
    <n v="0"/>
    <n v="0"/>
    <n v="14"/>
    <n v="23"/>
  </r>
  <r>
    <x v="1"/>
    <x v="0"/>
    <x v="33"/>
    <x v="5"/>
    <n v="35"/>
    <n v="146"/>
    <n v="25"/>
    <n v="65"/>
    <n v="0"/>
    <n v="0"/>
    <n v="0"/>
    <n v="61"/>
    <n v="4"/>
  </r>
  <r>
    <x v="1"/>
    <x v="0"/>
    <x v="34"/>
    <x v="1"/>
    <n v="70"/>
    <n v="178"/>
    <n v="9"/>
    <n v="78"/>
    <n v="0"/>
    <n v="0"/>
    <n v="0"/>
    <n v="25"/>
    <n v="53"/>
  </r>
  <r>
    <x v="1"/>
    <x v="0"/>
    <x v="35"/>
    <x v="1"/>
    <n v="45"/>
    <n v="188"/>
    <n v="25"/>
    <n v="59"/>
    <n v="0"/>
    <n v="0"/>
    <n v="0"/>
    <n v="29"/>
    <n v="30"/>
  </r>
  <r>
    <x v="1"/>
    <x v="0"/>
    <x v="36"/>
    <x v="5"/>
    <n v="25"/>
    <n v="135"/>
    <n v="32"/>
    <n v="32"/>
    <n v="0"/>
    <n v="0"/>
    <n v="0"/>
    <n v="22"/>
    <n v="10"/>
  </r>
  <r>
    <x v="2"/>
    <x v="1"/>
    <x v="0"/>
    <x v="0"/>
    <n v="33"/>
    <n v="144"/>
    <n v="13"/>
    <n v="41"/>
    <n v="1"/>
    <n v="0"/>
    <n v="0"/>
    <n v="20"/>
    <n v="20"/>
  </r>
  <r>
    <x v="2"/>
    <x v="1"/>
    <x v="1"/>
    <x v="1"/>
    <n v="79"/>
    <n v="245"/>
    <n v="61"/>
    <n v="101"/>
    <n v="0"/>
    <n v="0"/>
    <n v="0"/>
    <n v="75"/>
    <n v="26"/>
  </r>
  <r>
    <x v="2"/>
    <x v="1"/>
    <x v="2"/>
    <x v="2"/>
    <n v="16"/>
    <n v="35"/>
    <n v="7"/>
    <n v="16"/>
    <n v="0"/>
    <n v="0"/>
    <n v="0"/>
    <n v="12"/>
    <n v="4"/>
  </r>
  <r>
    <x v="2"/>
    <x v="1"/>
    <x v="3"/>
    <x v="0"/>
    <n v="38"/>
    <n v="103"/>
    <n v="22"/>
    <n v="46"/>
    <n v="0"/>
    <n v="0"/>
    <n v="1"/>
    <n v="24"/>
    <n v="21"/>
  </r>
  <r>
    <x v="2"/>
    <x v="1"/>
    <x v="4"/>
    <x v="1"/>
    <n v="140"/>
    <n v="499"/>
    <n v="73"/>
    <n v="165"/>
    <n v="0"/>
    <n v="0"/>
    <n v="0"/>
    <n v="90"/>
    <n v="75"/>
  </r>
  <r>
    <x v="2"/>
    <x v="1"/>
    <x v="5"/>
    <x v="2"/>
    <n v="23"/>
    <n v="61"/>
    <n v="2"/>
    <n v="35"/>
    <n v="0"/>
    <n v="0"/>
    <n v="0"/>
    <n v="29"/>
    <n v="6"/>
  </r>
  <r>
    <x v="2"/>
    <x v="1"/>
    <x v="6"/>
    <x v="3"/>
    <n v="74"/>
    <n v="221"/>
    <n v="27"/>
    <n v="80"/>
    <n v="0"/>
    <n v="0"/>
    <n v="0"/>
    <n v="55"/>
    <n v="25"/>
  </r>
  <r>
    <x v="2"/>
    <x v="1"/>
    <x v="7"/>
    <x v="1"/>
    <n v="25"/>
    <n v="114"/>
    <n v="25"/>
    <n v="26"/>
    <n v="0"/>
    <n v="0"/>
    <n v="0"/>
    <n v="15"/>
    <n v="11"/>
  </r>
  <r>
    <x v="2"/>
    <x v="1"/>
    <x v="8"/>
    <x v="2"/>
    <n v="21"/>
    <n v="71"/>
    <n v="8"/>
    <n v="23"/>
    <n v="0"/>
    <n v="0"/>
    <n v="0"/>
    <n v="13"/>
    <n v="10"/>
  </r>
  <r>
    <x v="2"/>
    <x v="1"/>
    <x v="9"/>
    <x v="2"/>
    <n v="81"/>
    <n v="227"/>
    <n v="62"/>
    <n v="106"/>
    <n v="0"/>
    <n v="0"/>
    <n v="0"/>
    <n v="51"/>
    <n v="55"/>
  </r>
  <r>
    <x v="2"/>
    <x v="1"/>
    <x v="10"/>
    <x v="0"/>
    <n v="33"/>
    <n v="87"/>
    <n v="22"/>
    <n v="40"/>
    <n v="0"/>
    <n v="0"/>
    <n v="0"/>
    <n v="20"/>
    <n v="20"/>
  </r>
  <r>
    <x v="2"/>
    <x v="1"/>
    <x v="11"/>
    <x v="2"/>
    <n v="77"/>
    <n v="176"/>
    <n v="54"/>
    <n v="121"/>
    <n v="0"/>
    <n v="0"/>
    <n v="0"/>
    <n v="80"/>
    <n v="41"/>
  </r>
  <r>
    <x v="2"/>
    <x v="1"/>
    <x v="12"/>
    <x v="4"/>
    <n v="19"/>
    <n v="35"/>
    <n v="3"/>
    <n v="27"/>
    <n v="0"/>
    <n v="0"/>
    <n v="0"/>
    <n v="19"/>
    <n v="8"/>
  </r>
  <r>
    <x v="2"/>
    <x v="1"/>
    <x v="13"/>
    <x v="0"/>
    <n v="57"/>
    <n v="211"/>
    <n v="38"/>
    <n v="63"/>
    <n v="0"/>
    <n v="0"/>
    <n v="0"/>
    <n v="18"/>
    <n v="45"/>
  </r>
  <r>
    <x v="2"/>
    <x v="1"/>
    <x v="14"/>
    <x v="3"/>
    <n v="319"/>
    <n v="467"/>
    <n v="56"/>
    <n v="438"/>
    <n v="2"/>
    <n v="0"/>
    <n v="1"/>
    <n v="240"/>
    <n v="195"/>
  </r>
  <r>
    <x v="2"/>
    <x v="1"/>
    <x v="15"/>
    <x v="1"/>
    <n v="73"/>
    <n v="274"/>
    <n v="16"/>
    <n v="97"/>
    <n v="0"/>
    <n v="0"/>
    <n v="0"/>
    <n v="53"/>
    <n v="44"/>
  </r>
  <r>
    <x v="2"/>
    <x v="1"/>
    <x v="16"/>
    <x v="0"/>
    <n v="26"/>
    <n v="54"/>
    <n v="17"/>
    <n v="27"/>
    <n v="0"/>
    <n v="0"/>
    <n v="0"/>
    <n v="5"/>
    <n v="22"/>
  </r>
  <r>
    <x v="2"/>
    <x v="1"/>
    <x v="17"/>
    <x v="5"/>
    <n v="102"/>
    <n v="417"/>
    <n v="37"/>
    <n v="204"/>
    <n v="0"/>
    <n v="0"/>
    <n v="0"/>
    <n v="168"/>
    <n v="36"/>
  </r>
  <r>
    <x v="2"/>
    <x v="1"/>
    <x v="18"/>
    <x v="5"/>
    <n v="197"/>
    <n v="887"/>
    <n v="197"/>
    <n v="196"/>
    <n v="0"/>
    <n v="0"/>
    <n v="4"/>
    <n v="110"/>
    <n v="82"/>
  </r>
  <r>
    <x v="2"/>
    <x v="1"/>
    <x v="19"/>
    <x v="5"/>
    <n v="92"/>
    <n v="417"/>
    <n v="138"/>
    <n v="124"/>
    <n v="0"/>
    <n v="0"/>
    <n v="1"/>
    <n v="80"/>
    <n v="43"/>
  </r>
  <r>
    <x v="2"/>
    <x v="1"/>
    <x v="20"/>
    <x v="5"/>
    <n v="13"/>
    <n v="76"/>
    <n v="37"/>
    <n v="18"/>
    <n v="0"/>
    <n v="0"/>
    <n v="0"/>
    <n v="10"/>
    <n v="8"/>
  </r>
  <r>
    <x v="2"/>
    <x v="1"/>
    <x v="21"/>
    <x v="5"/>
    <n v="57"/>
    <n v="229"/>
    <n v="22"/>
    <n v="59"/>
    <n v="0"/>
    <n v="0"/>
    <n v="0"/>
    <n v="57"/>
    <n v="2"/>
  </r>
  <r>
    <x v="2"/>
    <x v="1"/>
    <x v="22"/>
    <x v="3"/>
    <n v="142"/>
    <n v="474"/>
    <n v="95"/>
    <n v="222"/>
    <n v="0"/>
    <n v="0"/>
    <n v="1"/>
    <n v="132"/>
    <n v="89"/>
  </r>
  <r>
    <x v="2"/>
    <x v="1"/>
    <x v="23"/>
    <x v="3"/>
    <n v="94"/>
    <n v="315"/>
    <n v="86"/>
    <n v="146"/>
    <n v="0"/>
    <n v="0"/>
    <n v="0"/>
    <n v="109"/>
    <n v="37"/>
  </r>
  <r>
    <x v="2"/>
    <x v="1"/>
    <x v="24"/>
    <x v="4"/>
    <n v="198"/>
    <n v="276"/>
    <n v="48"/>
    <n v="198"/>
    <n v="3"/>
    <n v="0"/>
    <n v="6"/>
    <n v="88"/>
    <n v="101"/>
  </r>
  <r>
    <x v="2"/>
    <x v="1"/>
    <x v="25"/>
    <x v="3"/>
    <n v="247"/>
    <n v="556"/>
    <n v="70"/>
    <n v="332"/>
    <n v="0"/>
    <n v="0"/>
    <n v="0"/>
    <n v="183"/>
    <n v="149"/>
  </r>
  <r>
    <x v="2"/>
    <x v="1"/>
    <x v="26"/>
    <x v="3"/>
    <n v="146"/>
    <n v="754"/>
    <n v="155"/>
    <n v="197"/>
    <n v="0"/>
    <n v="0"/>
    <n v="21"/>
    <n v="124"/>
    <n v="52"/>
  </r>
  <r>
    <x v="2"/>
    <x v="1"/>
    <x v="27"/>
    <x v="4"/>
    <n v="268"/>
    <n v="656"/>
    <n v="126"/>
    <n v="344"/>
    <n v="2"/>
    <n v="0"/>
    <n v="0"/>
    <n v="260"/>
    <n v="82"/>
  </r>
  <r>
    <x v="2"/>
    <x v="1"/>
    <x v="28"/>
    <x v="4"/>
    <n v="127"/>
    <n v="355"/>
    <n v="54"/>
    <n v="157"/>
    <n v="0"/>
    <n v="0"/>
    <n v="0"/>
    <n v="95"/>
    <n v="62"/>
  </r>
  <r>
    <x v="2"/>
    <x v="1"/>
    <x v="29"/>
    <x v="4"/>
    <n v="102"/>
    <n v="376"/>
    <n v="29"/>
    <n v="139"/>
    <n v="0"/>
    <n v="0"/>
    <n v="0"/>
    <n v="75"/>
    <n v="64"/>
  </r>
  <r>
    <x v="2"/>
    <x v="1"/>
    <x v="30"/>
    <x v="4"/>
    <n v="173"/>
    <n v="540"/>
    <n v="73"/>
    <n v="205"/>
    <n v="0"/>
    <n v="0"/>
    <n v="4"/>
    <n v="124"/>
    <n v="77"/>
  </r>
  <r>
    <x v="2"/>
    <x v="1"/>
    <x v="31"/>
    <x v="3"/>
    <n v="73"/>
    <n v="270"/>
    <n v="36"/>
    <n v="76"/>
    <n v="1"/>
    <n v="0"/>
    <n v="0"/>
    <n v="26"/>
    <n v="49"/>
  </r>
  <r>
    <x v="2"/>
    <x v="1"/>
    <x v="32"/>
    <x v="2"/>
    <n v="29"/>
    <n v="58"/>
    <n v="7"/>
    <n v="38"/>
    <n v="0"/>
    <n v="0"/>
    <n v="0"/>
    <n v="20"/>
    <n v="18"/>
  </r>
  <r>
    <x v="2"/>
    <x v="1"/>
    <x v="33"/>
    <x v="5"/>
    <n v="27"/>
    <n v="103"/>
    <n v="13"/>
    <n v="33"/>
    <n v="0"/>
    <n v="0"/>
    <n v="0"/>
    <n v="19"/>
    <n v="14"/>
  </r>
  <r>
    <x v="2"/>
    <x v="1"/>
    <x v="34"/>
    <x v="1"/>
    <n v="71"/>
    <n v="248"/>
    <n v="32"/>
    <n v="74"/>
    <n v="0"/>
    <n v="0"/>
    <n v="3"/>
    <n v="21"/>
    <n v="50"/>
  </r>
  <r>
    <x v="2"/>
    <x v="1"/>
    <x v="35"/>
    <x v="1"/>
    <n v="26"/>
    <n v="133"/>
    <n v="63"/>
    <n v="38"/>
    <n v="0"/>
    <n v="0"/>
    <n v="0"/>
    <n v="21"/>
    <n v="17"/>
  </r>
  <r>
    <x v="2"/>
    <x v="1"/>
    <x v="36"/>
    <x v="5"/>
    <n v="27"/>
    <n v="130"/>
    <n v="10"/>
    <n v="31"/>
    <n v="0"/>
    <n v="0"/>
    <n v="0"/>
    <n v="20"/>
    <n v="11"/>
  </r>
  <r>
    <x v="2"/>
    <x v="2"/>
    <x v="0"/>
    <x v="0"/>
    <n v="29"/>
    <n v="107"/>
    <n v="23"/>
    <n v="42"/>
    <n v="0"/>
    <n v="0"/>
    <n v="0"/>
    <n v="21"/>
    <n v="21"/>
  </r>
  <r>
    <x v="2"/>
    <x v="2"/>
    <x v="1"/>
    <x v="1"/>
    <n v="64"/>
    <n v="176"/>
    <n v="25"/>
    <n v="85"/>
    <n v="0"/>
    <n v="0"/>
    <n v="0"/>
    <n v="50"/>
    <n v="35"/>
  </r>
  <r>
    <x v="2"/>
    <x v="2"/>
    <x v="2"/>
    <x v="2"/>
    <n v="28"/>
    <n v="63"/>
    <n v="12"/>
    <n v="31"/>
    <n v="0"/>
    <n v="0"/>
    <n v="0"/>
    <n v="17"/>
    <n v="14"/>
  </r>
  <r>
    <x v="2"/>
    <x v="2"/>
    <x v="3"/>
    <x v="0"/>
    <n v="29"/>
    <n v="45"/>
    <n v="18"/>
    <n v="30"/>
    <n v="0"/>
    <n v="0"/>
    <n v="0"/>
    <n v="7"/>
    <n v="23"/>
  </r>
  <r>
    <x v="2"/>
    <x v="2"/>
    <x v="4"/>
    <x v="1"/>
    <n v="90"/>
    <n v="351"/>
    <n v="79"/>
    <n v="107"/>
    <n v="0"/>
    <n v="0"/>
    <n v="0"/>
    <n v="62"/>
    <n v="45"/>
  </r>
  <r>
    <x v="2"/>
    <x v="2"/>
    <x v="5"/>
    <x v="2"/>
    <n v="15"/>
    <n v="25"/>
    <n v="4"/>
    <n v="23"/>
    <n v="0"/>
    <n v="0"/>
    <n v="0"/>
    <n v="21"/>
    <n v="2"/>
  </r>
  <r>
    <x v="2"/>
    <x v="2"/>
    <x v="6"/>
    <x v="3"/>
    <n v="84"/>
    <n v="273"/>
    <n v="51"/>
    <n v="90"/>
    <n v="1"/>
    <n v="0"/>
    <n v="0"/>
    <n v="51"/>
    <n v="38"/>
  </r>
  <r>
    <x v="2"/>
    <x v="2"/>
    <x v="7"/>
    <x v="1"/>
    <n v="13"/>
    <n v="57"/>
    <n v="7"/>
    <n v="12"/>
    <n v="0"/>
    <n v="0"/>
    <n v="0"/>
    <n v="6"/>
    <n v="6"/>
  </r>
  <r>
    <x v="2"/>
    <x v="2"/>
    <x v="8"/>
    <x v="2"/>
    <n v="29"/>
    <n v="60"/>
    <n v="18"/>
    <n v="36"/>
    <n v="0"/>
    <n v="0"/>
    <n v="0"/>
    <n v="20"/>
    <n v="16"/>
  </r>
  <r>
    <x v="2"/>
    <x v="2"/>
    <x v="9"/>
    <x v="2"/>
    <n v="66"/>
    <n v="173"/>
    <n v="32"/>
    <n v="96"/>
    <n v="1"/>
    <n v="0"/>
    <n v="2"/>
    <n v="35"/>
    <n v="58"/>
  </r>
  <r>
    <x v="2"/>
    <x v="2"/>
    <x v="10"/>
    <x v="0"/>
    <n v="25"/>
    <n v="76"/>
    <n v="10"/>
    <n v="26"/>
    <n v="0"/>
    <n v="0"/>
    <n v="0"/>
    <n v="11"/>
    <n v="15"/>
  </r>
  <r>
    <x v="2"/>
    <x v="2"/>
    <x v="11"/>
    <x v="2"/>
    <n v="58"/>
    <n v="207"/>
    <n v="36"/>
    <n v="90"/>
    <n v="0"/>
    <n v="0"/>
    <n v="0"/>
    <n v="55"/>
    <n v="35"/>
  </r>
  <r>
    <x v="2"/>
    <x v="2"/>
    <x v="12"/>
    <x v="4"/>
    <n v="31"/>
    <n v="58"/>
    <n v="13"/>
    <n v="61"/>
    <n v="1"/>
    <n v="0"/>
    <n v="0"/>
    <n v="54"/>
    <n v="6"/>
  </r>
  <r>
    <x v="2"/>
    <x v="2"/>
    <x v="13"/>
    <x v="0"/>
    <n v="70"/>
    <n v="215"/>
    <n v="24"/>
    <n v="75"/>
    <n v="0"/>
    <n v="0"/>
    <n v="0"/>
    <n v="28"/>
    <n v="47"/>
  </r>
  <r>
    <x v="2"/>
    <x v="2"/>
    <x v="14"/>
    <x v="3"/>
    <n v="538"/>
    <n v="1028"/>
    <n v="111"/>
    <n v="842"/>
    <n v="1"/>
    <n v="0"/>
    <n v="2"/>
    <n v="425"/>
    <n v="414"/>
  </r>
  <r>
    <x v="2"/>
    <x v="2"/>
    <x v="15"/>
    <x v="1"/>
    <n v="81"/>
    <n v="199"/>
    <n v="35"/>
    <n v="94"/>
    <n v="0"/>
    <n v="0"/>
    <n v="0"/>
    <n v="43"/>
    <n v="51"/>
  </r>
  <r>
    <x v="2"/>
    <x v="2"/>
    <x v="16"/>
    <x v="0"/>
    <n v="20"/>
    <n v="46"/>
    <n v="9"/>
    <n v="26"/>
    <n v="0"/>
    <n v="0"/>
    <n v="0"/>
    <n v="6"/>
    <n v="20"/>
  </r>
  <r>
    <x v="2"/>
    <x v="2"/>
    <x v="17"/>
    <x v="5"/>
    <n v="88"/>
    <n v="333"/>
    <n v="46"/>
    <n v="147"/>
    <n v="0"/>
    <n v="1"/>
    <n v="1"/>
    <n v="99"/>
    <n v="46"/>
  </r>
  <r>
    <x v="2"/>
    <x v="2"/>
    <x v="18"/>
    <x v="5"/>
    <n v="181"/>
    <n v="717"/>
    <n v="177"/>
    <n v="181"/>
    <n v="0"/>
    <n v="0"/>
    <n v="6"/>
    <n v="99"/>
    <n v="76"/>
  </r>
  <r>
    <x v="2"/>
    <x v="2"/>
    <x v="19"/>
    <x v="5"/>
    <n v="91"/>
    <n v="406"/>
    <n v="74"/>
    <n v="107"/>
    <n v="0"/>
    <n v="0"/>
    <n v="0"/>
    <n v="71"/>
    <n v="36"/>
  </r>
  <r>
    <x v="2"/>
    <x v="2"/>
    <x v="20"/>
    <x v="5"/>
    <n v="26"/>
    <n v="131"/>
    <n v="22"/>
    <n v="28"/>
    <n v="0"/>
    <n v="0"/>
    <n v="0"/>
    <n v="21"/>
    <n v="7"/>
  </r>
  <r>
    <x v="2"/>
    <x v="2"/>
    <x v="21"/>
    <x v="5"/>
    <n v="39"/>
    <n v="138"/>
    <n v="13"/>
    <n v="39"/>
    <n v="0"/>
    <n v="0"/>
    <n v="0"/>
    <n v="33"/>
    <n v="6"/>
  </r>
  <r>
    <x v="2"/>
    <x v="2"/>
    <x v="22"/>
    <x v="3"/>
    <n v="139"/>
    <n v="395"/>
    <n v="81"/>
    <n v="233"/>
    <n v="1"/>
    <n v="0"/>
    <n v="2"/>
    <n v="131"/>
    <n v="99"/>
  </r>
  <r>
    <x v="2"/>
    <x v="2"/>
    <x v="23"/>
    <x v="3"/>
    <n v="93"/>
    <n v="342"/>
    <n v="67"/>
    <n v="127"/>
    <n v="1"/>
    <n v="0"/>
    <n v="0"/>
    <n v="67"/>
    <n v="59"/>
  </r>
  <r>
    <x v="2"/>
    <x v="2"/>
    <x v="24"/>
    <x v="4"/>
    <n v="148"/>
    <n v="209"/>
    <n v="32"/>
    <n v="149"/>
    <n v="4"/>
    <n v="1"/>
    <n v="0"/>
    <n v="87"/>
    <n v="57"/>
  </r>
  <r>
    <x v="2"/>
    <x v="2"/>
    <x v="25"/>
    <x v="3"/>
    <n v="237"/>
    <n v="602"/>
    <n v="65"/>
    <n v="306"/>
    <n v="1"/>
    <n v="1"/>
    <n v="0"/>
    <n v="133"/>
    <n v="171"/>
  </r>
  <r>
    <x v="2"/>
    <x v="2"/>
    <x v="26"/>
    <x v="3"/>
    <n v="128"/>
    <n v="456"/>
    <n v="75"/>
    <n v="185"/>
    <n v="1"/>
    <n v="0"/>
    <n v="2"/>
    <n v="141"/>
    <n v="41"/>
  </r>
  <r>
    <x v="2"/>
    <x v="2"/>
    <x v="27"/>
    <x v="4"/>
    <n v="239"/>
    <n v="595"/>
    <n v="90"/>
    <n v="344"/>
    <n v="2"/>
    <n v="0"/>
    <n v="0"/>
    <n v="243"/>
    <n v="99"/>
  </r>
  <r>
    <x v="2"/>
    <x v="2"/>
    <x v="28"/>
    <x v="4"/>
    <n v="114"/>
    <n v="244"/>
    <n v="35"/>
    <n v="156"/>
    <n v="0"/>
    <n v="0"/>
    <n v="0"/>
    <n v="90"/>
    <n v="66"/>
  </r>
  <r>
    <x v="2"/>
    <x v="2"/>
    <x v="29"/>
    <x v="4"/>
    <n v="78"/>
    <n v="245"/>
    <n v="20"/>
    <n v="116"/>
    <n v="0"/>
    <n v="0"/>
    <n v="0"/>
    <n v="61"/>
    <n v="55"/>
  </r>
  <r>
    <x v="2"/>
    <x v="2"/>
    <x v="30"/>
    <x v="4"/>
    <n v="171"/>
    <n v="378"/>
    <n v="64"/>
    <n v="195"/>
    <n v="0"/>
    <n v="0"/>
    <n v="4"/>
    <n v="106"/>
    <n v="85"/>
  </r>
  <r>
    <x v="2"/>
    <x v="2"/>
    <x v="31"/>
    <x v="3"/>
    <n v="62"/>
    <n v="184"/>
    <n v="39"/>
    <n v="75"/>
    <n v="0"/>
    <n v="0"/>
    <n v="1"/>
    <n v="26"/>
    <n v="48"/>
  </r>
  <r>
    <x v="2"/>
    <x v="2"/>
    <x v="32"/>
    <x v="2"/>
    <n v="22"/>
    <n v="54"/>
    <n v="6"/>
    <n v="23"/>
    <n v="0"/>
    <n v="0"/>
    <n v="0"/>
    <n v="7"/>
    <n v="16"/>
  </r>
  <r>
    <x v="2"/>
    <x v="2"/>
    <x v="33"/>
    <x v="5"/>
    <n v="31"/>
    <n v="126"/>
    <n v="68"/>
    <n v="40"/>
    <n v="0"/>
    <n v="0"/>
    <n v="0"/>
    <n v="20"/>
    <n v="20"/>
  </r>
  <r>
    <x v="2"/>
    <x v="2"/>
    <x v="34"/>
    <x v="1"/>
    <n v="66"/>
    <n v="162"/>
    <n v="9"/>
    <n v="86"/>
    <n v="0"/>
    <n v="0"/>
    <n v="2"/>
    <n v="25"/>
    <n v="59"/>
  </r>
  <r>
    <x v="2"/>
    <x v="2"/>
    <x v="35"/>
    <x v="1"/>
    <n v="31"/>
    <n v="192"/>
    <n v="35"/>
    <n v="44"/>
    <n v="0"/>
    <n v="0"/>
    <n v="0"/>
    <n v="27"/>
    <n v="17"/>
  </r>
  <r>
    <x v="2"/>
    <x v="2"/>
    <x v="36"/>
    <x v="5"/>
    <n v="28"/>
    <n v="78"/>
    <n v="13"/>
    <n v="33"/>
    <n v="0"/>
    <n v="0"/>
    <n v="0"/>
    <n v="19"/>
    <n v="14"/>
  </r>
  <r>
    <x v="2"/>
    <x v="3"/>
    <x v="0"/>
    <x v="0"/>
    <n v="24"/>
    <n v="101"/>
    <n v="9"/>
    <n v="2"/>
    <n v="0"/>
    <n v="0"/>
    <n v="0"/>
    <n v="22"/>
    <n v="-20"/>
  </r>
  <r>
    <x v="2"/>
    <x v="3"/>
    <x v="1"/>
    <x v="1"/>
    <n v="32"/>
    <n v="72"/>
    <n v="3"/>
    <n v="0"/>
    <n v="0"/>
    <n v="0"/>
    <n v="0"/>
    <n v="21"/>
    <n v="-21"/>
  </r>
  <r>
    <x v="2"/>
    <x v="3"/>
    <x v="2"/>
    <x v="2"/>
    <n v="22"/>
    <n v="55"/>
    <n v="9"/>
    <n v="0"/>
    <n v="0"/>
    <n v="0"/>
    <n v="0"/>
    <n v="20"/>
    <n v="-20"/>
  </r>
  <r>
    <x v="2"/>
    <x v="3"/>
    <x v="3"/>
    <x v="0"/>
    <n v="42"/>
    <n v="103"/>
    <n v="20"/>
    <n v="3"/>
    <n v="1"/>
    <n v="0"/>
    <n v="0"/>
    <n v="19"/>
    <n v="-17"/>
  </r>
  <r>
    <x v="2"/>
    <x v="3"/>
    <x v="4"/>
    <x v="1"/>
    <n v="129"/>
    <n v="436"/>
    <n v="94"/>
    <n v="8"/>
    <n v="0"/>
    <n v="0"/>
    <n v="1"/>
    <n v="98"/>
    <n v="-91"/>
  </r>
  <r>
    <x v="2"/>
    <x v="3"/>
    <x v="5"/>
    <x v="2"/>
    <n v="12"/>
    <n v="16"/>
    <n v="1"/>
    <n v="0"/>
    <n v="0"/>
    <n v="0"/>
    <n v="0"/>
    <n v="15"/>
    <n v="-15"/>
  </r>
  <r>
    <x v="2"/>
    <x v="3"/>
    <x v="6"/>
    <x v="3"/>
    <n v="70"/>
    <n v="227"/>
    <n v="16"/>
    <n v="4"/>
    <n v="0"/>
    <n v="0"/>
    <n v="0"/>
    <n v="49"/>
    <n v="-45"/>
  </r>
  <r>
    <x v="2"/>
    <x v="3"/>
    <x v="7"/>
    <x v="1"/>
    <n v="25"/>
    <n v="154"/>
    <n v="22"/>
    <n v="1"/>
    <n v="0"/>
    <n v="0"/>
    <n v="0"/>
    <n v="10"/>
    <n v="-9"/>
  </r>
  <r>
    <x v="2"/>
    <x v="3"/>
    <x v="8"/>
    <x v="2"/>
    <n v="28"/>
    <n v="48"/>
    <n v="17"/>
    <n v="0"/>
    <n v="0"/>
    <n v="0"/>
    <n v="0"/>
    <n v="26"/>
    <n v="-26"/>
  </r>
  <r>
    <x v="2"/>
    <x v="3"/>
    <x v="9"/>
    <x v="2"/>
    <n v="44"/>
    <n v="137"/>
    <n v="25"/>
    <n v="5"/>
    <n v="0"/>
    <n v="0"/>
    <n v="2"/>
    <n v="13"/>
    <n v="-10"/>
  </r>
  <r>
    <x v="2"/>
    <x v="3"/>
    <x v="10"/>
    <x v="0"/>
    <n v="54"/>
    <n v="85"/>
    <n v="17"/>
    <n v="9"/>
    <n v="0"/>
    <n v="0"/>
    <n v="0"/>
    <n v="34"/>
    <n v="-25"/>
  </r>
  <r>
    <x v="2"/>
    <x v="3"/>
    <x v="11"/>
    <x v="2"/>
    <n v="60"/>
    <n v="133"/>
    <n v="28"/>
    <n v="5"/>
    <n v="0"/>
    <n v="0"/>
    <n v="1"/>
    <n v="44"/>
    <n v="-40"/>
  </r>
  <r>
    <x v="2"/>
    <x v="3"/>
    <x v="12"/>
    <x v="4"/>
    <n v="20"/>
    <n v="46"/>
    <n v="16"/>
    <n v="0"/>
    <n v="1"/>
    <n v="0"/>
    <n v="0"/>
    <n v="38"/>
    <n v="-39"/>
  </r>
  <r>
    <x v="2"/>
    <x v="3"/>
    <x v="13"/>
    <x v="0"/>
    <n v="48"/>
    <n v="177"/>
    <n v="18"/>
    <n v="6"/>
    <n v="0"/>
    <n v="0"/>
    <n v="0"/>
    <n v="17"/>
    <n v="-11"/>
  </r>
  <r>
    <x v="2"/>
    <x v="3"/>
    <x v="14"/>
    <x v="3"/>
    <n v="464"/>
    <n v="784"/>
    <n v="109"/>
    <n v="23"/>
    <n v="0"/>
    <n v="0"/>
    <n v="2"/>
    <n v="369"/>
    <n v="-348"/>
  </r>
  <r>
    <x v="2"/>
    <x v="3"/>
    <x v="15"/>
    <x v="1"/>
    <n v="58"/>
    <n v="165"/>
    <n v="9"/>
    <n v="3"/>
    <n v="0"/>
    <n v="0"/>
    <n v="0"/>
    <n v="19"/>
    <n v="-16"/>
  </r>
  <r>
    <x v="2"/>
    <x v="3"/>
    <x v="16"/>
    <x v="0"/>
    <n v="17"/>
    <n v="45"/>
    <n v="4"/>
    <n v="4"/>
    <n v="0"/>
    <n v="0"/>
    <n v="0"/>
    <n v="3"/>
    <n v="1"/>
  </r>
  <r>
    <x v="2"/>
    <x v="3"/>
    <x v="17"/>
    <x v="5"/>
    <n v="147"/>
    <n v="503"/>
    <n v="46"/>
    <n v="3"/>
    <n v="0"/>
    <n v="0"/>
    <n v="1"/>
    <n v="201"/>
    <n v="-199"/>
  </r>
  <r>
    <x v="2"/>
    <x v="3"/>
    <x v="18"/>
    <x v="5"/>
    <n v="192"/>
    <n v="744"/>
    <n v="164"/>
    <n v="4"/>
    <n v="2"/>
    <n v="0"/>
    <n v="3"/>
    <n v="119"/>
    <n v="-120"/>
  </r>
  <r>
    <x v="2"/>
    <x v="3"/>
    <x v="19"/>
    <x v="5"/>
    <n v="104"/>
    <n v="330"/>
    <n v="57"/>
    <n v="3"/>
    <n v="0"/>
    <n v="0"/>
    <n v="0"/>
    <n v="96"/>
    <n v="-93"/>
  </r>
  <r>
    <x v="2"/>
    <x v="3"/>
    <x v="20"/>
    <x v="5"/>
    <n v="54"/>
    <n v="221"/>
    <n v="77"/>
    <n v="2"/>
    <n v="0"/>
    <n v="0"/>
    <n v="0"/>
    <n v="43"/>
    <n v="-41"/>
  </r>
  <r>
    <x v="2"/>
    <x v="3"/>
    <x v="21"/>
    <x v="5"/>
    <n v="52"/>
    <n v="154"/>
    <n v="39"/>
    <n v="0"/>
    <n v="0"/>
    <n v="0"/>
    <n v="0"/>
    <n v="45"/>
    <n v="-45"/>
  </r>
  <r>
    <x v="2"/>
    <x v="3"/>
    <x v="22"/>
    <x v="3"/>
    <n v="110"/>
    <n v="305"/>
    <n v="36"/>
    <n v="5"/>
    <n v="0"/>
    <n v="0"/>
    <n v="5"/>
    <n v="99"/>
    <n v="-99"/>
  </r>
  <r>
    <x v="2"/>
    <x v="3"/>
    <x v="23"/>
    <x v="3"/>
    <n v="80"/>
    <n v="267"/>
    <n v="30"/>
    <n v="1"/>
    <n v="0"/>
    <n v="0"/>
    <n v="0"/>
    <n v="96"/>
    <n v="-95"/>
  </r>
  <r>
    <x v="2"/>
    <x v="3"/>
    <x v="24"/>
    <x v="4"/>
    <n v="146"/>
    <n v="201"/>
    <n v="57"/>
    <n v="18"/>
    <n v="3"/>
    <n v="0"/>
    <n v="0"/>
    <n v="79"/>
    <n v="-64"/>
  </r>
  <r>
    <x v="2"/>
    <x v="3"/>
    <x v="25"/>
    <x v="3"/>
    <n v="241"/>
    <n v="626"/>
    <n v="78"/>
    <n v="37"/>
    <n v="1"/>
    <n v="0"/>
    <n v="0"/>
    <n v="129"/>
    <n v="-93"/>
  </r>
  <r>
    <x v="2"/>
    <x v="3"/>
    <x v="26"/>
    <x v="3"/>
    <n v="124"/>
    <n v="308"/>
    <n v="41"/>
    <n v="7"/>
    <n v="0"/>
    <n v="0"/>
    <n v="9"/>
    <n v="120"/>
    <n v="-122"/>
  </r>
  <r>
    <x v="2"/>
    <x v="3"/>
    <x v="27"/>
    <x v="4"/>
    <n v="306"/>
    <n v="718"/>
    <n v="102"/>
    <n v="27"/>
    <n v="1"/>
    <n v="0"/>
    <n v="0"/>
    <n v="313"/>
    <n v="-287"/>
  </r>
  <r>
    <x v="2"/>
    <x v="3"/>
    <x v="28"/>
    <x v="4"/>
    <n v="139"/>
    <n v="356"/>
    <n v="59"/>
    <n v="1"/>
    <n v="0"/>
    <n v="0"/>
    <n v="1"/>
    <n v="103"/>
    <n v="-103"/>
  </r>
  <r>
    <x v="2"/>
    <x v="3"/>
    <x v="29"/>
    <x v="4"/>
    <n v="95"/>
    <n v="327"/>
    <n v="30"/>
    <n v="1"/>
    <n v="0"/>
    <n v="0"/>
    <n v="0"/>
    <n v="78"/>
    <n v="-77"/>
  </r>
  <r>
    <x v="2"/>
    <x v="3"/>
    <x v="30"/>
    <x v="4"/>
    <n v="166"/>
    <n v="514"/>
    <n v="84"/>
    <n v="1"/>
    <n v="0"/>
    <n v="0"/>
    <n v="2"/>
    <n v="105"/>
    <n v="-106"/>
  </r>
  <r>
    <x v="2"/>
    <x v="3"/>
    <x v="31"/>
    <x v="3"/>
    <n v="80"/>
    <n v="227"/>
    <n v="32"/>
    <n v="6"/>
    <n v="1"/>
    <n v="0"/>
    <n v="2"/>
    <n v="38"/>
    <n v="-35"/>
  </r>
  <r>
    <x v="2"/>
    <x v="3"/>
    <x v="32"/>
    <x v="2"/>
    <n v="21"/>
    <n v="42"/>
    <n v="9"/>
    <n v="0"/>
    <n v="0"/>
    <n v="0"/>
    <n v="0"/>
    <n v="8"/>
    <n v="-8"/>
  </r>
  <r>
    <x v="2"/>
    <x v="3"/>
    <x v="33"/>
    <x v="5"/>
    <n v="48"/>
    <n v="146"/>
    <n v="38"/>
    <n v="4"/>
    <n v="0"/>
    <n v="0"/>
    <n v="2"/>
    <n v="31"/>
    <n v="-29"/>
  </r>
  <r>
    <x v="2"/>
    <x v="3"/>
    <x v="34"/>
    <x v="1"/>
    <n v="81"/>
    <n v="217"/>
    <n v="8"/>
    <n v="6"/>
    <n v="0"/>
    <n v="0"/>
    <n v="0"/>
    <n v="18"/>
    <n v="-12"/>
  </r>
  <r>
    <x v="2"/>
    <x v="3"/>
    <x v="35"/>
    <x v="1"/>
    <n v="48"/>
    <n v="191"/>
    <n v="60"/>
    <n v="21"/>
    <n v="0"/>
    <n v="0"/>
    <n v="0"/>
    <n v="26"/>
    <n v="-5"/>
  </r>
  <r>
    <x v="2"/>
    <x v="3"/>
    <x v="36"/>
    <x v="5"/>
    <n v="29"/>
    <n v="77"/>
    <n v="12"/>
    <n v="1"/>
    <n v="0"/>
    <n v="0"/>
    <n v="0"/>
    <n v="22"/>
    <n v="-21"/>
  </r>
  <r>
    <x v="2"/>
    <x v="0"/>
    <x v="0"/>
    <x v="0"/>
    <n v="33"/>
    <n v="89"/>
    <n v="7"/>
    <n v="35"/>
    <n v="12"/>
    <n v="0"/>
    <n v="0"/>
    <n v="0"/>
    <n v="23"/>
  </r>
  <r>
    <x v="2"/>
    <x v="0"/>
    <x v="1"/>
    <x v="1"/>
    <n v="34"/>
    <n v="117"/>
    <n v="17"/>
    <n v="34"/>
    <n v="22"/>
    <n v="0"/>
    <n v="0"/>
    <n v="0"/>
    <n v="12"/>
  </r>
  <r>
    <x v="2"/>
    <x v="0"/>
    <x v="2"/>
    <x v="2"/>
    <n v="23"/>
    <n v="75"/>
    <n v="15"/>
    <n v="23"/>
    <n v="16"/>
    <n v="0"/>
    <n v="0"/>
    <n v="0"/>
    <n v="7"/>
  </r>
  <r>
    <x v="2"/>
    <x v="0"/>
    <x v="3"/>
    <x v="0"/>
    <n v="40"/>
    <n v="121"/>
    <n v="14"/>
    <n v="48"/>
    <n v="21"/>
    <n v="0"/>
    <n v="0"/>
    <n v="0"/>
    <n v="27"/>
  </r>
  <r>
    <x v="2"/>
    <x v="0"/>
    <x v="4"/>
    <x v="1"/>
    <n v="122"/>
    <n v="523"/>
    <n v="93"/>
    <n v="161"/>
    <n v="72"/>
    <n v="0"/>
    <n v="0"/>
    <n v="1"/>
    <n v="88"/>
  </r>
  <r>
    <x v="2"/>
    <x v="0"/>
    <x v="5"/>
    <x v="2"/>
    <n v="8"/>
    <n v="17"/>
    <n v="1"/>
    <n v="9"/>
    <n v="4"/>
    <n v="0"/>
    <n v="0"/>
    <n v="0"/>
    <n v="5"/>
  </r>
  <r>
    <x v="2"/>
    <x v="0"/>
    <x v="6"/>
    <x v="3"/>
    <n v="73"/>
    <n v="225"/>
    <n v="24"/>
    <n v="77"/>
    <n v="52"/>
    <n v="1"/>
    <n v="0"/>
    <n v="0"/>
    <n v="24"/>
  </r>
  <r>
    <x v="2"/>
    <x v="0"/>
    <x v="7"/>
    <x v="1"/>
    <n v="39"/>
    <n v="207"/>
    <n v="66"/>
    <n v="47"/>
    <n v="5"/>
    <n v="0"/>
    <n v="0"/>
    <n v="0"/>
    <n v="42"/>
  </r>
  <r>
    <x v="2"/>
    <x v="0"/>
    <x v="8"/>
    <x v="2"/>
    <n v="39"/>
    <n v="81"/>
    <n v="21"/>
    <n v="51"/>
    <n v="27"/>
    <n v="0"/>
    <n v="0"/>
    <n v="0"/>
    <n v="24"/>
  </r>
  <r>
    <x v="2"/>
    <x v="0"/>
    <x v="9"/>
    <x v="2"/>
    <n v="48"/>
    <n v="174"/>
    <n v="30"/>
    <n v="56"/>
    <n v="27"/>
    <n v="0"/>
    <n v="0"/>
    <n v="0"/>
    <n v="29"/>
  </r>
  <r>
    <x v="2"/>
    <x v="0"/>
    <x v="10"/>
    <x v="0"/>
    <n v="55"/>
    <n v="118"/>
    <n v="19"/>
    <n v="61"/>
    <n v="16"/>
    <n v="0"/>
    <n v="0"/>
    <n v="0"/>
    <n v="45"/>
  </r>
  <r>
    <x v="2"/>
    <x v="0"/>
    <x v="11"/>
    <x v="2"/>
    <n v="63"/>
    <n v="142"/>
    <n v="23"/>
    <n v="98"/>
    <n v="10"/>
    <n v="1"/>
    <n v="0"/>
    <n v="0"/>
    <n v="87"/>
  </r>
  <r>
    <x v="2"/>
    <x v="0"/>
    <x v="12"/>
    <x v="4"/>
    <n v="19"/>
    <n v="40"/>
    <n v="9"/>
    <n v="30"/>
    <n v="11"/>
    <n v="0"/>
    <n v="0"/>
    <n v="0"/>
    <n v="19"/>
  </r>
  <r>
    <x v="2"/>
    <x v="0"/>
    <x v="13"/>
    <x v="0"/>
    <n v="56"/>
    <n v="157"/>
    <n v="19"/>
    <n v="73"/>
    <n v="33"/>
    <n v="1"/>
    <n v="0"/>
    <n v="0"/>
    <n v="39"/>
  </r>
  <r>
    <x v="2"/>
    <x v="0"/>
    <x v="14"/>
    <x v="3"/>
    <n v="482"/>
    <n v="791"/>
    <n v="127"/>
    <n v="864"/>
    <n v="120"/>
    <n v="0"/>
    <n v="0"/>
    <n v="158"/>
    <n v="586"/>
  </r>
  <r>
    <x v="2"/>
    <x v="0"/>
    <x v="15"/>
    <x v="1"/>
    <n v="115"/>
    <n v="363"/>
    <n v="47"/>
    <n v="136"/>
    <n v="33"/>
    <n v="0"/>
    <n v="0"/>
    <n v="0"/>
    <n v="103"/>
  </r>
  <r>
    <x v="2"/>
    <x v="0"/>
    <x v="16"/>
    <x v="0"/>
    <n v="31"/>
    <n v="97"/>
    <n v="21"/>
    <n v="26"/>
    <n v="6"/>
    <n v="0"/>
    <n v="0"/>
    <n v="0"/>
    <n v="20"/>
  </r>
  <r>
    <x v="2"/>
    <x v="0"/>
    <x v="17"/>
    <x v="5"/>
    <n v="179"/>
    <n v="624"/>
    <n v="44"/>
    <n v="311"/>
    <n v="128"/>
    <n v="0"/>
    <n v="0"/>
    <n v="1"/>
    <n v="182"/>
  </r>
  <r>
    <x v="2"/>
    <x v="0"/>
    <x v="18"/>
    <x v="5"/>
    <n v="205"/>
    <n v="810"/>
    <n v="142"/>
    <n v="203"/>
    <n v="133"/>
    <n v="0"/>
    <n v="0"/>
    <n v="10"/>
    <n v="60"/>
  </r>
  <r>
    <x v="2"/>
    <x v="0"/>
    <x v="19"/>
    <x v="5"/>
    <n v="120"/>
    <n v="411"/>
    <n v="94"/>
    <n v="147"/>
    <n v="66"/>
    <n v="0"/>
    <n v="0"/>
    <n v="0"/>
    <n v="81"/>
  </r>
  <r>
    <x v="2"/>
    <x v="0"/>
    <x v="20"/>
    <x v="5"/>
    <n v="36"/>
    <n v="169"/>
    <n v="32"/>
    <n v="44"/>
    <n v="21"/>
    <n v="0"/>
    <n v="0"/>
    <n v="0"/>
    <n v="23"/>
  </r>
  <r>
    <x v="2"/>
    <x v="0"/>
    <x v="21"/>
    <x v="5"/>
    <n v="44"/>
    <n v="186"/>
    <n v="43"/>
    <n v="45"/>
    <n v="13"/>
    <n v="0"/>
    <n v="0"/>
    <n v="0"/>
    <n v="32"/>
  </r>
  <r>
    <x v="2"/>
    <x v="0"/>
    <x v="22"/>
    <x v="3"/>
    <n v="138"/>
    <n v="413"/>
    <n v="81"/>
    <n v="181"/>
    <n v="82"/>
    <n v="0"/>
    <n v="0"/>
    <n v="0"/>
    <n v="99"/>
  </r>
  <r>
    <x v="2"/>
    <x v="0"/>
    <x v="23"/>
    <x v="3"/>
    <n v="91"/>
    <n v="252"/>
    <n v="54"/>
    <n v="142"/>
    <n v="49"/>
    <n v="0"/>
    <n v="0"/>
    <n v="0"/>
    <n v="93"/>
  </r>
  <r>
    <x v="2"/>
    <x v="0"/>
    <x v="24"/>
    <x v="4"/>
    <n v="167"/>
    <n v="268"/>
    <n v="42"/>
    <n v="155"/>
    <n v="92"/>
    <n v="0"/>
    <n v="0"/>
    <n v="0"/>
    <n v="63"/>
  </r>
  <r>
    <x v="2"/>
    <x v="0"/>
    <x v="25"/>
    <x v="3"/>
    <n v="234"/>
    <n v="580"/>
    <n v="57"/>
    <n v="288"/>
    <n v="105"/>
    <n v="0"/>
    <n v="0"/>
    <n v="0"/>
    <n v="183"/>
  </r>
  <r>
    <x v="2"/>
    <x v="0"/>
    <x v="26"/>
    <x v="3"/>
    <n v="145"/>
    <n v="553"/>
    <n v="96"/>
    <n v="195"/>
    <n v="90"/>
    <n v="2"/>
    <n v="0"/>
    <n v="7"/>
    <n v="96"/>
  </r>
  <r>
    <x v="2"/>
    <x v="0"/>
    <x v="27"/>
    <x v="4"/>
    <n v="301"/>
    <n v="663"/>
    <n v="77"/>
    <n v="478"/>
    <n v="183"/>
    <n v="1"/>
    <n v="0"/>
    <n v="0"/>
    <n v="294"/>
  </r>
  <r>
    <x v="2"/>
    <x v="0"/>
    <x v="28"/>
    <x v="4"/>
    <n v="109"/>
    <n v="247"/>
    <n v="33"/>
    <n v="133"/>
    <n v="81"/>
    <n v="0"/>
    <n v="0"/>
    <n v="1"/>
    <n v="51"/>
  </r>
  <r>
    <x v="2"/>
    <x v="0"/>
    <x v="29"/>
    <x v="4"/>
    <n v="101"/>
    <n v="319"/>
    <n v="39"/>
    <n v="126"/>
    <n v="64"/>
    <n v="0"/>
    <n v="2"/>
    <n v="0"/>
    <n v="60"/>
  </r>
  <r>
    <x v="2"/>
    <x v="0"/>
    <x v="30"/>
    <x v="4"/>
    <n v="165"/>
    <n v="423"/>
    <n v="84"/>
    <n v="209"/>
    <n v="115"/>
    <n v="0"/>
    <n v="0"/>
    <n v="2"/>
    <n v="92"/>
  </r>
  <r>
    <x v="2"/>
    <x v="0"/>
    <x v="31"/>
    <x v="3"/>
    <n v="84"/>
    <n v="254"/>
    <n v="29"/>
    <n v="84"/>
    <n v="27"/>
    <n v="0"/>
    <n v="0"/>
    <n v="0"/>
    <n v="57"/>
  </r>
  <r>
    <x v="2"/>
    <x v="0"/>
    <x v="32"/>
    <x v="2"/>
    <n v="26"/>
    <n v="43"/>
    <n v="16"/>
    <n v="29"/>
    <n v="6"/>
    <n v="0"/>
    <n v="0"/>
    <n v="0"/>
    <n v="23"/>
  </r>
  <r>
    <x v="2"/>
    <x v="0"/>
    <x v="33"/>
    <x v="5"/>
    <n v="37"/>
    <n v="148"/>
    <n v="26"/>
    <n v="50"/>
    <n v="19"/>
    <n v="2"/>
    <n v="0"/>
    <n v="0"/>
    <n v="29"/>
  </r>
  <r>
    <x v="2"/>
    <x v="0"/>
    <x v="34"/>
    <x v="1"/>
    <n v="68"/>
    <n v="192"/>
    <n v="8"/>
    <n v="83"/>
    <n v="4"/>
    <n v="0"/>
    <n v="0"/>
    <n v="0"/>
    <n v="79"/>
  </r>
  <r>
    <x v="2"/>
    <x v="0"/>
    <x v="35"/>
    <x v="1"/>
    <n v="57"/>
    <n v="237"/>
    <n v="35"/>
    <n v="68"/>
    <n v="25"/>
    <n v="0"/>
    <n v="0"/>
    <n v="0"/>
    <n v="43"/>
  </r>
  <r>
    <x v="2"/>
    <x v="0"/>
    <x v="36"/>
    <x v="5"/>
    <n v="30"/>
    <n v="103"/>
    <n v="23"/>
    <n v="35"/>
    <n v="13"/>
    <n v="0"/>
    <n v="0"/>
    <n v="0"/>
    <n v="22"/>
  </r>
  <r>
    <x v="3"/>
    <x v="1"/>
    <x v="0"/>
    <x v="0"/>
    <n v="12"/>
    <n v="45"/>
    <n v="16"/>
    <n v="14"/>
    <n v="7"/>
    <n v="0"/>
    <n v="0"/>
    <n v="0"/>
    <n v="7"/>
  </r>
  <r>
    <x v="3"/>
    <x v="1"/>
    <x v="1"/>
    <x v="1"/>
    <n v="53"/>
    <n v="152"/>
    <n v="20"/>
    <n v="56"/>
    <n v="35"/>
    <n v="0"/>
    <n v="0"/>
    <n v="0"/>
    <n v="21"/>
  </r>
  <r>
    <x v="3"/>
    <x v="1"/>
    <x v="2"/>
    <x v="2"/>
    <n v="9"/>
    <n v="16"/>
    <n v="3"/>
    <n v="11"/>
    <n v="4"/>
    <n v="0"/>
    <n v="0"/>
    <n v="0"/>
    <n v="7"/>
  </r>
  <r>
    <x v="3"/>
    <x v="1"/>
    <x v="3"/>
    <x v="0"/>
    <n v="15"/>
    <n v="76"/>
    <n v="3"/>
    <n v="19"/>
    <n v="8"/>
    <n v="0"/>
    <n v="0"/>
    <n v="0"/>
    <n v="11"/>
  </r>
  <r>
    <x v="3"/>
    <x v="1"/>
    <x v="4"/>
    <x v="1"/>
    <n v="110"/>
    <n v="473"/>
    <n v="139"/>
    <n v="155"/>
    <n v="79"/>
    <n v="0"/>
    <n v="0"/>
    <n v="0"/>
    <n v="76"/>
  </r>
  <r>
    <x v="3"/>
    <x v="1"/>
    <x v="5"/>
    <x v="2"/>
    <n v="6"/>
    <n v="11"/>
    <n v="1"/>
    <n v="10"/>
    <n v="8"/>
    <n v="0"/>
    <n v="0"/>
    <n v="0"/>
    <n v="2"/>
  </r>
  <r>
    <x v="3"/>
    <x v="1"/>
    <x v="6"/>
    <x v="3"/>
    <n v="37"/>
    <n v="84"/>
    <n v="4"/>
    <n v="37"/>
    <n v="19"/>
    <n v="0"/>
    <n v="0"/>
    <n v="0"/>
    <n v="18"/>
  </r>
  <r>
    <x v="3"/>
    <x v="1"/>
    <x v="7"/>
    <x v="1"/>
    <n v="26"/>
    <n v="76"/>
    <n v="9"/>
    <n v="26"/>
    <n v="6"/>
    <n v="0"/>
    <n v="0"/>
    <n v="0"/>
    <n v="20"/>
  </r>
  <r>
    <x v="3"/>
    <x v="1"/>
    <x v="8"/>
    <x v="2"/>
    <n v="12"/>
    <n v="35"/>
    <n v="7"/>
    <n v="15"/>
    <n v="12"/>
    <n v="0"/>
    <n v="0"/>
    <n v="0"/>
    <n v="3"/>
  </r>
  <r>
    <x v="3"/>
    <x v="1"/>
    <x v="9"/>
    <x v="2"/>
    <n v="22"/>
    <n v="87"/>
    <n v="34"/>
    <n v="34"/>
    <n v="15"/>
    <n v="0"/>
    <n v="0"/>
    <n v="0"/>
    <n v="19"/>
  </r>
  <r>
    <x v="3"/>
    <x v="1"/>
    <x v="10"/>
    <x v="0"/>
    <n v="49"/>
    <n v="131"/>
    <n v="14"/>
    <n v="53"/>
    <n v="28"/>
    <n v="1"/>
    <n v="0"/>
    <n v="0"/>
    <n v="24"/>
  </r>
  <r>
    <x v="3"/>
    <x v="1"/>
    <x v="11"/>
    <x v="2"/>
    <n v="55"/>
    <n v="183"/>
    <n v="41"/>
    <n v="94"/>
    <n v="25"/>
    <n v="0"/>
    <n v="0"/>
    <n v="0"/>
    <n v="69"/>
  </r>
  <r>
    <x v="3"/>
    <x v="1"/>
    <x v="12"/>
    <x v="4"/>
    <n v="22"/>
    <n v="48"/>
    <n v="2"/>
    <n v="50"/>
    <n v="39"/>
    <n v="1"/>
    <n v="0"/>
    <n v="0"/>
    <n v="10"/>
  </r>
  <r>
    <x v="3"/>
    <x v="1"/>
    <x v="13"/>
    <x v="0"/>
    <n v="37"/>
    <n v="99"/>
    <n v="21"/>
    <n v="48"/>
    <n v="28"/>
    <n v="0"/>
    <n v="0"/>
    <n v="0"/>
    <n v="20"/>
  </r>
  <r>
    <x v="3"/>
    <x v="1"/>
    <x v="14"/>
    <x v="3"/>
    <n v="382"/>
    <n v="667"/>
    <n v="100"/>
    <n v="616"/>
    <n v="300"/>
    <n v="0"/>
    <n v="2"/>
    <n v="6"/>
    <n v="308"/>
  </r>
  <r>
    <x v="3"/>
    <x v="1"/>
    <x v="15"/>
    <x v="1"/>
    <n v="61"/>
    <n v="240"/>
    <n v="26"/>
    <n v="87"/>
    <n v="47"/>
    <n v="0"/>
    <n v="0"/>
    <n v="0"/>
    <n v="40"/>
  </r>
  <r>
    <x v="3"/>
    <x v="1"/>
    <x v="16"/>
    <x v="0"/>
    <n v="18"/>
    <n v="58"/>
    <n v="11"/>
    <n v="14"/>
    <n v="8"/>
    <n v="0"/>
    <n v="0"/>
    <n v="0"/>
    <n v="6"/>
  </r>
  <r>
    <x v="3"/>
    <x v="1"/>
    <x v="17"/>
    <x v="5"/>
    <n v="129"/>
    <n v="400"/>
    <n v="26"/>
    <n v="226"/>
    <n v="185"/>
    <n v="0"/>
    <n v="0"/>
    <n v="0"/>
    <n v="41"/>
  </r>
  <r>
    <x v="3"/>
    <x v="1"/>
    <x v="18"/>
    <x v="5"/>
    <n v="203"/>
    <n v="782"/>
    <n v="139"/>
    <n v="195"/>
    <n v="109"/>
    <n v="0"/>
    <n v="0"/>
    <n v="8"/>
    <n v="78"/>
  </r>
  <r>
    <x v="3"/>
    <x v="1"/>
    <x v="19"/>
    <x v="5"/>
    <n v="66"/>
    <n v="309"/>
    <n v="69"/>
    <n v="78"/>
    <n v="53"/>
    <n v="0"/>
    <n v="0"/>
    <n v="0"/>
    <n v="25"/>
  </r>
  <r>
    <x v="3"/>
    <x v="1"/>
    <x v="20"/>
    <x v="5"/>
    <n v="23"/>
    <n v="143"/>
    <n v="29"/>
    <n v="25"/>
    <n v="18"/>
    <n v="0"/>
    <n v="0"/>
    <n v="0"/>
    <n v="7"/>
  </r>
  <r>
    <x v="3"/>
    <x v="1"/>
    <x v="21"/>
    <x v="5"/>
    <n v="27"/>
    <n v="128"/>
    <n v="62"/>
    <n v="31"/>
    <n v="25"/>
    <n v="0"/>
    <n v="0"/>
    <n v="0"/>
    <n v="6"/>
  </r>
  <r>
    <x v="3"/>
    <x v="1"/>
    <x v="22"/>
    <x v="3"/>
    <n v="97"/>
    <n v="313"/>
    <n v="64"/>
    <n v="131"/>
    <n v="73"/>
    <n v="0"/>
    <n v="0"/>
    <n v="1"/>
    <n v="57"/>
  </r>
  <r>
    <x v="3"/>
    <x v="1"/>
    <x v="23"/>
    <x v="3"/>
    <n v="91"/>
    <n v="328"/>
    <n v="54"/>
    <n v="139"/>
    <n v="88"/>
    <n v="1"/>
    <n v="0"/>
    <n v="0"/>
    <n v="50"/>
  </r>
  <r>
    <x v="3"/>
    <x v="1"/>
    <x v="24"/>
    <x v="4"/>
    <n v="113"/>
    <n v="230"/>
    <n v="40"/>
    <n v="113"/>
    <n v="66"/>
    <n v="0"/>
    <n v="0"/>
    <n v="1"/>
    <n v="46"/>
  </r>
  <r>
    <x v="3"/>
    <x v="1"/>
    <x v="25"/>
    <x v="3"/>
    <n v="143"/>
    <n v="315"/>
    <n v="23"/>
    <n v="183"/>
    <n v="73"/>
    <n v="0"/>
    <n v="0"/>
    <n v="0"/>
    <n v="110"/>
  </r>
  <r>
    <x v="3"/>
    <x v="1"/>
    <x v="26"/>
    <x v="3"/>
    <n v="123"/>
    <n v="407"/>
    <n v="94"/>
    <n v="161"/>
    <n v="103"/>
    <n v="0"/>
    <n v="1"/>
    <n v="3"/>
    <n v="54"/>
  </r>
  <r>
    <x v="3"/>
    <x v="1"/>
    <x v="27"/>
    <x v="4"/>
    <n v="269"/>
    <n v="707"/>
    <n v="113"/>
    <n v="457"/>
    <n v="320"/>
    <n v="1"/>
    <n v="0"/>
    <n v="6"/>
    <n v="130"/>
  </r>
  <r>
    <x v="3"/>
    <x v="1"/>
    <x v="28"/>
    <x v="4"/>
    <n v="99"/>
    <n v="239"/>
    <n v="43"/>
    <n v="112"/>
    <n v="70"/>
    <n v="0"/>
    <n v="0"/>
    <n v="1"/>
    <n v="41"/>
  </r>
  <r>
    <x v="3"/>
    <x v="1"/>
    <x v="29"/>
    <x v="4"/>
    <n v="69"/>
    <n v="255"/>
    <n v="13"/>
    <n v="83"/>
    <n v="53"/>
    <n v="0"/>
    <n v="0"/>
    <n v="0"/>
    <n v="30"/>
  </r>
  <r>
    <x v="3"/>
    <x v="1"/>
    <x v="30"/>
    <x v="4"/>
    <n v="106"/>
    <n v="247"/>
    <n v="53"/>
    <n v="136"/>
    <n v="84"/>
    <n v="0"/>
    <n v="0"/>
    <n v="1"/>
    <n v="51"/>
  </r>
  <r>
    <x v="3"/>
    <x v="1"/>
    <x v="31"/>
    <x v="3"/>
    <n v="100"/>
    <n v="420"/>
    <n v="55"/>
    <n v="120"/>
    <n v="42"/>
    <n v="0"/>
    <n v="0"/>
    <n v="0"/>
    <n v="78"/>
  </r>
  <r>
    <x v="3"/>
    <x v="1"/>
    <x v="32"/>
    <x v="2"/>
    <n v="18"/>
    <n v="37"/>
    <n v="9"/>
    <n v="21"/>
    <n v="16"/>
    <n v="1"/>
    <n v="0"/>
    <n v="0"/>
    <n v="4"/>
  </r>
  <r>
    <x v="3"/>
    <x v="1"/>
    <x v="33"/>
    <x v="5"/>
    <n v="18"/>
    <n v="69"/>
    <n v="40"/>
    <n v="23"/>
    <n v="14"/>
    <n v="0"/>
    <n v="0"/>
    <n v="0"/>
    <n v="9"/>
  </r>
  <r>
    <x v="3"/>
    <x v="1"/>
    <x v="34"/>
    <x v="1"/>
    <n v="55"/>
    <n v="201"/>
    <n v="24"/>
    <n v="56"/>
    <n v="9"/>
    <n v="0"/>
    <n v="0"/>
    <n v="0"/>
    <n v="47"/>
  </r>
  <r>
    <x v="3"/>
    <x v="1"/>
    <x v="35"/>
    <x v="1"/>
    <n v="38"/>
    <n v="215"/>
    <n v="26"/>
    <n v="57"/>
    <n v="36"/>
    <n v="0"/>
    <n v="0"/>
    <n v="0"/>
    <n v="21"/>
  </r>
  <r>
    <x v="3"/>
    <x v="1"/>
    <x v="36"/>
    <x v="5"/>
    <n v="20"/>
    <n v="113"/>
    <n v="14"/>
    <n v="24"/>
    <n v="14"/>
    <n v="0"/>
    <n v="0"/>
    <n v="0"/>
    <n v="10"/>
  </r>
  <r>
    <x v="3"/>
    <x v="2"/>
    <x v="0"/>
    <x v="0"/>
    <n v="12"/>
    <n v="22"/>
    <n v="3"/>
    <n v="11"/>
    <n v="2"/>
    <n v="0"/>
    <n v="0"/>
    <n v="0"/>
    <n v="9"/>
  </r>
  <r>
    <x v="3"/>
    <x v="2"/>
    <x v="1"/>
    <x v="1"/>
    <n v="57"/>
    <n v="175"/>
    <n v="5"/>
    <n v="61"/>
    <n v="39"/>
    <n v="0"/>
    <n v="0"/>
    <n v="0"/>
    <n v="22"/>
  </r>
  <r>
    <x v="3"/>
    <x v="2"/>
    <x v="2"/>
    <x v="2"/>
    <n v="17"/>
    <n v="32"/>
    <n v="6"/>
    <n v="19"/>
    <n v="12"/>
    <n v="0"/>
    <n v="0"/>
    <n v="0"/>
    <n v="7"/>
  </r>
  <r>
    <x v="3"/>
    <x v="2"/>
    <x v="3"/>
    <x v="0"/>
    <n v="34"/>
    <n v="60"/>
    <n v="12"/>
    <n v="34"/>
    <n v="11"/>
    <n v="0"/>
    <n v="0"/>
    <n v="1"/>
    <n v="22"/>
  </r>
  <r>
    <x v="3"/>
    <x v="2"/>
    <x v="4"/>
    <x v="1"/>
    <n v="100"/>
    <n v="399"/>
    <n v="84"/>
    <n v="133"/>
    <n v="80"/>
    <n v="0"/>
    <n v="0"/>
    <n v="0"/>
    <n v="53"/>
  </r>
  <r>
    <x v="3"/>
    <x v="2"/>
    <x v="5"/>
    <x v="2"/>
    <n v="7"/>
    <n v="30"/>
    <n v="8"/>
    <n v="9"/>
    <n v="3"/>
    <n v="0"/>
    <n v="0"/>
    <n v="0"/>
    <n v="6"/>
  </r>
  <r>
    <x v="3"/>
    <x v="2"/>
    <x v="6"/>
    <x v="3"/>
    <n v="57"/>
    <n v="156"/>
    <n v="29"/>
    <n v="57"/>
    <n v="47"/>
    <n v="0"/>
    <n v="0"/>
    <n v="0"/>
    <n v="10"/>
  </r>
  <r>
    <x v="3"/>
    <x v="2"/>
    <x v="7"/>
    <x v="1"/>
    <n v="54"/>
    <n v="164"/>
    <n v="13"/>
    <n v="55"/>
    <n v="20"/>
    <n v="0"/>
    <n v="0"/>
    <n v="0"/>
    <n v="35"/>
  </r>
  <r>
    <x v="3"/>
    <x v="2"/>
    <x v="8"/>
    <x v="2"/>
    <n v="27"/>
    <n v="85"/>
    <n v="22"/>
    <n v="32"/>
    <n v="25"/>
    <n v="0"/>
    <n v="0"/>
    <n v="0"/>
    <n v="7"/>
  </r>
  <r>
    <x v="3"/>
    <x v="2"/>
    <x v="9"/>
    <x v="2"/>
    <n v="28"/>
    <n v="84"/>
    <n v="17"/>
    <n v="40"/>
    <n v="14"/>
    <n v="1"/>
    <n v="0"/>
    <n v="0"/>
    <n v="25"/>
  </r>
  <r>
    <x v="3"/>
    <x v="2"/>
    <x v="10"/>
    <x v="0"/>
    <n v="48"/>
    <n v="97"/>
    <n v="43"/>
    <n v="53"/>
    <n v="35"/>
    <n v="0"/>
    <n v="0"/>
    <n v="0"/>
    <n v="18"/>
  </r>
  <r>
    <x v="3"/>
    <x v="2"/>
    <x v="11"/>
    <x v="2"/>
    <n v="71"/>
    <n v="222"/>
    <n v="50"/>
    <n v="97"/>
    <n v="35"/>
    <n v="0"/>
    <n v="0"/>
    <n v="0"/>
    <n v="62"/>
  </r>
  <r>
    <x v="3"/>
    <x v="2"/>
    <x v="12"/>
    <x v="4"/>
    <n v="28"/>
    <n v="51"/>
    <n v="9"/>
    <n v="51"/>
    <n v="38"/>
    <n v="0"/>
    <n v="0"/>
    <n v="0"/>
    <n v="13"/>
  </r>
  <r>
    <x v="3"/>
    <x v="2"/>
    <x v="13"/>
    <x v="0"/>
    <n v="44"/>
    <n v="129"/>
    <n v="40"/>
    <n v="68"/>
    <n v="26"/>
    <n v="0"/>
    <n v="0"/>
    <n v="0"/>
    <n v="42"/>
  </r>
  <r>
    <x v="3"/>
    <x v="2"/>
    <x v="14"/>
    <x v="3"/>
    <n v="320"/>
    <n v="653"/>
    <n v="65"/>
    <n v="502"/>
    <n v="285"/>
    <n v="1"/>
    <n v="2"/>
    <n v="0"/>
    <n v="214"/>
  </r>
  <r>
    <x v="3"/>
    <x v="2"/>
    <x v="15"/>
    <x v="1"/>
    <n v="60"/>
    <n v="220"/>
    <n v="30"/>
    <n v="70"/>
    <n v="40"/>
    <n v="0"/>
    <n v="0"/>
    <n v="0"/>
    <n v="30"/>
  </r>
  <r>
    <x v="3"/>
    <x v="2"/>
    <x v="16"/>
    <x v="0"/>
    <n v="20"/>
    <n v="37"/>
    <n v="8"/>
    <n v="25"/>
    <n v="16"/>
    <n v="0"/>
    <n v="0"/>
    <n v="0"/>
    <n v="9"/>
  </r>
  <r>
    <x v="3"/>
    <x v="2"/>
    <x v="17"/>
    <x v="5"/>
    <n v="107"/>
    <n v="291"/>
    <n v="53"/>
    <n v="194"/>
    <n v="136"/>
    <n v="0"/>
    <n v="0"/>
    <n v="0"/>
    <n v="58"/>
  </r>
  <r>
    <x v="3"/>
    <x v="2"/>
    <x v="18"/>
    <x v="5"/>
    <n v="190"/>
    <n v="755"/>
    <n v="119"/>
    <n v="218"/>
    <n v="125"/>
    <n v="1"/>
    <n v="0"/>
    <n v="7"/>
    <n v="85"/>
  </r>
  <r>
    <x v="3"/>
    <x v="2"/>
    <x v="19"/>
    <x v="5"/>
    <n v="87"/>
    <n v="272"/>
    <n v="46"/>
    <n v="115"/>
    <n v="54"/>
    <n v="0"/>
    <n v="0"/>
    <n v="1"/>
    <n v="60"/>
  </r>
  <r>
    <x v="3"/>
    <x v="2"/>
    <x v="20"/>
    <x v="5"/>
    <n v="37"/>
    <n v="131"/>
    <n v="34"/>
    <n v="47"/>
    <n v="31"/>
    <n v="0"/>
    <n v="0"/>
    <n v="0"/>
    <n v="16"/>
  </r>
  <r>
    <x v="3"/>
    <x v="2"/>
    <x v="21"/>
    <x v="5"/>
    <n v="37"/>
    <n v="89"/>
    <n v="24"/>
    <n v="32"/>
    <n v="26"/>
    <n v="0"/>
    <n v="0"/>
    <n v="0"/>
    <n v="6"/>
  </r>
  <r>
    <x v="3"/>
    <x v="2"/>
    <x v="22"/>
    <x v="3"/>
    <n v="107"/>
    <n v="360"/>
    <n v="57"/>
    <n v="118"/>
    <n v="64"/>
    <n v="0"/>
    <n v="0"/>
    <n v="0"/>
    <n v="54"/>
  </r>
  <r>
    <x v="3"/>
    <x v="2"/>
    <x v="23"/>
    <x v="3"/>
    <n v="77"/>
    <n v="288"/>
    <n v="37"/>
    <n v="127"/>
    <n v="95"/>
    <n v="0"/>
    <n v="0"/>
    <n v="0"/>
    <n v="32"/>
  </r>
  <r>
    <x v="3"/>
    <x v="2"/>
    <x v="24"/>
    <x v="4"/>
    <n v="138"/>
    <n v="209"/>
    <n v="52"/>
    <n v="138"/>
    <n v="77"/>
    <n v="4"/>
    <n v="0"/>
    <n v="0"/>
    <n v="57"/>
  </r>
  <r>
    <x v="3"/>
    <x v="2"/>
    <x v="25"/>
    <x v="3"/>
    <n v="208"/>
    <n v="532"/>
    <n v="55"/>
    <n v="274"/>
    <n v="140"/>
    <n v="0"/>
    <n v="0"/>
    <n v="0"/>
    <n v="134"/>
  </r>
  <r>
    <x v="3"/>
    <x v="2"/>
    <x v="26"/>
    <x v="3"/>
    <n v="150"/>
    <n v="499"/>
    <n v="78"/>
    <n v="177"/>
    <n v="128"/>
    <n v="1"/>
    <n v="1"/>
    <n v="2"/>
    <n v="45"/>
  </r>
  <r>
    <x v="3"/>
    <x v="2"/>
    <x v="27"/>
    <x v="4"/>
    <n v="283"/>
    <n v="621"/>
    <n v="97"/>
    <n v="502"/>
    <n v="340"/>
    <n v="0"/>
    <n v="0"/>
    <n v="2"/>
    <n v="160"/>
  </r>
  <r>
    <x v="3"/>
    <x v="2"/>
    <x v="28"/>
    <x v="4"/>
    <n v="113"/>
    <n v="278"/>
    <n v="39"/>
    <n v="129"/>
    <n v="83"/>
    <n v="0"/>
    <n v="1"/>
    <n v="1"/>
    <n v="44"/>
  </r>
  <r>
    <x v="3"/>
    <x v="2"/>
    <x v="29"/>
    <x v="4"/>
    <n v="89"/>
    <n v="230"/>
    <n v="54"/>
    <n v="95"/>
    <n v="56"/>
    <n v="0"/>
    <n v="0"/>
    <n v="0"/>
    <n v="39"/>
  </r>
  <r>
    <x v="3"/>
    <x v="2"/>
    <x v="30"/>
    <x v="4"/>
    <n v="144"/>
    <n v="370"/>
    <n v="94"/>
    <n v="155"/>
    <n v="87"/>
    <n v="0"/>
    <n v="1"/>
    <n v="0"/>
    <n v="67"/>
  </r>
  <r>
    <x v="3"/>
    <x v="2"/>
    <x v="31"/>
    <x v="3"/>
    <n v="61"/>
    <n v="194"/>
    <n v="33"/>
    <n v="71"/>
    <n v="25"/>
    <n v="0"/>
    <n v="0"/>
    <n v="1"/>
    <n v="45"/>
  </r>
  <r>
    <x v="3"/>
    <x v="2"/>
    <x v="32"/>
    <x v="2"/>
    <n v="22"/>
    <n v="34"/>
    <n v="11"/>
    <n v="31"/>
    <n v="18"/>
    <n v="0"/>
    <n v="0"/>
    <n v="0"/>
    <n v="13"/>
  </r>
  <r>
    <x v="3"/>
    <x v="2"/>
    <x v="33"/>
    <x v="5"/>
    <n v="17"/>
    <n v="58"/>
    <n v="8"/>
    <n v="30"/>
    <n v="13"/>
    <n v="0"/>
    <n v="0"/>
    <n v="0"/>
    <n v="17"/>
  </r>
  <r>
    <x v="3"/>
    <x v="2"/>
    <x v="34"/>
    <x v="1"/>
    <n v="47"/>
    <n v="99"/>
    <n v="10"/>
    <n v="63"/>
    <n v="22"/>
    <n v="0"/>
    <n v="0"/>
    <n v="0"/>
    <n v="41"/>
  </r>
  <r>
    <x v="3"/>
    <x v="2"/>
    <x v="35"/>
    <x v="1"/>
    <n v="50"/>
    <n v="305"/>
    <n v="32"/>
    <n v="64"/>
    <n v="36"/>
    <n v="0"/>
    <n v="0"/>
    <n v="0"/>
    <n v="28"/>
  </r>
  <r>
    <x v="3"/>
    <x v="2"/>
    <x v="36"/>
    <x v="5"/>
    <n v="19"/>
    <n v="146"/>
    <n v="32"/>
    <n v="23"/>
    <n v="14"/>
    <n v="0"/>
    <n v="0"/>
    <n v="0"/>
    <n v="9"/>
  </r>
  <r>
    <x v="3"/>
    <x v="3"/>
    <x v="0"/>
    <x v="0"/>
    <n v="15"/>
    <n v="42"/>
    <n v="11"/>
    <n v="18"/>
    <n v="5"/>
    <n v="0"/>
    <n v="0"/>
    <n v="0"/>
    <n v="13"/>
  </r>
  <r>
    <x v="3"/>
    <x v="3"/>
    <x v="1"/>
    <x v="1"/>
    <n v="32"/>
    <n v="89"/>
    <n v="6"/>
    <n v="33"/>
    <n v="21"/>
    <n v="0"/>
    <n v="0"/>
    <n v="0"/>
    <n v="12"/>
  </r>
  <r>
    <x v="3"/>
    <x v="3"/>
    <x v="2"/>
    <x v="2"/>
    <n v="8"/>
    <n v="14"/>
    <n v="3"/>
    <n v="10"/>
    <n v="9"/>
    <n v="0"/>
    <n v="0"/>
    <n v="0"/>
    <n v="1"/>
  </r>
  <r>
    <x v="3"/>
    <x v="3"/>
    <x v="3"/>
    <x v="0"/>
    <n v="34"/>
    <n v="90"/>
    <n v="19"/>
    <n v="42"/>
    <n v="14"/>
    <n v="0"/>
    <n v="0"/>
    <n v="0"/>
    <n v="28"/>
  </r>
  <r>
    <x v="3"/>
    <x v="3"/>
    <x v="4"/>
    <x v="1"/>
    <n v="51"/>
    <n v="159"/>
    <n v="16"/>
    <n v="57"/>
    <n v="36"/>
    <n v="0"/>
    <n v="0"/>
    <n v="0"/>
    <n v="21"/>
  </r>
  <r>
    <x v="3"/>
    <x v="3"/>
    <x v="5"/>
    <x v="2"/>
    <n v="5"/>
    <n v="2"/>
    <n v="0"/>
    <n v="7"/>
    <n v="6"/>
    <n v="0"/>
    <n v="0"/>
    <n v="0"/>
    <n v="1"/>
  </r>
  <r>
    <x v="3"/>
    <x v="3"/>
    <x v="6"/>
    <x v="3"/>
    <n v="55"/>
    <n v="176"/>
    <n v="13"/>
    <n v="57"/>
    <n v="44"/>
    <n v="0"/>
    <n v="0"/>
    <n v="0"/>
    <n v="13"/>
  </r>
  <r>
    <x v="3"/>
    <x v="3"/>
    <x v="7"/>
    <x v="1"/>
    <n v="28"/>
    <n v="93"/>
    <n v="17"/>
    <n v="26"/>
    <n v="8"/>
    <n v="0"/>
    <n v="0"/>
    <n v="0"/>
    <n v="18"/>
  </r>
  <r>
    <x v="3"/>
    <x v="3"/>
    <x v="8"/>
    <x v="2"/>
    <n v="18"/>
    <n v="25"/>
    <n v="12"/>
    <n v="21"/>
    <n v="10"/>
    <n v="0"/>
    <n v="0"/>
    <n v="0"/>
    <n v="11"/>
  </r>
  <r>
    <x v="3"/>
    <x v="3"/>
    <x v="9"/>
    <x v="2"/>
    <n v="30"/>
    <n v="63"/>
    <n v="15"/>
    <n v="42"/>
    <n v="17"/>
    <n v="0"/>
    <n v="0"/>
    <n v="0"/>
    <n v="25"/>
  </r>
  <r>
    <x v="3"/>
    <x v="3"/>
    <x v="10"/>
    <x v="0"/>
    <n v="19"/>
    <n v="39"/>
    <n v="10"/>
    <n v="18"/>
    <n v="12"/>
    <n v="0"/>
    <n v="0"/>
    <n v="0"/>
    <n v="6"/>
  </r>
  <r>
    <x v="3"/>
    <x v="3"/>
    <x v="11"/>
    <x v="2"/>
    <n v="33"/>
    <n v="79"/>
    <n v="16"/>
    <n v="61"/>
    <n v="40"/>
    <n v="0"/>
    <n v="0"/>
    <n v="0"/>
    <n v="21"/>
  </r>
  <r>
    <x v="3"/>
    <x v="3"/>
    <x v="12"/>
    <x v="4"/>
    <n v="29"/>
    <n v="53"/>
    <n v="23"/>
    <n v="50"/>
    <n v="28"/>
    <n v="1"/>
    <n v="0"/>
    <n v="0"/>
    <n v="21"/>
  </r>
  <r>
    <x v="3"/>
    <x v="3"/>
    <x v="13"/>
    <x v="0"/>
    <n v="32"/>
    <n v="96"/>
    <n v="31"/>
    <n v="36"/>
    <n v="18"/>
    <n v="0"/>
    <n v="0"/>
    <n v="0"/>
    <n v="18"/>
  </r>
  <r>
    <x v="3"/>
    <x v="3"/>
    <x v="14"/>
    <x v="3"/>
    <n v="349"/>
    <n v="607"/>
    <n v="82"/>
    <n v="511"/>
    <n v="278"/>
    <n v="2"/>
    <n v="1"/>
    <n v="1"/>
    <n v="229"/>
  </r>
  <r>
    <x v="3"/>
    <x v="3"/>
    <x v="15"/>
    <x v="1"/>
    <n v="40"/>
    <n v="140"/>
    <n v="11"/>
    <n v="40"/>
    <n v="17"/>
    <n v="0"/>
    <n v="0"/>
    <n v="0"/>
    <n v="23"/>
  </r>
  <r>
    <x v="3"/>
    <x v="3"/>
    <x v="16"/>
    <x v="0"/>
    <n v="20"/>
    <n v="107"/>
    <n v="10"/>
    <n v="20"/>
    <n v="9"/>
    <n v="0"/>
    <n v="0"/>
    <n v="0"/>
    <n v="11"/>
  </r>
  <r>
    <x v="3"/>
    <x v="3"/>
    <x v="17"/>
    <x v="5"/>
    <n v="64"/>
    <n v="217"/>
    <n v="21"/>
    <n v="120"/>
    <n v="89"/>
    <n v="0"/>
    <n v="1"/>
    <n v="0"/>
    <n v="30"/>
  </r>
  <r>
    <x v="3"/>
    <x v="3"/>
    <x v="18"/>
    <x v="5"/>
    <n v="117"/>
    <n v="481"/>
    <n v="82"/>
    <n v="115"/>
    <n v="71"/>
    <n v="0"/>
    <n v="0"/>
    <n v="4"/>
    <n v="40"/>
  </r>
  <r>
    <x v="3"/>
    <x v="3"/>
    <x v="19"/>
    <x v="5"/>
    <n v="43"/>
    <n v="132"/>
    <n v="24"/>
    <n v="52"/>
    <n v="25"/>
    <n v="0"/>
    <n v="0"/>
    <n v="0"/>
    <n v="27"/>
  </r>
  <r>
    <x v="3"/>
    <x v="3"/>
    <x v="20"/>
    <x v="5"/>
    <n v="18"/>
    <n v="78"/>
    <n v="13"/>
    <n v="33"/>
    <n v="17"/>
    <n v="0"/>
    <n v="1"/>
    <n v="0"/>
    <n v="15"/>
  </r>
  <r>
    <x v="3"/>
    <x v="3"/>
    <x v="21"/>
    <x v="5"/>
    <n v="10"/>
    <n v="14"/>
    <n v="0"/>
    <n v="10"/>
    <n v="10"/>
    <n v="0"/>
    <n v="0"/>
    <n v="0"/>
    <n v="0"/>
  </r>
  <r>
    <x v="3"/>
    <x v="3"/>
    <x v="22"/>
    <x v="3"/>
    <n v="96"/>
    <n v="355"/>
    <n v="52"/>
    <n v="112"/>
    <n v="21"/>
    <n v="0"/>
    <n v="0"/>
    <n v="0"/>
    <n v="91"/>
  </r>
  <r>
    <x v="3"/>
    <x v="3"/>
    <x v="23"/>
    <x v="3"/>
    <n v="73"/>
    <n v="222"/>
    <n v="51"/>
    <n v="110"/>
    <n v="30"/>
    <n v="0"/>
    <n v="0"/>
    <n v="0"/>
    <n v="80"/>
  </r>
  <r>
    <x v="3"/>
    <x v="3"/>
    <x v="24"/>
    <x v="4"/>
    <n v="106"/>
    <n v="164"/>
    <n v="34"/>
    <n v="110"/>
    <n v="56"/>
    <n v="1"/>
    <n v="0"/>
    <n v="0"/>
    <n v="53"/>
  </r>
  <r>
    <x v="3"/>
    <x v="3"/>
    <x v="25"/>
    <x v="3"/>
    <n v="162"/>
    <n v="411"/>
    <n v="37"/>
    <n v="220"/>
    <n v="113"/>
    <n v="1"/>
    <n v="1"/>
    <n v="0"/>
    <n v="105"/>
  </r>
  <r>
    <x v="3"/>
    <x v="3"/>
    <x v="26"/>
    <x v="3"/>
    <n v="101"/>
    <n v="382"/>
    <n v="56"/>
    <n v="138"/>
    <n v="98"/>
    <n v="1"/>
    <n v="0"/>
    <n v="2"/>
    <n v="37"/>
  </r>
  <r>
    <x v="3"/>
    <x v="3"/>
    <x v="27"/>
    <x v="4"/>
    <n v="212"/>
    <n v="584"/>
    <n v="82"/>
    <n v="396"/>
    <n v="262"/>
    <n v="0"/>
    <n v="0"/>
    <n v="0"/>
    <n v="134"/>
  </r>
  <r>
    <x v="3"/>
    <x v="3"/>
    <x v="28"/>
    <x v="4"/>
    <n v="68"/>
    <n v="161"/>
    <n v="44"/>
    <n v="102"/>
    <n v="68"/>
    <n v="0"/>
    <n v="0"/>
    <n v="4"/>
    <n v="30"/>
  </r>
  <r>
    <x v="3"/>
    <x v="3"/>
    <x v="29"/>
    <x v="4"/>
    <n v="67"/>
    <n v="239"/>
    <n v="41"/>
    <n v="95"/>
    <n v="59"/>
    <n v="0"/>
    <n v="0"/>
    <n v="0"/>
    <n v="36"/>
  </r>
  <r>
    <x v="3"/>
    <x v="3"/>
    <x v="30"/>
    <x v="4"/>
    <n v="118"/>
    <n v="332"/>
    <n v="45"/>
    <n v="160"/>
    <n v="106"/>
    <n v="0"/>
    <n v="0"/>
    <n v="0"/>
    <n v="54"/>
  </r>
  <r>
    <x v="3"/>
    <x v="3"/>
    <x v="31"/>
    <x v="3"/>
    <n v="44"/>
    <n v="100"/>
    <n v="4"/>
    <n v="50"/>
    <n v="32"/>
    <n v="0"/>
    <n v="0"/>
    <n v="0"/>
    <n v="18"/>
  </r>
  <r>
    <x v="3"/>
    <x v="3"/>
    <x v="32"/>
    <x v="2"/>
    <n v="13"/>
    <n v="49"/>
    <n v="3"/>
    <n v="21"/>
    <n v="11"/>
    <n v="0"/>
    <n v="0"/>
    <n v="0"/>
    <n v="10"/>
  </r>
  <r>
    <x v="3"/>
    <x v="3"/>
    <x v="33"/>
    <x v="5"/>
    <n v="15"/>
    <n v="36"/>
    <n v="11"/>
    <n v="24"/>
    <n v="14"/>
    <n v="0"/>
    <n v="0"/>
    <n v="0"/>
    <n v="10"/>
  </r>
  <r>
    <x v="3"/>
    <x v="3"/>
    <x v="34"/>
    <x v="1"/>
    <n v="24"/>
    <n v="79"/>
    <n v="0"/>
    <n v="28"/>
    <n v="8"/>
    <n v="0"/>
    <n v="0"/>
    <n v="0"/>
    <n v="20"/>
  </r>
  <r>
    <x v="3"/>
    <x v="3"/>
    <x v="35"/>
    <x v="1"/>
    <n v="28"/>
    <n v="93"/>
    <n v="12"/>
    <n v="33"/>
    <n v="11"/>
    <n v="0"/>
    <n v="0"/>
    <n v="0"/>
    <n v="22"/>
  </r>
  <r>
    <x v="3"/>
    <x v="3"/>
    <x v="36"/>
    <x v="5"/>
    <n v="10"/>
    <n v="38"/>
    <n v="1"/>
    <n v="13"/>
    <n v="8"/>
    <n v="0"/>
    <n v="0"/>
    <n v="0"/>
    <n v="5"/>
  </r>
  <r>
    <x v="3"/>
    <x v="0"/>
    <x v="0"/>
    <x v="0"/>
    <n v="26"/>
    <n v="159"/>
    <n v="14"/>
    <n v="31"/>
    <n v="13"/>
    <n v="1"/>
    <n v="0"/>
    <n v="0"/>
    <n v="17"/>
  </r>
  <r>
    <x v="3"/>
    <x v="0"/>
    <x v="1"/>
    <x v="1"/>
    <n v="42"/>
    <n v="153"/>
    <n v="11"/>
    <n v="57"/>
    <n v="34"/>
    <n v="0"/>
    <n v="0"/>
    <n v="0"/>
    <n v="23"/>
  </r>
  <r>
    <x v="3"/>
    <x v="0"/>
    <x v="2"/>
    <x v="2"/>
    <n v="12"/>
    <n v="24"/>
    <n v="15"/>
    <n v="15"/>
    <n v="8"/>
    <n v="0"/>
    <n v="1"/>
    <n v="0"/>
    <n v="6"/>
  </r>
  <r>
    <x v="3"/>
    <x v="0"/>
    <x v="3"/>
    <x v="0"/>
    <n v="32"/>
    <n v="71"/>
    <n v="9"/>
    <n v="36"/>
    <n v="11"/>
    <n v="0"/>
    <n v="0"/>
    <n v="0"/>
    <n v="25"/>
  </r>
  <r>
    <x v="3"/>
    <x v="0"/>
    <x v="4"/>
    <x v="1"/>
    <n v="83"/>
    <n v="361"/>
    <n v="46"/>
    <n v="136"/>
    <n v="55"/>
    <n v="0"/>
    <n v="0"/>
    <n v="2"/>
    <n v="79"/>
  </r>
  <r>
    <x v="3"/>
    <x v="0"/>
    <x v="5"/>
    <x v="2"/>
    <n v="3"/>
    <n v="14"/>
    <n v="0"/>
    <n v="4"/>
    <n v="0"/>
    <n v="0"/>
    <n v="0"/>
    <n v="0"/>
    <n v="4"/>
  </r>
  <r>
    <x v="3"/>
    <x v="0"/>
    <x v="6"/>
    <x v="3"/>
    <n v="42"/>
    <n v="114"/>
    <n v="23"/>
    <n v="42"/>
    <n v="27"/>
    <n v="0"/>
    <n v="0"/>
    <n v="0"/>
    <n v="15"/>
  </r>
  <r>
    <x v="3"/>
    <x v="0"/>
    <x v="7"/>
    <x v="1"/>
    <n v="19"/>
    <n v="210"/>
    <n v="5"/>
    <n v="32"/>
    <n v="4"/>
    <n v="0"/>
    <n v="0"/>
    <n v="0"/>
    <n v="28"/>
  </r>
  <r>
    <x v="3"/>
    <x v="0"/>
    <x v="8"/>
    <x v="2"/>
    <n v="26"/>
    <n v="42"/>
    <n v="16"/>
    <n v="28"/>
    <n v="15"/>
    <n v="0"/>
    <n v="0"/>
    <n v="0"/>
    <n v="13"/>
  </r>
  <r>
    <x v="3"/>
    <x v="0"/>
    <x v="9"/>
    <x v="2"/>
    <n v="38"/>
    <n v="123"/>
    <n v="29"/>
    <n v="41"/>
    <n v="20"/>
    <n v="0"/>
    <n v="0"/>
    <n v="1"/>
    <n v="20"/>
  </r>
  <r>
    <x v="3"/>
    <x v="0"/>
    <x v="10"/>
    <x v="0"/>
    <n v="25"/>
    <n v="72"/>
    <n v="11"/>
    <n v="28"/>
    <n v="15"/>
    <n v="0"/>
    <n v="0"/>
    <n v="0"/>
    <n v="13"/>
  </r>
  <r>
    <x v="3"/>
    <x v="0"/>
    <x v="11"/>
    <x v="2"/>
    <n v="46"/>
    <n v="102"/>
    <n v="16"/>
    <n v="67"/>
    <n v="38"/>
    <n v="0"/>
    <n v="0"/>
    <n v="0"/>
    <n v="29"/>
  </r>
  <r>
    <x v="3"/>
    <x v="0"/>
    <x v="12"/>
    <x v="4"/>
    <n v="24"/>
    <n v="37"/>
    <n v="2"/>
    <n v="42"/>
    <n v="30"/>
    <n v="1"/>
    <n v="0"/>
    <n v="0"/>
    <n v="11"/>
  </r>
  <r>
    <x v="3"/>
    <x v="0"/>
    <x v="13"/>
    <x v="0"/>
    <n v="42"/>
    <n v="193"/>
    <n v="16"/>
    <n v="52"/>
    <n v="31"/>
    <n v="0"/>
    <n v="0"/>
    <n v="0"/>
    <n v="21"/>
  </r>
  <r>
    <x v="3"/>
    <x v="0"/>
    <x v="14"/>
    <x v="3"/>
    <n v="296"/>
    <n v="548"/>
    <n v="69"/>
    <n v="382"/>
    <n v="258"/>
    <n v="0"/>
    <n v="0"/>
    <n v="1"/>
    <n v="123"/>
  </r>
  <r>
    <x v="3"/>
    <x v="0"/>
    <x v="15"/>
    <x v="1"/>
    <n v="118"/>
    <n v="464"/>
    <n v="29"/>
    <n v="100"/>
    <n v="57"/>
    <n v="0"/>
    <n v="0"/>
    <n v="0"/>
    <n v="43"/>
  </r>
  <r>
    <x v="3"/>
    <x v="0"/>
    <x v="16"/>
    <x v="0"/>
    <n v="29"/>
    <n v="72"/>
    <n v="24"/>
    <n v="33"/>
    <n v="17"/>
    <n v="3"/>
    <n v="1"/>
    <n v="0"/>
    <n v="12"/>
  </r>
  <r>
    <x v="3"/>
    <x v="0"/>
    <x v="17"/>
    <x v="5"/>
    <n v="114"/>
    <n v="460"/>
    <n v="36"/>
    <n v="211"/>
    <n v="160"/>
    <n v="0"/>
    <n v="0"/>
    <n v="3"/>
    <n v="48"/>
  </r>
  <r>
    <x v="3"/>
    <x v="0"/>
    <x v="18"/>
    <x v="5"/>
    <n v="209"/>
    <n v="889"/>
    <n v="150"/>
    <n v="218"/>
    <n v="118"/>
    <n v="1"/>
    <n v="0"/>
    <n v="9"/>
    <n v="90"/>
  </r>
  <r>
    <x v="3"/>
    <x v="0"/>
    <x v="19"/>
    <x v="5"/>
    <n v="59"/>
    <n v="265"/>
    <n v="62"/>
    <n v="77"/>
    <n v="54"/>
    <n v="0"/>
    <n v="0"/>
    <n v="0"/>
    <n v="23"/>
  </r>
  <r>
    <x v="3"/>
    <x v="0"/>
    <x v="20"/>
    <x v="5"/>
    <n v="40"/>
    <n v="207"/>
    <n v="45"/>
    <n v="49"/>
    <n v="30"/>
    <n v="0"/>
    <n v="0"/>
    <n v="0"/>
    <n v="19"/>
  </r>
  <r>
    <x v="3"/>
    <x v="0"/>
    <x v="21"/>
    <x v="5"/>
    <n v="50"/>
    <n v="219"/>
    <n v="40"/>
    <n v="52"/>
    <n v="46"/>
    <n v="0"/>
    <n v="0"/>
    <n v="0"/>
    <n v="6"/>
  </r>
  <r>
    <x v="3"/>
    <x v="0"/>
    <x v="22"/>
    <x v="3"/>
    <n v="107"/>
    <n v="355"/>
    <n v="65"/>
    <n v="128"/>
    <n v="67"/>
    <n v="0"/>
    <n v="0"/>
    <n v="0"/>
    <n v="61"/>
  </r>
  <r>
    <x v="3"/>
    <x v="0"/>
    <x v="23"/>
    <x v="3"/>
    <n v="75"/>
    <n v="316"/>
    <n v="57"/>
    <n v="110"/>
    <n v="47"/>
    <n v="0"/>
    <n v="0"/>
    <n v="2"/>
    <n v="61"/>
  </r>
  <r>
    <x v="3"/>
    <x v="0"/>
    <x v="24"/>
    <x v="4"/>
    <n v="101"/>
    <n v="127"/>
    <n v="17"/>
    <n v="102"/>
    <n v="65"/>
    <n v="0"/>
    <n v="0"/>
    <n v="1"/>
    <n v="36"/>
  </r>
  <r>
    <x v="3"/>
    <x v="0"/>
    <x v="25"/>
    <x v="3"/>
    <n v="212"/>
    <n v="555"/>
    <n v="32"/>
    <n v="268"/>
    <n v="148"/>
    <n v="2"/>
    <n v="2"/>
    <n v="0"/>
    <n v="116"/>
  </r>
  <r>
    <x v="3"/>
    <x v="0"/>
    <x v="26"/>
    <x v="3"/>
    <n v="99"/>
    <n v="649"/>
    <n v="97"/>
    <n v="134"/>
    <n v="108"/>
    <n v="0"/>
    <n v="0"/>
    <n v="2"/>
    <n v="24"/>
  </r>
  <r>
    <x v="3"/>
    <x v="0"/>
    <x v="27"/>
    <x v="4"/>
    <n v="202"/>
    <n v="521"/>
    <n v="102"/>
    <n v="380"/>
    <n v="265"/>
    <n v="0"/>
    <n v="0"/>
    <n v="0"/>
    <n v="115"/>
  </r>
  <r>
    <x v="3"/>
    <x v="0"/>
    <x v="28"/>
    <x v="4"/>
    <n v="100"/>
    <n v="264"/>
    <n v="54"/>
    <n v="135"/>
    <n v="81"/>
    <n v="0"/>
    <n v="1"/>
    <n v="3"/>
    <n v="50"/>
  </r>
  <r>
    <x v="3"/>
    <x v="0"/>
    <x v="29"/>
    <x v="4"/>
    <n v="96"/>
    <n v="287"/>
    <n v="47"/>
    <n v="146"/>
    <n v="84"/>
    <n v="0"/>
    <n v="4"/>
    <n v="2"/>
    <n v="56"/>
  </r>
  <r>
    <x v="3"/>
    <x v="0"/>
    <x v="30"/>
    <x v="4"/>
    <n v="127"/>
    <n v="372"/>
    <n v="78"/>
    <n v="194"/>
    <n v="122"/>
    <n v="0"/>
    <n v="0"/>
    <n v="3"/>
    <n v="69"/>
  </r>
  <r>
    <x v="3"/>
    <x v="0"/>
    <x v="31"/>
    <x v="3"/>
    <n v="74"/>
    <n v="244"/>
    <n v="28"/>
    <n v="78"/>
    <n v="39"/>
    <n v="0"/>
    <n v="0"/>
    <n v="2"/>
    <n v="37"/>
  </r>
  <r>
    <x v="3"/>
    <x v="0"/>
    <x v="32"/>
    <x v="2"/>
    <n v="16"/>
    <n v="28"/>
    <n v="3"/>
    <n v="17"/>
    <n v="10"/>
    <n v="0"/>
    <n v="0"/>
    <n v="0"/>
    <n v="7"/>
  </r>
  <r>
    <x v="3"/>
    <x v="0"/>
    <x v="33"/>
    <x v="5"/>
    <n v="25"/>
    <n v="110"/>
    <n v="13"/>
    <n v="26"/>
    <n v="12"/>
    <n v="0"/>
    <n v="0"/>
    <n v="0"/>
    <n v="14"/>
  </r>
  <r>
    <x v="3"/>
    <x v="0"/>
    <x v="34"/>
    <x v="1"/>
    <n v="43"/>
    <n v="113"/>
    <n v="13"/>
    <n v="41"/>
    <n v="13"/>
    <n v="0"/>
    <n v="0"/>
    <n v="0"/>
    <n v="28"/>
  </r>
  <r>
    <x v="3"/>
    <x v="0"/>
    <x v="35"/>
    <x v="1"/>
    <n v="50"/>
    <n v="340"/>
    <n v="31"/>
    <n v="72"/>
    <n v="26"/>
    <n v="0"/>
    <n v="0"/>
    <n v="0"/>
    <n v="46"/>
  </r>
  <r>
    <x v="3"/>
    <x v="0"/>
    <x v="36"/>
    <x v="5"/>
    <n v="15"/>
    <n v="36"/>
    <n v="18"/>
    <n v="21"/>
    <n v="17"/>
    <n v="0"/>
    <n v="0"/>
    <n v="0"/>
    <n v="4"/>
  </r>
  <r>
    <x v="4"/>
    <x v="1"/>
    <x v="0"/>
    <x v="0"/>
    <n v="19"/>
    <n v="45"/>
    <n v="5"/>
    <n v="17"/>
    <n v="6"/>
    <n v="0"/>
    <n v="0"/>
    <n v="0"/>
    <n v="11"/>
  </r>
  <r>
    <x v="4"/>
    <x v="1"/>
    <x v="1"/>
    <x v="1"/>
    <n v="29"/>
    <n v="163"/>
    <n v="27"/>
    <n v="42"/>
    <n v="29"/>
    <n v="0"/>
    <n v="0"/>
    <n v="0"/>
    <n v="13"/>
  </r>
  <r>
    <x v="4"/>
    <x v="1"/>
    <x v="2"/>
    <x v="2"/>
    <n v="10"/>
    <n v="23"/>
    <n v="5"/>
    <n v="13"/>
    <n v="5"/>
    <n v="0"/>
    <n v="0"/>
    <n v="0"/>
    <n v="8"/>
  </r>
  <r>
    <x v="4"/>
    <x v="1"/>
    <x v="3"/>
    <x v="0"/>
    <n v="31"/>
    <n v="73"/>
    <n v="13"/>
    <n v="36"/>
    <n v="17"/>
    <n v="0"/>
    <n v="0"/>
    <n v="2"/>
    <n v="17"/>
  </r>
  <r>
    <x v="4"/>
    <x v="1"/>
    <x v="4"/>
    <x v="1"/>
    <n v="99"/>
    <n v="442"/>
    <n v="45"/>
    <n v="124"/>
    <n v="67"/>
    <n v="0"/>
    <n v="0"/>
    <n v="1"/>
    <n v="56"/>
  </r>
  <r>
    <x v="4"/>
    <x v="1"/>
    <x v="5"/>
    <x v="2"/>
    <n v="13"/>
    <n v="26"/>
    <n v="5"/>
    <n v="21"/>
    <n v="13"/>
    <n v="0"/>
    <n v="0"/>
    <n v="0"/>
    <n v="8"/>
  </r>
  <r>
    <x v="4"/>
    <x v="1"/>
    <x v="6"/>
    <x v="3"/>
    <n v="83"/>
    <n v="317"/>
    <n v="49"/>
    <n v="101"/>
    <n v="62"/>
    <n v="2"/>
    <n v="0"/>
    <n v="0"/>
    <n v="37"/>
  </r>
  <r>
    <x v="4"/>
    <x v="1"/>
    <x v="7"/>
    <x v="1"/>
    <n v="26"/>
    <n v="173"/>
    <n v="3"/>
    <n v="42"/>
    <n v="19"/>
    <n v="0"/>
    <n v="0"/>
    <n v="0"/>
    <n v="23"/>
  </r>
  <r>
    <x v="4"/>
    <x v="1"/>
    <x v="8"/>
    <x v="2"/>
    <n v="32"/>
    <n v="112"/>
    <n v="15"/>
    <n v="38"/>
    <n v="25"/>
    <n v="0"/>
    <n v="0"/>
    <n v="0"/>
    <n v="13"/>
  </r>
  <r>
    <x v="4"/>
    <x v="1"/>
    <x v="9"/>
    <x v="2"/>
    <n v="31"/>
    <n v="76"/>
    <n v="18"/>
    <n v="44"/>
    <n v="26"/>
    <n v="0"/>
    <n v="0"/>
    <n v="0"/>
    <n v="18"/>
  </r>
  <r>
    <x v="4"/>
    <x v="1"/>
    <x v="10"/>
    <x v="0"/>
    <n v="43"/>
    <n v="60"/>
    <n v="19"/>
    <n v="35"/>
    <n v="22"/>
    <n v="0"/>
    <n v="0"/>
    <n v="0"/>
    <n v="13"/>
  </r>
  <r>
    <x v="4"/>
    <x v="1"/>
    <x v="11"/>
    <x v="2"/>
    <n v="61"/>
    <n v="159"/>
    <n v="39"/>
    <n v="73"/>
    <n v="46"/>
    <n v="0"/>
    <n v="0"/>
    <n v="2"/>
    <n v="25"/>
  </r>
  <r>
    <x v="4"/>
    <x v="1"/>
    <x v="12"/>
    <x v="4"/>
    <n v="24"/>
    <n v="55"/>
    <n v="9"/>
    <n v="33"/>
    <n v="27"/>
    <n v="2"/>
    <n v="0"/>
    <n v="0"/>
    <n v="4"/>
  </r>
  <r>
    <x v="4"/>
    <x v="1"/>
    <x v="13"/>
    <x v="0"/>
    <n v="44"/>
    <n v="164"/>
    <n v="24"/>
    <n v="50"/>
    <n v="39"/>
    <n v="0"/>
    <n v="0"/>
    <n v="0"/>
    <n v="11"/>
  </r>
  <r>
    <x v="4"/>
    <x v="1"/>
    <x v="14"/>
    <x v="3"/>
    <n v="273"/>
    <n v="504"/>
    <n v="62"/>
    <n v="368"/>
    <n v="280"/>
    <n v="0"/>
    <n v="0"/>
    <n v="2"/>
    <n v="86"/>
  </r>
  <r>
    <x v="4"/>
    <x v="1"/>
    <x v="15"/>
    <x v="1"/>
    <n v="88"/>
    <n v="349"/>
    <n v="44"/>
    <n v="88"/>
    <n v="46"/>
    <n v="0"/>
    <n v="0"/>
    <n v="0"/>
    <n v="42"/>
  </r>
  <r>
    <x v="4"/>
    <x v="1"/>
    <x v="16"/>
    <x v="0"/>
    <n v="34"/>
    <n v="134"/>
    <n v="36"/>
    <n v="28"/>
    <n v="25"/>
    <n v="0"/>
    <n v="0"/>
    <n v="0"/>
    <n v="3"/>
  </r>
  <r>
    <x v="4"/>
    <x v="1"/>
    <x v="17"/>
    <x v="5"/>
    <n v="95"/>
    <n v="308"/>
    <n v="41"/>
    <n v="155"/>
    <n v="104"/>
    <n v="0"/>
    <n v="0"/>
    <n v="1"/>
    <n v="50"/>
  </r>
  <r>
    <x v="4"/>
    <x v="1"/>
    <x v="18"/>
    <x v="5"/>
    <n v="180"/>
    <n v="828"/>
    <n v="171"/>
    <n v="181"/>
    <n v="96"/>
    <n v="1"/>
    <n v="0"/>
    <n v="6"/>
    <n v="78"/>
  </r>
  <r>
    <x v="4"/>
    <x v="1"/>
    <x v="19"/>
    <x v="5"/>
    <n v="54"/>
    <n v="236"/>
    <n v="30"/>
    <n v="66"/>
    <n v="44"/>
    <n v="0"/>
    <n v="0"/>
    <n v="0"/>
    <n v="22"/>
  </r>
  <r>
    <x v="4"/>
    <x v="1"/>
    <x v="20"/>
    <x v="5"/>
    <n v="35"/>
    <n v="133"/>
    <n v="38"/>
    <n v="50"/>
    <n v="33"/>
    <n v="0"/>
    <n v="0"/>
    <n v="0"/>
    <n v="17"/>
  </r>
  <r>
    <x v="4"/>
    <x v="1"/>
    <x v="21"/>
    <x v="5"/>
    <n v="33"/>
    <n v="250"/>
    <n v="41"/>
    <n v="34"/>
    <n v="29"/>
    <n v="0"/>
    <n v="0"/>
    <n v="0"/>
    <n v="5"/>
  </r>
  <r>
    <x v="4"/>
    <x v="1"/>
    <x v="22"/>
    <x v="3"/>
    <n v="121"/>
    <n v="500"/>
    <n v="83"/>
    <n v="193"/>
    <n v="126"/>
    <n v="1"/>
    <n v="0"/>
    <n v="1"/>
    <n v="65"/>
  </r>
  <r>
    <x v="4"/>
    <x v="1"/>
    <x v="23"/>
    <x v="3"/>
    <n v="74"/>
    <n v="300"/>
    <n v="70"/>
    <n v="109"/>
    <n v="63"/>
    <n v="0"/>
    <n v="0"/>
    <n v="0"/>
    <n v="46"/>
  </r>
  <r>
    <x v="4"/>
    <x v="1"/>
    <x v="24"/>
    <x v="4"/>
    <n v="113"/>
    <n v="165"/>
    <n v="18"/>
    <n v="111"/>
    <n v="71"/>
    <n v="1"/>
    <n v="0"/>
    <n v="0"/>
    <n v="39"/>
  </r>
  <r>
    <x v="4"/>
    <x v="1"/>
    <x v="25"/>
    <x v="3"/>
    <n v="169"/>
    <n v="438"/>
    <n v="41"/>
    <n v="242"/>
    <n v="167"/>
    <n v="2"/>
    <n v="1"/>
    <n v="0"/>
    <n v="72"/>
  </r>
  <r>
    <x v="4"/>
    <x v="1"/>
    <x v="26"/>
    <x v="3"/>
    <n v="127"/>
    <n v="433"/>
    <n v="119"/>
    <n v="182"/>
    <n v="140"/>
    <n v="0"/>
    <n v="2"/>
    <n v="3"/>
    <n v="37"/>
  </r>
  <r>
    <x v="4"/>
    <x v="1"/>
    <x v="27"/>
    <x v="4"/>
    <n v="200"/>
    <n v="542"/>
    <n v="98"/>
    <n v="365"/>
    <n v="261"/>
    <n v="0"/>
    <n v="0"/>
    <n v="0"/>
    <n v="104"/>
  </r>
  <r>
    <x v="4"/>
    <x v="1"/>
    <x v="28"/>
    <x v="4"/>
    <n v="84"/>
    <n v="245"/>
    <n v="35"/>
    <n v="146"/>
    <n v="80"/>
    <n v="0"/>
    <n v="0"/>
    <n v="1"/>
    <n v="65"/>
  </r>
  <r>
    <x v="4"/>
    <x v="1"/>
    <x v="29"/>
    <x v="4"/>
    <n v="100"/>
    <n v="376"/>
    <n v="96"/>
    <n v="123"/>
    <n v="71"/>
    <n v="0"/>
    <n v="0"/>
    <n v="1"/>
    <n v="51"/>
  </r>
  <r>
    <x v="4"/>
    <x v="1"/>
    <x v="30"/>
    <x v="4"/>
    <n v="131"/>
    <n v="298"/>
    <n v="68"/>
    <n v="122"/>
    <n v="84"/>
    <n v="0"/>
    <n v="0"/>
    <n v="2"/>
    <n v="36"/>
  </r>
  <r>
    <x v="4"/>
    <x v="1"/>
    <x v="31"/>
    <x v="3"/>
    <n v="77"/>
    <n v="185"/>
    <n v="15"/>
    <n v="98"/>
    <n v="48"/>
    <n v="1"/>
    <n v="0"/>
    <n v="0"/>
    <n v="49"/>
  </r>
  <r>
    <x v="4"/>
    <x v="1"/>
    <x v="32"/>
    <x v="2"/>
    <n v="15"/>
    <n v="32"/>
    <n v="4"/>
    <n v="21"/>
    <n v="17"/>
    <n v="0"/>
    <n v="0"/>
    <n v="0"/>
    <n v="4"/>
  </r>
  <r>
    <x v="4"/>
    <x v="1"/>
    <x v="33"/>
    <x v="5"/>
    <n v="24"/>
    <n v="122"/>
    <n v="41"/>
    <n v="52"/>
    <n v="41"/>
    <n v="0"/>
    <n v="0"/>
    <n v="0"/>
    <n v="11"/>
  </r>
  <r>
    <x v="4"/>
    <x v="1"/>
    <x v="34"/>
    <x v="1"/>
    <n v="38"/>
    <n v="98"/>
    <n v="17"/>
    <n v="38"/>
    <n v="17"/>
    <n v="0"/>
    <n v="0"/>
    <n v="0"/>
    <n v="21"/>
  </r>
  <r>
    <x v="4"/>
    <x v="1"/>
    <x v="35"/>
    <x v="1"/>
    <n v="39"/>
    <n v="234"/>
    <n v="13"/>
    <n v="55"/>
    <n v="38"/>
    <n v="0"/>
    <n v="0"/>
    <n v="0"/>
    <n v="17"/>
  </r>
  <r>
    <x v="4"/>
    <x v="1"/>
    <x v="36"/>
    <x v="5"/>
    <n v="13"/>
    <n v="61"/>
    <n v="14"/>
    <n v="16"/>
    <n v="14"/>
    <n v="0"/>
    <n v="0"/>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091183-E2F6-4DD0-B478-99E78A3A878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D7" firstHeaderRow="0" firstDataRow="1" firstDataCol="1"/>
  <pivotFields count="13">
    <pivotField showAll="0"/>
    <pivotField axis="axisRow" showAll="0">
      <items count="5">
        <item x="1"/>
        <item x="2"/>
        <item x="3"/>
        <item x="0"/>
        <item t="default"/>
      </items>
    </pivotField>
    <pivotField showAll="0"/>
    <pivotField showAll="0"/>
    <pivotField dataField="1" showAll="0"/>
    <pivotField dataField="1" showAll="0"/>
    <pivotField dataField="1" showAll="0"/>
    <pivotField showAll="0"/>
    <pivotField showAll="0"/>
    <pivotField showAll="0"/>
    <pivotField showAll="0"/>
    <pivotField showAll="0"/>
    <pivotField showAll="0"/>
  </pivotFields>
  <rowFields count="1">
    <field x="1"/>
  </rowFields>
  <rowItems count="5">
    <i>
      <x/>
    </i>
    <i>
      <x v="1"/>
    </i>
    <i>
      <x v="2"/>
    </i>
    <i>
      <x v="3"/>
    </i>
    <i t="grand">
      <x/>
    </i>
  </rowItems>
  <colFields count="1">
    <field x="-2"/>
  </colFields>
  <colItems count="3">
    <i>
      <x/>
    </i>
    <i i="1">
      <x v="1"/>
    </i>
    <i i="2">
      <x v="2"/>
    </i>
  </colItems>
  <dataFields count="3">
    <dataField name="Total fatality" fld="6" baseField="0" baseItem="0"/>
    <dataField name="Total Injured" fld="5" baseField="0" baseItem="0"/>
    <dataField name="Total Crashes" fld="4" baseField="0" baseItem="0"/>
  </dataFields>
  <chartFormats count="6">
    <chartFormat chart="0" format="27" series="1">
      <pivotArea type="data" outline="0" fieldPosition="0">
        <references count="1">
          <reference field="4294967294" count="1" selected="0">
            <x v="0"/>
          </reference>
        </references>
      </pivotArea>
    </chartFormat>
    <chartFormat chart="0" format="28" series="1">
      <pivotArea type="data" outline="0" fieldPosition="0">
        <references count="1">
          <reference field="4294967294" count="1" selected="0">
            <x v="1"/>
          </reference>
        </references>
      </pivotArea>
    </chartFormat>
    <chartFormat chart="0" format="29" series="1">
      <pivotArea type="data" outline="0" fieldPosition="0">
        <references count="1">
          <reference field="4294967294" count="1" selected="0">
            <x v="2"/>
          </reference>
        </references>
      </pivotArea>
    </chartFormat>
    <chartFormat chart="7" format="33" series="1">
      <pivotArea type="data" outline="0" fieldPosition="0">
        <references count="1">
          <reference field="4294967294" count="1" selected="0">
            <x v="0"/>
          </reference>
        </references>
      </pivotArea>
    </chartFormat>
    <chartFormat chart="7" format="34" series="1">
      <pivotArea type="data" outline="0" fieldPosition="0">
        <references count="1">
          <reference field="4294967294" count="1" selected="0">
            <x v="1"/>
          </reference>
        </references>
      </pivotArea>
    </chartFormat>
    <chartFormat chart="7" format="3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D467E9-45C9-4358-A121-6DFC34F06B87}"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0:D16" firstHeaderRow="0" firstDataRow="1" firstDataCol="1"/>
  <pivotFields count="13">
    <pivotField axis="axisRow" showAll="0">
      <items count="6">
        <item x="0"/>
        <item x="1"/>
        <item x="2"/>
        <item x="3"/>
        <item x="4"/>
        <item t="default"/>
      </items>
    </pivotField>
    <pivotField showAll="0"/>
    <pivotField showAll="0"/>
    <pivotField showAll="0"/>
    <pivotField dataField="1" showAll="0"/>
    <pivotField dataField="1" showAll="0"/>
    <pivotField dataField="1" showAll="0"/>
    <pivotField showAll="0"/>
    <pivotField showAll="0"/>
    <pivotField showAll="0"/>
    <pivotField showAll="0"/>
    <pivotField showAll="0"/>
    <pivotField showAll="0"/>
  </pivotFields>
  <rowFields count="1">
    <field x="0"/>
  </rowFields>
  <rowItems count="6">
    <i>
      <x/>
    </i>
    <i>
      <x v="1"/>
    </i>
    <i>
      <x v="2"/>
    </i>
    <i>
      <x v="3"/>
    </i>
    <i>
      <x v="4"/>
    </i>
    <i t="grand">
      <x/>
    </i>
  </rowItems>
  <colFields count="1">
    <field x="-2"/>
  </colFields>
  <colItems count="3">
    <i>
      <x/>
    </i>
    <i i="1">
      <x v="1"/>
    </i>
    <i i="2">
      <x v="2"/>
    </i>
  </colItems>
  <dataFields count="3">
    <dataField name="Total Fatality" fld="6" baseField="0" baseItem="0"/>
    <dataField name="Total Injured" fld="5" baseField="0" baseItem="0"/>
    <dataField name="Total Crashes" fld="4" baseField="0" baseItem="0"/>
  </dataFields>
  <formats count="1">
    <format dxfId="18">
      <pivotArea collapsedLevelsAreSubtotals="1" fieldPosition="0">
        <references count="2">
          <reference field="4294967294" count="2" selected="0">
            <x v="0"/>
            <x v="1"/>
          </reference>
          <reference field="0" count="0"/>
        </references>
      </pivotArea>
    </format>
  </formats>
  <chartFormats count="18">
    <chartFormat chart="0" format="9" series="1">
      <pivotArea type="data" outline="0" fieldPosition="0">
        <references count="1">
          <reference field="4294967294" count="1" selected="0">
            <x v="0"/>
          </reference>
        </references>
      </pivotArea>
    </chartFormat>
    <chartFormat chart="0" format="10" series="1">
      <pivotArea type="data" outline="0" fieldPosition="0">
        <references count="1">
          <reference field="4294967294" count="1" selected="0">
            <x v="1"/>
          </reference>
        </references>
      </pivotArea>
    </chartFormat>
    <chartFormat chart="0" format="11" series="1">
      <pivotArea type="data" outline="0" fieldPosition="0">
        <references count="1">
          <reference field="4294967294" count="1" selected="0">
            <x v="2"/>
          </reference>
        </references>
      </pivotArea>
    </chartFormat>
    <chartFormat chart="5" format="15" series="1">
      <pivotArea type="data" outline="0" fieldPosition="0">
        <references count="1">
          <reference field="4294967294" count="1" selected="0">
            <x v="0"/>
          </reference>
        </references>
      </pivotArea>
    </chartFormat>
    <chartFormat chart="5" format="16" series="1">
      <pivotArea type="data" outline="0" fieldPosition="0">
        <references count="1">
          <reference field="4294967294" count="1" selected="0">
            <x v="1"/>
          </reference>
        </references>
      </pivotArea>
    </chartFormat>
    <chartFormat chart="5" format="17" series="1">
      <pivotArea type="data" outline="0" fieldPosition="0">
        <references count="1">
          <reference field="4294967294" count="1" selected="0">
            <x v="2"/>
          </reference>
        </references>
      </pivotArea>
    </chartFormat>
    <chartFormat chart="5" format="18">
      <pivotArea type="data" outline="0" fieldPosition="0">
        <references count="2">
          <reference field="4294967294" count="1" selected="0">
            <x v="2"/>
          </reference>
          <reference field="0" count="1" selected="0">
            <x v="4"/>
          </reference>
        </references>
      </pivotArea>
    </chartFormat>
    <chartFormat chart="5" format="19">
      <pivotArea type="data" outline="0" fieldPosition="0">
        <references count="2">
          <reference field="4294967294" count="1" selected="0">
            <x v="2"/>
          </reference>
          <reference field="0" count="1" selected="0">
            <x v="3"/>
          </reference>
        </references>
      </pivotArea>
    </chartFormat>
    <chartFormat chart="5" format="20">
      <pivotArea type="data" outline="0" fieldPosition="0">
        <references count="2">
          <reference field="4294967294" count="1" selected="0">
            <x v="0"/>
          </reference>
          <reference field="0" count="1" selected="0">
            <x v="3"/>
          </reference>
        </references>
      </pivotArea>
    </chartFormat>
    <chartFormat chart="5" format="21">
      <pivotArea type="data" outline="0" fieldPosition="0">
        <references count="2">
          <reference field="4294967294" count="1" selected="0">
            <x v="2"/>
          </reference>
          <reference field="0" count="1" selected="0">
            <x v="2"/>
          </reference>
        </references>
      </pivotArea>
    </chartFormat>
    <chartFormat chart="5" format="22">
      <pivotArea type="data" outline="0" fieldPosition="0">
        <references count="2">
          <reference field="4294967294" count="1" selected="0">
            <x v="0"/>
          </reference>
          <reference field="0" count="1" selected="0">
            <x v="2"/>
          </reference>
        </references>
      </pivotArea>
    </chartFormat>
    <chartFormat chart="5" format="23">
      <pivotArea type="data" outline="0" fieldPosition="0">
        <references count="2">
          <reference field="4294967294" count="1" selected="0">
            <x v="2"/>
          </reference>
          <reference field="0" count="1" selected="0">
            <x v="1"/>
          </reference>
        </references>
      </pivotArea>
    </chartFormat>
    <chartFormat chart="5" format="24">
      <pivotArea type="data" outline="0" fieldPosition="0">
        <references count="2">
          <reference field="4294967294" count="1" selected="0">
            <x v="0"/>
          </reference>
          <reference field="0" count="1" selected="0">
            <x v="1"/>
          </reference>
        </references>
      </pivotArea>
    </chartFormat>
    <chartFormat chart="5" format="25">
      <pivotArea type="data" outline="0" fieldPosition="0">
        <references count="2">
          <reference field="4294967294" count="1" selected="0">
            <x v="2"/>
          </reference>
          <reference field="0" count="1" selected="0">
            <x v="0"/>
          </reference>
        </references>
      </pivotArea>
    </chartFormat>
    <chartFormat chart="5" format="26">
      <pivotArea type="data" outline="0" fieldPosition="0">
        <references count="2">
          <reference field="4294967294" count="1" selected="0">
            <x v="0"/>
          </reference>
          <reference field="0" count="1" selected="0">
            <x v="0"/>
          </reference>
        </references>
      </pivotArea>
    </chartFormat>
    <chartFormat chart="5" format="27">
      <pivotArea type="data" outline="0" fieldPosition="0">
        <references count="2">
          <reference field="4294967294" count="1" selected="0">
            <x v="0"/>
          </reference>
          <reference field="0" count="1" selected="0">
            <x v="4"/>
          </reference>
        </references>
      </pivotArea>
    </chartFormat>
    <chartFormat chart="5" format="28">
      <pivotArea type="data" outline="0" fieldPosition="0">
        <references count="2">
          <reference field="4294967294" count="1" selected="0">
            <x v="1"/>
          </reference>
          <reference field="0" count="1" selected="0">
            <x v="2"/>
          </reference>
        </references>
      </pivotArea>
    </chartFormat>
    <chartFormat chart="5" format="29">
      <pivotArea type="data" outline="0" fieldPosition="0">
        <references count="2">
          <reference field="4294967294" count="1" selected="0">
            <x v="1"/>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8B0618-24AB-43EC-BABA-0E70C3D48E2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2:F9" firstHeaderRow="0"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descending">
      <items count="7">
        <item sd="0" x="3"/>
        <item sd="0" x="1"/>
        <item sd="0" x="5"/>
        <item sd="0" x="0"/>
        <item sd="0" x="2"/>
        <item sd="0" x="4"/>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dataField="1" showAll="0"/>
    <pivotField showAll="0"/>
    <pivotField showAll="0"/>
    <pivotField showAll="0"/>
    <pivotField showAll="0"/>
    <pivotField showAll="0"/>
  </pivotFields>
  <rowFields count="2">
    <field x="3"/>
    <field x="2"/>
  </rowFields>
  <rowItems count="7">
    <i>
      <x/>
    </i>
    <i>
      <x v="5"/>
    </i>
    <i>
      <x v="2"/>
    </i>
    <i>
      <x v="1"/>
    </i>
    <i>
      <x v="4"/>
    </i>
    <i>
      <x v="3"/>
    </i>
    <i t="grand">
      <x/>
    </i>
  </rowItems>
  <colFields count="1">
    <field x="-2"/>
  </colFields>
  <colItems count="2">
    <i>
      <x/>
    </i>
    <i i="1">
      <x v="1"/>
    </i>
  </colItems>
  <dataFields count="2">
    <dataField name="Total Car Crashes" fld="4" baseField="0" baseItem="0"/>
    <dataField name="Total Vehicles Involved" fld="7" baseField="0" baseItem="0"/>
  </dataFields>
  <chartFormats count="13">
    <chartFormat chart="0" format="42" series="1">
      <pivotArea type="data" outline="0" fieldPosition="0">
        <references count="1">
          <reference field="4294967294" count="1" selected="0">
            <x v="0"/>
          </reference>
        </references>
      </pivotArea>
    </chartFormat>
    <chartFormat chart="0" format="43" series="1">
      <pivotArea type="data" outline="0" fieldPosition="0">
        <references count="1">
          <reference field="4294967294" count="1" selected="0">
            <x v="1"/>
          </reference>
        </references>
      </pivotArea>
    </chartFormat>
    <chartFormat chart="0" format="44">
      <pivotArea type="data" outline="0" fieldPosition="0">
        <references count="2">
          <reference field="4294967294" count="1" selected="0">
            <x v="0"/>
          </reference>
          <reference field="3" count="1" selected="0">
            <x v="3"/>
          </reference>
        </references>
      </pivotArea>
    </chartFormat>
    <chartFormat chart="4" format="47" series="1">
      <pivotArea type="data" outline="0" fieldPosition="0">
        <references count="1">
          <reference field="4294967294" count="1" selected="0">
            <x v="0"/>
          </reference>
        </references>
      </pivotArea>
    </chartFormat>
    <chartFormat chart="4" format="48" series="1">
      <pivotArea type="data" outline="0" fieldPosition="0">
        <references count="1">
          <reference field="4294967294" count="1" selected="0">
            <x v="1"/>
          </reference>
        </references>
      </pivotArea>
    </chartFormat>
    <chartFormat chart="4" format="49">
      <pivotArea type="data" outline="0" fieldPosition="0">
        <references count="2">
          <reference field="4294967294" count="1" selected="0">
            <x v="1"/>
          </reference>
          <reference field="3" count="1" selected="0">
            <x v="3"/>
          </reference>
        </references>
      </pivotArea>
    </chartFormat>
    <chartFormat chart="4" format="50">
      <pivotArea type="data" outline="0" fieldPosition="0">
        <references count="2">
          <reference field="4294967294" count="1" selected="0">
            <x v="1"/>
          </reference>
          <reference field="3" count="1" selected="0">
            <x v="4"/>
          </reference>
        </references>
      </pivotArea>
    </chartFormat>
    <chartFormat chart="4" format="51">
      <pivotArea type="data" outline="0" fieldPosition="0">
        <references count="2">
          <reference field="4294967294" count="1" selected="0">
            <x v="1"/>
          </reference>
          <reference field="3" count="1" selected="0">
            <x v="1"/>
          </reference>
        </references>
      </pivotArea>
    </chartFormat>
    <chartFormat chart="4" format="52">
      <pivotArea type="data" outline="0" fieldPosition="0">
        <references count="2">
          <reference field="4294967294" count="1" selected="0">
            <x v="1"/>
          </reference>
          <reference field="3" count="1" selected="0">
            <x v="2"/>
          </reference>
        </references>
      </pivotArea>
    </chartFormat>
    <chartFormat chart="4" format="53">
      <pivotArea type="data" outline="0" fieldPosition="0">
        <references count="2">
          <reference field="4294967294" count="1" selected="0">
            <x v="1"/>
          </reference>
          <reference field="3" count="1" selected="0">
            <x v="5"/>
          </reference>
        </references>
      </pivotArea>
    </chartFormat>
    <chartFormat chart="4" format="54">
      <pivotArea type="data" outline="0" fieldPosition="0">
        <references count="2">
          <reference field="4294967294" count="1" selected="0">
            <x v="0"/>
          </reference>
          <reference field="3" count="1" selected="0">
            <x v="5"/>
          </reference>
        </references>
      </pivotArea>
    </chartFormat>
    <chartFormat chart="4" format="55">
      <pivotArea type="data" outline="0" fieldPosition="0">
        <references count="2">
          <reference field="4294967294" count="1" selected="0">
            <x v="1"/>
          </reference>
          <reference field="3" count="1" selected="0">
            <x v="0"/>
          </reference>
        </references>
      </pivotArea>
    </chartFormat>
    <chartFormat chart="4" format="56">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8BABA9-E6D6-4BE1-BE64-B17B5E56EA7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B13" firstHeaderRow="1" firstDataRow="1" firstDataCol="1"/>
  <pivotFields count="13">
    <pivotField showAll="0"/>
    <pivotField showAll="0"/>
    <pivotField axis="axisRow" showAll="0" measureFilter="1" sortType="descending">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s>
  <rowFields count="1">
    <field x="2"/>
  </rowFields>
  <rowItems count="11">
    <i>
      <x v="14"/>
    </i>
    <i>
      <x v="27"/>
    </i>
    <i>
      <x v="25"/>
    </i>
    <i>
      <x v="18"/>
    </i>
    <i>
      <x v="30"/>
    </i>
    <i>
      <x v="24"/>
    </i>
    <i>
      <x v="26"/>
    </i>
    <i>
      <x v="4"/>
    </i>
    <i>
      <x v="22"/>
    </i>
    <i>
      <x v="28"/>
    </i>
    <i t="grand">
      <x/>
    </i>
  </rowItems>
  <colItems count="1">
    <i/>
  </colItems>
  <dataFields count="1">
    <dataField name="Total Car Crashes" fld="4" baseField="0" baseItem="0"/>
  </dataFields>
  <chartFormats count="8">
    <chartFormat chart="0" format="11" series="1">
      <pivotArea type="data" outline="0" fieldPosition="0">
        <references count="1">
          <reference field="4294967294" count="1" selected="0">
            <x v="0"/>
          </reference>
        </references>
      </pivotArea>
    </chartFormat>
    <chartFormat chart="0" format="12">
      <pivotArea type="data" outline="0" fieldPosition="0">
        <references count="2">
          <reference field="4294967294" count="1" selected="0">
            <x v="0"/>
          </reference>
          <reference field="2" count="1" selected="0">
            <x v="14"/>
          </reference>
        </references>
      </pivotArea>
    </chartFormat>
    <chartFormat chart="0" format="13">
      <pivotArea type="data" outline="0" fieldPosition="0">
        <references count="2">
          <reference field="4294967294" count="1" selected="0">
            <x v="0"/>
          </reference>
          <reference field="2" count="1" selected="0">
            <x v="27"/>
          </reference>
        </references>
      </pivotArea>
    </chartFormat>
    <chartFormat chart="0" format="14">
      <pivotArea type="data" outline="0" fieldPosition="0">
        <references count="2">
          <reference field="4294967294" count="1" selected="0">
            <x v="0"/>
          </reference>
          <reference field="2" count="1" selected="0">
            <x v="25"/>
          </reference>
        </references>
      </pivotArea>
    </chartFormat>
    <chartFormat chart="6" format="19" series="1">
      <pivotArea type="data" outline="0" fieldPosition="0">
        <references count="1">
          <reference field="4294967294" count="1" selected="0">
            <x v="0"/>
          </reference>
        </references>
      </pivotArea>
    </chartFormat>
    <chartFormat chart="6" format="20">
      <pivotArea type="data" outline="0" fieldPosition="0">
        <references count="2">
          <reference field="4294967294" count="1" selected="0">
            <x v="0"/>
          </reference>
          <reference field="2" count="1" selected="0">
            <x v="14"/>
          </reference>
        </references>
      </pivotArea>
    </chartFormat>
    <chartFormat chart="6" format="21">
      <pivotArea type="data" outline="0" fieldPosition="0">
        <references count="2">
          <reference field="4294967294" count="1" selected="0">
            <x v="0"/>
          </reference>
          <reference field="2" count="1" selected="0">
            <x v="27"/>
          </reference>
        </references>
      </pivotArea>
    </chartFormat>
    <chartFormat chart="6" format="22">
      <pivotArea type="data" outline="0" fieldPosition="0">
        <references count="2">
          <reference field="4294967294" count="1" selected="0">
            <x v="0"/>
          </reference>
          <reference field="2" count="1" selected="0">
            <x v="25"/>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043C7D-B878-4A39-A1B0-5CD826CE6845}"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6:C23" firstHeaderRow="0"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descending">
      <items count="7">
        <item sd="0" x="3"/>
        <item sd="0" x="1"/>
        <item sd="0" x="5"/>
        <item sd="0" x="0"/>
        <item sd="0" x="2"/>
        <item sd="0" x="4"/>
        <item t="default"/>
      </items>
      <autoSortScope>
        <pivotArea dataOnly="0" outline="0" fieldPosition="0">
          <references count="1">
            <reference field="4294967294" count="1" selected="0">
              <x v="1"/>
            </reference>
          </references>
        </pivotArea>
      </autoSortScope>
    </pivotField>
    <pivotField showAll="0"/>
    <pivotField dataField="1" showAll="0"/>
    <pivotField dataField="1" showAll="0"/>
    <pivotField showAll="0"/>
    <pivotField showAll="0"/>
    <pivotField showAll="0"/>
    <pivotField showAll="0"/>
    <pivotField showAll="0"/>
    <pivotField showAll="0"/>
  </pivotFields>
  <rowFields count="2">
    <field x="3"/>
    <field x="2"/>
  </rowFields>
  <rowItems count="7">
    <i>
      <x/>
    </i>
    <i>
      <x v="2"/>
    </i>
    <i>
      <x v="5"/>
    </i>
    <i>
      <x v="1"/>
    </i>
    <i>
      <x v="4"/>
    </i>
    <i>
      <x v="3"/>
    </i>
    <i t="grand">
      <x/>
    </i>
  </rowItems>
  <colFields count="1">
    <field x="-2"/>
  </colFields>
  <colItems count="2">
    <i>
      <x/>
    </i>
    <i i="1">
      <x v="1"/>
    </i>
  </colItems>
  <dataFields count="2">
    <dataField name="Total Injured" fld="5" baseField="0" baseItem="0"/>
    <dataField name="Total Fatality" fld="6" baseField="0" baseItem="0"/>
  </dataFields>
  <formats count="6">
    <format dxfId="17">
      <pivotArea collapsedLevelsAreSubtotals="1" fieldPosition="0">
        <references count="1">
          <reference field="3" count="1">
            <x v="0"/>
          </reference>
        </references>
      </pivotArea>
    </format>
    <format dxfId="16">
      <pivotArea collapsedLevelsAreSubtotals="1" fieldPosition="0">
        <references count="1">
          <reference field="3" count="1">
            <x v="2"/>
          </reference>
        </references>
      </pivotArea>
    </format>
    <format dxfId="15">
      <pivotArea collapsedLevelsAreSubtotals="1" fieldPosition="0">
        <references count="1">
          <reference field="3" count="1">
            <x v="5"/>
          </reference>
        </references>
      </pivotArea>
    </format>
    <format dxfId="14">
      <pivotArea collapsedLevelsAreSubtotals="1" fieldPosition="0">
        <references count="1">
          <reference field="3" count="1">
            <x v="1"/>
          </reference>
        </references>
      </pivotArea>
    </format>
    <format dxfId="13">
      <pivotArea collapsedLevelsAreSubtotals="1" fieldPosition="0">
        <references count="1">
          <reference field="3" count="1">
            <x v="4"/>
          </reference>
        </references>
      </pivotArea>
    </format>
    <format dxfId="12">
      <pivotArea collapsedLevelsAreSubtotals="1" fieldPosition="0">
        <references count="1">
          <reference field="3" count="1">
            <x v="3"/>
          </reference>
        </references>
      </pivotArea>
    </format>
  </formats>
  <chartFormats count="8">
    <chartFormat chart="0" format="36" series="1">
      <pivotArea type="data" outline="0" fieldPosition="0">
        <references count="1">
          <reference field="4294967294" count="1" selected="0">
            <x v="0"/>
          </reference>
        </references>
      </pivotArea>
    </chartFormat>
    <chartFormat chart="0" format="37" series="1">
      <pivotArea type="data" outline="0" fieldPosition="0">
        <references count="1">
          <reference field="4294967294" count="1" selected="0">
            <x v="1"/>
          </reference>
        </references>
      </pivotArea>
    </chartFormat>
    <chartFormat chart="2" format="38" series="1">
      <pivotArea type="data" outline="0" fieldPosition="0">
        <references count="1">
          <reference field="4294967294" count="1" selected="0">
            <x v="0"/>
          </reference>
        </references>
      </pivotArea>
    </chartFormat>
    <chartFormat chart="2" format="39" series="1">
      <pivotArea type="data" outline="0" fieldPosition="0">
        <references count="1">
          <reference field="4294967294" count="1" selected="0">
            <x v="1"/>
          </reference>
        </references>
      </pivotArea>
    </chartFormat>
    <chartFormat chart="3" format="40" series="1">
      <pivotArea type="data" outline="0" fieldPosition="0">
        <references count="1">
          <reference field="4294967294" count="1" selected="0">
            <x v="0"/>
          </reference>
        </references>
      </pivotArea>
    </chartFormat>
    <chartFormat chart="3" format="41" series="1">
      <pivotArea type="data" outline="0" fieldPosition="0">
        <references count="1">
          <reference field="4294967294" count="1" selected="0">
            <x v="1"/>
          </reference>
        </references>
      </pivotArea>
    </chartFormat>
    <chartFormat chart="6" format="40" series="1">
      <pivotArea type="data" outline="0" fieldPosition="0">
        <references count="1">
          <reference field="4294967294" count="1" selected="0">
            <x v="0"/>
          </reference>
        </references>
      </pivotArea>
    </chartFormat>
    <chartFormat chart="6" format="4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2A20D8-902F-420B-B4D2-46190D0E2082}"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0" firstHeaderRow="0" firstDataRow="1" firstDataCol="1"/>
  <pivotFields count="13">
    <pivotField showAll="0"/>
    <pivotField showAll="0"/>
    <pivotField showAll="0"/>
    <pivotField axis="axisRow" showAll="0">
      <items count="7">
        <item x="3"/>
        <item x="1"/>
        <item x="5"/>
        <item x="0"/>
        <item x="2"/>
        <item x="4"/>
        <item t="default"/>
      </items>
    </pivotField>
    <pivotField showAll="0"/>
    <pivotField showAll="0"/>
    <pivotField showAll="0"/>
    <pivotField showAll="0"/>
    <pivotField dataField="1" showAll="0"/>
    <pivotField dataField="1" showAll="0"/>
    <pivotField dataField="1" showAll="0"/>
    <pivotField dataField="1" showAll="0"/>
    <pivotField dataField="1" showAll="0"/>
  </pivotFields>
  <rowFields count="1">
    <field x="3"/>
  </rowFields>
  <rowItems count="7">
    <i>
      <x/>
    </i>
    <i>
      <x v="1"/>
    </i>
    <i>
      <x v="2"/>
    </i>
    <i>
      <x v="3"/>
    </i>
    <i>
      <x v="4"/>
    </i>
    <i>
      <x v="5"/>
    </i>
    <i t="grand">
      <x/>
    </i>
  </rowItems>
  <colFields count="1">
    <field x="-2"/>
  </colFields>
  <colItems count="5">
    <i>
      <x/>
    </i>
    <i i="1">
      <x v="1"/>
    </i>
    <i i="2">
      <x v="2"/>
    </i>
    <i i="3">
      <x v="3"/>
    </i>
    <i i="4">
      <x v="4"/>
    </i>
  </colItems>
  <dataFields count="5">
    <dataField name="Sum of Other_Factors" fld="12" baseField="0" baseItem="0"/>
    <dataField name="Sum of FTQ" fld="11" baseField="0" baseItem="0"/>
    <dataField name="Sum of PWR" fld="10" baseField="0" baseItem="0"/>
    <dataField name="Sum of DAD" fld="9" baseField="0" baseItem="0"/>
    <dataField name="Sum of SPV"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9357156-39AD-47D9-A333-7A314C256AB6}"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5:C22" firstHeaderRow="0"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descending">
      <items count="7">
        <item sd="0" x="3"/>
        <item sd="0" x="1"/>
        <item sd="0" x="5"/>
        <item sd="0" x="0"/>
        <item sd="0" x="2"/>
        <item sd="0"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s>
  <rowFields count="2">
    <field x="3"/>
    <field x="2"/>
  </rowFields>
  <rowItems count="7">
    <i>
      <x/>
    </i>
    <i>
      <x v="5"/>
    </i>
    <i>
      <x v="2"/>
    </i>
    <i>
      <x v="1"/>
    </i>
    <i>
      <x v="4"/>
    </i>
    <i>
      <x v="3"/>
    </i>
    <i t="grand">
      <x/>
    </i>
  </rowItems>
  <colFields count="1">
    <field x="-2"/>
  </colFields>
  <colItems count="2">
    <i>
      <x/>
    </i>
    <i i="1">
      <x v="1"/>
    </i>
  </colItems>
  <dataFields count="2">
    <dataField name="Sum of SPV" fld="8" baseField="0" baseItem="0"/>
    <dataField name="Sum of SPV2" fld="8" showDataAs="percentOfCol" baseField="3" baseItem="0" numFmtId="1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3" count="1" selected="0">
            <x v="0"/>
          </reference>
        </references>
      </pivotArea>
    </chartFormat>
    <chartFormat chart="0" format="3">
      <pivotArea type="data" outline="0" fieldPosition="0">
        <references count="2">
          <reference field="4294967294" count="1" selected="0">
            <x v="0"/>
          </reference>
          <reference field="3" count="1" selected="0">
            <x v="5"/>
          </reference>
        </references>
      </pivotArea>
    </chartFormat>
    <chartFormat chart="0" format="4">
      <pivotArea type="data" outline="0" fieldPosition="0">
        <references count="2">
          <reference field="4294967294" count="1" selected="0">
            <x v="1"/>
          </reference>
          <reference field="3" count="1" selected="0">
            <x v="0"/>
          </reference>
        </references>
      </pivotArea>
    </chartFormat>
    <chartFormat chart="0" format="5">
      <pivotArea type="data" outline="0" fieldPosition="0">
        <references count="2">
          <reference field="4294967294" count="1" selected="0">
            <x v="1"/>
          </reference>
          <reference field="3" count="1" selected="0">
            <x v="5"/>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5"/>
          </reference>
        </references>
      </pivotArea>
    </chartFormat>
    <chartFormat chart="5" format="1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905D190-7F0E-4152-B1C6-B80AE9BEE3A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F5" firstHeaderRow="0" firstDataRow="1" firstDataCol="1"/>
  <pivotFields count="13">
    <pivotField axis="axisRow" subtotalTop="0" showAll="0">
      <items count="6">
        <item h="1" x="0"/>
        <item h="1" x="1"/>
        <item h="1" x="2"/>
        <item x="3"/>
        <item x="4"/>
        <item t="default"/>
      </items>
    </pivotField>
    <pivotField subtotalTop="0" showAll="0"/>
    <pivotField subtotalTop="0" showAll="0"/>
    <pivotField subtotalTop="0" showAll="0"/>
    <pivotField subtotalTop="0" showAll="0"/>
    <pivotField subtotalTop="0" showAll="0"/>
    <pivotField subtotalTop="0" showAll="0"/>
    <pivotField subtotalTop="0" showAll="0"/>
    <pivotField dataField="1" subtotalTop="0" showAll="0"/>
    <pivotField dataField="1" subtotalTop="0" showAll="0"/>
    <pivotField dataField="1" subtotalTop="0" showAll="0"/>
    <pivotField dataField="1" subtotalTop="0" showAll="0"/>
    <pivotField dataField="1" subtotalTop="0" showAll="0"/>
  </pivotFields>
  <rowFields count="1">
    <field x="0"/>
  </rowFields>
  <rowItems count="3">
    <i>
      <x v="3"/>
    </i>
    <i>
      <x v="4"/>
    </i>
    <i t="grand">
      <x/>
    </i>
  </rowItems>
  <colFields count="1">
    <field x="-2"/>
  </colFields>
  <colItems count="5">
    <i>
      <x/>
    </i>
    <i i="1">
      <x v="1"/>
    </i>
    <i i="2">
      <x v="2"/>
    </i>
    <i i="3">
      <x v="3"/>
    </i>
    <i i="4">
      <x v="4"/>
    </i>
  </colItems>
  <dataFields count="5">
    <dataField name="Sum of SPV" fld="8" baseField="0" baseItem="0"/>
    <dataField name="Sum of DAD" fld="9" baseField="0" baseItem="0"/>
    <dataField name="Sum of PWR" fld="10" baseField="0" baseItem="0"/>
    <dataField name="Sum of FTQ" fld="11" baseField="0" baseItem="0"/>
    <dataField name="Sum of Other_Factors"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358349-3A32-47CE-A79E-68B912A10340}"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15:H31" firstHeaderRow="1"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descending">
      <items count="7">
        <item x="3"/>
        <item h="1" sd="0" x="1"/>
        <item h="1" sd="0" x="5"/>
        <item h="1" sd="0" x="0"/>
        <item h="1" sd="0"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s>
  <rowFields count="2">
    <field x="3"/>
    <field x="2"/>
  </rowFields>
  <rowItems count="16">
    <i>
      <x/>
    </i>
    <i r="1">
      <x v="6"/>
    </i>
    <i r="1">
      <x v="14"/>
    </i>
    <i r="1">
      <x v="22"/>
    </i>
    <i r="1">
      <x v="23"/>
    </i>
    <i r="1">
      <x v="25"/>
    </i>
    <i r="1">
      <x v="26"/>
    </i>
    <i r="1">
      <x v="31"/>
    </i>
    <i>
      <x v="5"/>
    </i>
    <i r="1">
      <x v="12"/>
    </i>
    <i r="1">
      <x v="24"/>
    </i>
    <i r="1">
      <x v="27"/>
    </i>
    <i r="1">
      <x v="28"/>
    </i>
    <i r="1">
      <x v="29"/>
    </i>
    <i r="1">
      <x v="30"/>
    </i>
    <i t="grand">
      <x/>
    </i>
  </rowItems>
  <colItems count="1">
    <i/>
  </colItems>
  <dataFields count="1">
    <dataField name="Sum of SPV" fld="8" showDataAs="percentOfCol" baseField="0" baseItem="0" numFmtId="10"/>
  </dataFields>
  <formats count="4">
    <format dxfId="11">
      <pivotArea collapsedLevelsAreSubtotals="1" fieldPosition="0">
        <references count="1">
          <reference field="3" count="1">
            <x v="0"/>
          </reference>
        </references>
      </pivotArea>
    </format>
    <format dxfId="10">
      <pivotArea collapsedLevelsAreSubtotals="1" fieldPosition="0">
        <references count="2">
          <reference field="2" count="7">
            <x v="6"/>
            <x v="14"/>
            <x v="22"/>
            <x v="23"/>
            <x v="25"/>
            <x v="26"/>
            <x v="31"/>
          </reference>
          <reference field="3" count="1" selected="0">
            <x v="0"/>
          </reference>
        </references>
      </pivotArea>
    </format>
    <format dxfId="9">
      <pivotArea collapsedLevelsAreSubtotals="1" fieldPosition="0">
        <references count="1">
          <reference field="3" count="1">
            <x v="5"/>
          </reference>
        </references>
      </pivotArea>
    </format>
    <format dxfId="8">
      <pivotArea collapsedLevelsAreSubtotals="1" fieldPosition="0">
        <references count="2">
          <reference field="2" count="6">
            <x v="12"/>
            <x v="24"/>
            <x v="27"/>
            <x v="28"/>
            <x v="29"/>
            <x v="30"/>
          </reference>
          <reference field="3" count="1" selected="0">
            <x v="5"/>
          </reference>
        </references>
      </pivotArea>
    </format>
  </formats>
  <chartFormats count="8">
    <chartFormat chart="2" format="23" series="1">
      <pivotArea type="data" outline="0" fieldPosition="0">
        <references count="1">
          <reference field="4294967294" count="1" selected="0">
            <x v="0"/>
          </reference>
        </references>
      </pivotArea>
    </chartFormat>
    <chartFormat chart="2" format="24">
      <pivotArea type="data" outline="0" fieldPosition="0">
        <references count="3">
          <reference field="4294967294" count="1" selected="0">
            <x v="0"/>
          </reference>
          <reference field="2" count="1" selected="0">
            <x v="6"/>
          </reference>
          <reference field="3" count="1" selected="0">
            <x v="0"/>
          </reference>
        </references>
      </pivotArea>
    </chartFormat>
    <chartFormat chart="2" format="25">
      <pivotArea type="data" outline="0" fieldPosition="0">
        <references count="3">
          <reference field="4294967294" count="1" selected="0">
            <x v="0"/>
          </reference>
          <reference field="2" count="1" selected="0">
            <x v="14"/>
          </reference>
          <reference field="3" count="1" selected="0">
            <x v="0"/>
          </reference>
        </references>
      </pivotArea>
    </chartFormat>
    <chartFormat chart="2" format="26">
      <pivotArea type="data" outline="0" fieldPosition="0">
        <references count="3">
          <reference field="4294967294" count="1" selected="0">
            <x v="0"/>
          </reference>
          <reference field="2" count="1" selected="0">
            <x v="22"/>
          </reference>
          <reference field="3" count="1" selected="0">
            <x v="0"/>
          </reference>
        </references>
      </pivotArea>
    </chartFormat>
    <chartFormat chart="2" format="27">
      <pivotArea type="data" outline="0" fieldPosition="0">
        <references count="3">
          <reference field="4294967294" count="1" selected="0">
            <x v="0"/>
          </reference>
          <reference field="2" count="1" selected="0">
            <x v="27"/>
          </reference>
          <reference field="3" count="1" selected="0">
            <x v="5"/>
          </reference>
        </references>
      </pivotArea>
    </chartFormat>
    <chartFormat chart="7" format="33" series="1">
      <pivotArea type="data" outline="0" fieldPosition="0">
        <references count="1">
          <reference field="4294967294" count="1" selected="0">
            <x v="0"/>
          </reference>
        </references>
      </pivotArea>
    </chartFormat>
    <chartFormat chart="7" format="34">
      <pivotArea type="data" outline="0" fieldPosition="0">
        <references count="3">
          <reference field="4294967294" count="1" selected="0">
            <x v="0"/>
          </reference>
          <reference field="2" count="1" selected="0">
            <x v="14"/>
          </reference>
          <reference field="3" count="1" selected="0">
            <x v="0"/>
          </reference>
        </references>
      </pivotArea>
    </chartFormat>
    <chartFormat chart="7" format="35">
      <pivotArea type="data" outline="0" fieldPosition="0">
        <references count="3">
          <reference field="4294967294" count="1" selected="0">
            <x v="0"/>
          </reference>
          <reference field="2" count="1" selected="0">
            <x v="27"/>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9832E7B-253D-44FA-9E25-C010B253CFB6}"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5:E22" firstHeaderRow="1"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descending">
      <items count="7">
        <item sd="0" x="3"/>
        <item sd="0" x="1"/>
        <item sd="0" x="5"/>
        <item sd="0" x="0"/>
        <item sd="0" x="2"/>
        <item sd="0"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pivotField showAll="0"/>
  </pivotFields>
  <rowFields count="2">
    <field x="3"/>
    <field x="2"/>
  </rowFields>
  <rowItems count="7">
    <i>
      <x/>
    </i>
    <i>
      <x v="5"/>
    </i>
    <i>
      <x v="2"/>
    </i>
    <i>
      <x v="1"/>
    </i>
    <i>
      <x v="4"/>
    </i>
    <i>
      <x v="3"/>
    </i>
    <i t="grand">
      <x/>
    </i>
  </rowItems>
  <colItems count="1">
    <i/>
  </colItems>
  <dataFields count="1">
    <dataField name="Sum of SPV" fld="8" showDataAs="percentOfTotal" baseField="0"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E2A01A5-A949-4E97-A62B-F13E8C688538}"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3:K10" firstHeaderRow="0"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ascending">
      <items count="7">
        <item sd="0" x="3"/>
        <item sd="0" x="1"/>
        <item sd="0" x="5"/>
        <item sd="0" x="0"/>
        <item sd="0" x="2"/>
        <item sd="0" x="4"/>
        <item t="default"/>
      </items>
      <autoSortScope>
        <pivotArea dataOnly="0" outline="0" fieldPosition="0">
          <references count="1">
            <reference field="4294967294" count="1" selected="0">
              <x v="1"/>
            </reference>
          </references>
        </pivotArea>
      </autoSortScope>
    </pivotField>
    <pivotField showAll="0"/>
    <pivotField dataField="1" showAll="0"/>
    <pivotField dataField="1" showAll="0"/>
    <pivotField showAll="0"/>
    <pivotField showAll="0"/>
    <pivotField showAll="0"/>
    <pivotField showAll="0"/>
    <pivotField showAll="0"/>
    <pivotField showAll="0"/>
  </pivotFields>
  <rowFields count="2">
    <field x="3"/>
    <field x="2"/>
  </rowFields>
  <rowItems count="7">
    <i>
      <x v="3"/>
    </i>
    <i>
      <x v="4"/>
    </i>
    <i>
      <x v="1"/>
    </i>
    <i>
      <x v="5"/>
    </i>
    <i>
      <x v="2"/>
    </i>
    <i>
      <x/>
    </i>
    <i t="grand">
      <x/>
    </i>
  </rowItems>
  <colFields count="1">
    <field x="-2"/>
  </colFields>
  <colItems count="2">
    <i>
      <x/>
    </i>
    <i i="1">
      <x v="1"/>
    </i>
  </colItems>
  <dataFields count="2">
    <dataField name="Total Injured" fld="5" baseField="0" baseItem="0"/>
    <dataField name="Total Fatality" fld="6" baseField="0" baseItem="0"/>
  </dataFields>
  <formats count="4">
    <format dxfId="7">
      <pivotArea collapsedLevelsAreSubtotals="1" fieldPosition="0">
        <references count="1">
          <reference field="3" count="1">
            <x v="3"/>
          </reference>
        </references>
      </pivotArea>
    </format>
    <format dxfId="6">
      <pivotArea collapsedLevelsAreSubtotals="1" fieldPosition="0">
        <references count="1">
          <reference field="3" count="1">
            <x v="4"/>
          </reference>
        </references>
      </pivotArea>
    </format>
    <format dxfId="5">
      <pivotArea collapsedLevelsAreSubtotals="1" fieldPosition="0">
        <references count="1">
          <reference field="3" count="1">
            <x v="1"/>
          </reference>
        </references>
      </pivotArea>
    </format>
    <format dxfId="4">
      <pivotArea collapsedLevelsAreSubtotals="1" fieldPosition="0">
        <references count="1">
          <reference field="3" count="1">
            <x v="5"/>
          </reference>
        </references>
      </pivotArea>
    </format>
  </formats>
  <chartFormats count="10">
    <chartFormat chart="0" format="10" series="1">
      <pivotArea type="data" outline="0" fieldPosition="0">
        <references count="1">
          <reference field="4294967294" count="1" selected="0">
            <x v="0"/>
          </reference>
        </references>
      </pivotArea>
    </chartFormat>
    <chartFormat chart="0" format="11" series="1">
      <pivotArea type="data" outline="0" fieldPosition="0">
        <references count="1">
          <reference field="4294967294" count="1" selected="0">
            <x v="1"/>
          </reference>
        </references>
      </pivotArea>
    </chartFormat>
    <chartFormat chart="0" format="12">
      <pivotArea type="data" outline="0" fieldPosition="0">
        <references count="2">
          <reference field="4294967294" count="1" selected="0">
            <x v="1"/>
          </reference>
          <reference field="3" count="1" selected="0">
            <x v="0"/>
          </reference>
        </references>
      </pivotArea>
    </chartFormat>
    <chartFormat chart="0" format="13">
      <pivotArea type="data" outline="0" fieldPosition="0">
        <references count="2">
          <reference field="4294967294" count="1" selected="0">
            <x v="1"/>
          </reference>
          <reference field="3" count="1" selected="0">
            <x v="2"/>
          </reference>
        </references>
      </pivotArea>
    </chartFormat>
    <chartFormat chart="0" format="14">
      <pivotArea type="data" outline="0" fieldPosition="0">
        <references count="2">
          <reference field="4294967294" count="1" selected="0">
            <x v="1"/>
          </reference>
          <reference field="3" count="1" selected="0">
            <x v="5"/>
          </reference>
        </references>
      </pivotArea>
    </chartFormat>
    <chartFormat chart="0" format="15">
      <pivotArea type="data" outline="0" fieldPosition="0">
        <references count="2">
          <reference field="4294967294" count="1" selected="0">
            <x v="1"/>
          </reference>
          <reference field="3" count="1" selected="0">
            <x v="1"/>
          </reference>
        </references>
      </pivotArea>
    </chartFormat>
    <chartFormat chart="0" format="16">
      <pivotArea type="data" outline="0" fieldPosition="0">
        <references count="2">
          <reference field="4294967294" count="1" selected="0">
            <x v="1"/>
          </reference>
          <reference field="3" count="1" selected="0">
            <x v="4"/>
          </reference>
        </references>
      </pivotArea>
    </chartFormat>
    <chartFormat chart="0" format="17">
      <pivotArea type="data" outline="0" fieldPosition="0">
        <references count="2">
          <reference field="4294967294" count="1" selected="0">
            <x v="1"/>
          </reference>
          <reference field="3" count="1" selected="0">
            <x v="3"/>
          </reference>
        </references>
      </pivotArea>
    </chartFormat>
    <chartFormat chart="5" format="46" series="1">
      <pivotArea type="data" outline="0" fieldPosition="0">
        <references count="1">
          <reference field="4294967294" count="1" selected="0">
            <x v="0"/>
          </reference>
        </references>
      </pivotArea>
    </chartFormat>
    <chartFormat chart="5" format="4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E899135-A352-45F5-A1B0-DD11BF506F68}"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0" firstDataRow="1" firstDataCol="1"/>
  <pivotFields count="13">
    <pivotField showAll="0"/>
    <pivotField showAll="0"/>
    <pivotField axis="axisRow" showAll="0">
      <items count="3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t="default"/>
      </items>
    </pivotField>
    <pivotField axis="axisRow" showAll="0" sortType="descending">
      <items count="7">
        <item sd="0" x="3"/>
        <item sd="0" x="1"/>
        <item sd="0" x="5"/>
        <item sd="0" x="0"/>
        <item sd="0" x="2"/>
        <item sd="0" x="4"/>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 showAll="0"/>
    <pivotField dataField="1" showAll="0"/>
    <pivotField showAll="0"/>
    <pivotField showAll="0"/>
    <pivotField showAll="0"/>
    <pivotField showAll="0"/>
  </pivotFields>
  <rowFields count="2">
    <field x="3"/>
    <field x="2"/>
  </rowFields>
  <rowItems count="7">
    <i>
      <x/>
    </i>
    <i>
      <x v="5"/>
    </i>
    <i>
      <x v="2"/>
    </i>
    <i>
      <x v="1"/>
    </i>
    <i>
      <x v="4"/>
    </i>
    <i>
      <x v="3"/>
    </i>
    <i t="grand">
      <x/>
    </i>
  </rowItems>
  <colFields count="1">
    <field x="-2"/>
  </colFields>
  <colItems count="3">
    <i>
      <x/>
    </i>
    <i i="1">
      <x v="1"/>
    </i>
    <i i="2">
      <x v="2"/>
    </i>
  </colItems>
  <dataFields count="3">
    <dataField name="Sum of SPV" fld="8" baseField="0" baseItem="0"/>
    <dataField name="Sum of Num_Injured" fld="5" baseField="0" baseItem="0"/>
    <dataField name="Sum of Num_Kill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33DDA78-FCDB-4094-B6C0-F6D38B511E7E}" autoFormatId="16" applyNumberFormats="0" applyBorderFormats="0" applyFontFormats="0" applyPatternFormats="0" applyAlignmentFormats="0" applyWidthHeightFormats="0">
  <queryTableRefresh nextId="14">
    <queryTableFields count="13">
      <queryTableField id="1" name="Year" tableColumnId="1"/>
      <queryTableField id="2" name="Quater" tableColumnId="2"/>
      <queryTableField id="3" name="State" tableColumnId="3"/>
      <queryTableField id="13" dataBound="0" tableColumnId="13"/>
      <queryTableField id="4" name="Total_Crashes" tableColumnId="4"/>
      <queryTableField id="5" name="Num_Injured" tableColumnId="5"/>
      <queryTableField id="6" name="Num_Killed" tableColumnId="6"/>
      <queryTableField id="7" name="Total_Vehicles_Involved" tableColumnId="7"/>
      <queryTableField id="8" name="SPV" tableColumnId="8"/>
      <queryTableField id="9" name="DAD" tableColumnId="9"/>
      <queryTableField id="10" name="PWR" tableColumnId="10"/>
      <queryTableField id="11" name="FTQ" tableColumnId="11"/>
      <queryTableField id="12" name="Other_Factor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C27251-34B9-4CEB-96D0-2F7532AE6C30}" name="Nigerian_Road_Traffic_Crashes_2020_2024" displayName="Nigerian_Road_Traffic_Crashes_2020_2024" ref="A1:M519" tableType="queryTable" totalsRowShown="0">
  <autoFilter ref="A1:M519" xr:uid="{F0C27251-34B9-4CEB-96D0-2F7532AE6C30}"/>
  <tableColumns count="13">
    <tableColumn id="1" xr3:uid="{FCFFD828-8198-45A0-BA5D-2AEBC3C7E295}" uniqueName="1" name="Year" queryTableFieldId="1" dataDxfId="3"/>
    <tableColumn id="2" xr3:uid="{DF331C6E-6E74-47B9-B8F8-55FA6E41E238}" uniqueName="2" name="Quater" queryTableFieldId="2" dataDxfId="2"/>
    <tableColumn id="3" xr3:uid="{3354A525-EC55-4CBD-AA06-FB24BB07272B}" uniqueName="3" name="State" queryTableFieldId="3" dataDxfId="1"/>
    <tableColumn id="13" xr3:uid="{281BAFC0-DC72-47DC-B192-4C2FB4AF3B99}" uniqueName="13" name="Geo_Zone" queryTableFieldId="13" dataDxfId="0"/>
    <tableColumn id="4" xr3:uid="{CD65FDD6-B3D5-428C-88CF-1D925E159C92}" uniqueName="4" name="Total_Crashes" queryTableFieldId="4"/>
    <tableColumn id="5" xr3:uid="{C0F58DD0-0956-4463-8CC7-9478AF6409FE}" uniqueName="5" name="Num_Injured" queryTableFieldId="5"/>
    <tableColumn id="6" xr3:uid="{18B9BFE0-04BC-4AC6-B6F8-329B415BF23E}" uniqueName="6" name="Num_Killed" queryTableFieldId="6"/>
    <tableColumn id="7" xr3:uid="{04922A49-1C0F-4BF3-81D5-71BA1B68B25F}" uniqueName="7" name="Total_Vehicles_Involved" queryTableFieldId="7"/>
    <tableColumn id="8" xr3:uid="{7FC635A6-823F-4E63-A8CC-29D54AF82056}" uniqueName="8" name="SPV" queryTableFieldId="8"/>
    <tableColumn id="9" xr3:uid="{51B6C78A-FE1D-4D47-A913-69D937F530D5}" uniqueName="9" name="DAD" queryTableFieldId="9"/>
    <tableColumn id="10" xr3:uid="{C9ECF2C0-A2AF-4897-97C2-A77BB5BBD404}" uniqueName="10" name="PWR" queryTableFieldId="10"/>
    <tableColumn id="11" xr3:uid="{93B39286-F66A-4522-950E-E9165D9F2402}" uniqueName="11" name="FTQ" queryTableFieldId="11"/>
    <tableColumn id="12" xr3:uid="{BA087C00-C9E5-44E9-853A-67EE58B731E8}" uniqueName="12" name="Other_Factors"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3.xml"/><Relationship Id="rId4" Type="http://schemas.openxmlformats.org/officeDocument/2006/relationships/pivotTable" Target="../pivotTables/pivotTable10.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E87F4-225F-442E-8651-17DC7014D739}">
  <dimension ref="A2:D16"/>
  <sheetViews>
    <sheetView workbookViewId="0">
      <selection activeCell="D2" sqref="D2"/>
    </sheetView>
  </sheetViews>
  <sheetFormatPr defaultRowHeight="14.5" x14ac:dyDescent="0.35"/>
  <cols>
    <col min="1" max="1" width="12.36328125" bestFit="1" customWidth="1"/>
    <col min="2" max="2" width="11.453125" bestFit="1" customWidth="1"/>
    <col min="3" max="3" width="11.6328125" bestFit="1" customWidth="1"/>
    <col min="4" max="4" width="12.08984375" bestFit="1" customWidth="1"/>
    <col min="5" max="5" width="27.6328125" bestFit="1" customWidth="1"/>
    <col min="6" max="6" width="18.36328125" bestFit="1" customWidth="1"/>
    <col min="7" max="7" width="19.08984375" bestFit="1" customWidth="1"/>
    <col min="8" max="8" width="16.7265625" bestFit="1" customWidth="1"/>
    <col min="9" max="9" width="18.36328125" bestFit="1" customWidth="1"/>
    <col min="10" max="10" width="19.08984375" bestFit="1" customWidth="1"/>
    <col min="11" max="11" width="16.7265625" bestFit="1" customWidth="1"/>
    <col min="12" max="12" width="18.36328125" bestFit="1" customWidth="1"/>
    <col min="13" max="13" width="19.08984375" bestFit="1" customWidth="1"/>
    <col min="14" max="14" width="16.7265625" bestFit="1" customWidth="1"/>
    <col min="15" max="15" width="18.36328125" bestFit="1" customWidth="1"/>
    <col min="16" max="16" width="19.08984375" bestFit="1" customWidth="1"/>
    <col min="17" max="17" width="21.6328125" bestFit="1" customWidth="1"/>
    <col min="18" max="18" width="23.1796875" bestFit="1" customWidth="1"/>
    <col min="19" max="19" width="23.90625" bestFit="1" customWidth="1"/>
    <col min="20" max="94" width="2.81640625" bestFit="1" customWidth="1"/>
    <col min="95" max="123" width="3.81640625" bestFit="1" customWidth="1"/>
    <col min="124" max="124" width="10.7265625" bestFit="1" customWidth="1"/>
  </cols>
  <sheetData>
    <row r="2" spans="1:4" x14ac:dyDescent="0.35">
      <c r="A2" s="1" t="s">
        <v>83</v>
      </c>
      <c r="B2" t="s">
        <v>95</v>
      </c>
      <c r="C2" t="s">
        <v>96</v>
      </c>
      <c r="D2" t="s">
        <v>97</v>
      </c>
    </row>
    <row r="3" spans="1:4" x14ac:dyDescent="0.35">
      <c r="A3" s="2" t="s">
        <v>70</v>
      </c>
      <c r="B3" s="7">
        <v>6414</v>
      </c>
      <c r="C3" s="7">
        <v>37349</v>
      </c>
      <c r="D3">
        <v>12041</v>
      </c>
    </row>
    <row r="4" spans="1:4" x14ac:dyDescent="0.35">
      <c r="A4" s="2" t="s">
        <v>71</v>
      </c>
      <c r="B4" s="7">
        <v>4400</v>
      </c>
      <c r="C4" s="7">
        <v>26541</v>
      </c>
      <c r="D4">
        <v>9434</v>
      </c>
    </row>
    <row r="5" spans="1:4" x14ac:dyDescent="0.35">
      <c r="A5" s="2" t="s">
        <v>72</v>
      </c>
      <c r="B5" s="7">
        <v>3816</v>
      </c>
      <c r="C5" s="7">
        <v>24126</v>
      </c>
      <c r="D5">
        <v>8733</v>
      </c>
    </row>
    <row r="6" spans="1:4" x14ac:dyDescent="0.35">
      <c r="A6" s="2" t="s">
        <v>68</v>
      </c>
      <c r="B6" s="7">
        <v>6401</v>
      </c>
      <c r="C6" s="7">
        <v>39221</v>
      </c>
      <c r="D6">
        <v>13054</v>
      </c>
    </row>
    <row r="7" spans="1:4" x14ac:dyDescent="0.35">
      <c r="A7" s="2" t="s">
        <v>84</v>
      </c>
      <c r="B7">
        <v>21031</v>
      </c>
      <c r="C7">
        <v>127237</v>
      </c>
      <c r="D7">
        <v>43262</v>
      </c>
    </row>
    <row r="10" spans="1:4" x14ac:dyDescent="0.35">
      <c r="A10" s="1" t="s">
        <v>83</v>
      </c>
      <c r="B10" t="s">
        <v>98</v>
      </c>
      <c r="C10" t="s">
        <v>96</v>
      </c>
      <c r="D10" t="s">
        <v>97</v>
      </c>
    </row>
    <row r="11" spans="1:4" x14ac:dyDescent="0.35">
      <c r="A11" s="2" t="s">
        <v>67</v>
      </c>
      <c r="B11" s="7">
        <v>1818</v>
      </c>
      <c r="C11" s="7">
        <v>9702</v>
      </c>
      <c r="D11">
        <v>3313</v>
      </c>
    </row>
    <row r="12" spans="1:4" x14ac:dyDescent="0.35">
      <c r="A12" s="2" t="s">
        <v>69</v>
      </c>
      <c r="B12" s="7">
        <v>6205</v>
      </c>
      <c r="C12" s="7">
        <v>38073</v>
      </c>
      <c r="D12">
        <v>13027</v>
      </c>
    </row>
    <row r="13" spans="1:4" x14ac:dyDescent="0.35">
      <c r="A13" s="2" t="s">
        <v>73</v>
      </c>
      <c r="B13" s="7">
        <v>6456</v>
      </c>
      <c r="C13" s="7">
        <v>38930</v>
      </c>
      <c r="D13">
        <v>13656</v>
      </c>
    </row>
    <row r="14" spans="1:4" x14ac:dyDescent="0.35">
      <c r="A14" s="2" t="s">
        <v>74</v>
      </c>
      <c r="B14" s="7">
        <v>5081</v>
      </c>
      <c r="C14" s="7">
        <v>31873</v>
      </c>
      <c r="D14">
        <v>10604</v>
      </c>
    </row>
    <row r="15" spans="1:4" x14ac:dyDescent="0.35">
      <c r="A15" s="2" t="s">
        <v>75</v>
      </c>
      <c r="B15" s="7">
        <v>1471</v>
      </c>
      <c r="C15" s="7">
        <v>8659</v>
      </c>
      <c r="D15">
        <v>2662</v>
      </c>
    </row>
    <row r="16" spans="1:4" x14ac:dyDescent="0.35">
      <c r="A16" s="2" t="s">
        <v>84</v>
      </c>
      <c r="B16">
        <v>21031</v>
      </c>
      <c r="C16">
        <v>127237</v>
      </c>
      <c r="D16">
        <v>43262</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DE17B-8BEE-4DD8-A3ED-1FA93B814033}">
  <dimension ref="A2:F23"/>
  <sheetViews>
    <sheetView workbookViewId="0">
      <selection activeCell="K25" sqref="K25"/>
    </sheetView>
  </sheetViews>
  <sheetFormatPr defaultRowHeight="14.5" x14ac:dyDescent="0.35"/>
  <cols>
    <col min="1" max="1" width="14.08984375" bestFit="1" customWidth="1"/>
    <col min="2" max="2" width="11.6328125" bestFit="1" customWidth="1"/>
    <col min="3" max="3" width="11.7265625" bestFit="1" customWidth="1"/>
    <col min="4" max="4" width="14.08984375" bestFit="1" customWidth="1"/>
    <col min="5" max="5" width="15.453125" bestFit="1" customWidth="1"/>
    <col min="6" max="6" width="20.08984375" bestFit="1" customWidth="1"/>
    <col min="7" max="8" width="16.7265625" bestFit="1" customWidth="1"/>
  </cols>
  <sheetData>
    <row r="2" spans="1:6" x14ac:dyDescent="0.35">
      <c r="A2" s="1" t="s">
        <v>83</v>
      </c>
      <c r="B2" t="s">
        <v>99</v>
      </c>
      <c r="D2" s="1" t="s">
        <v>83</v>
      </c>
      <c r="E2" t="s">
        <v>99</v>
      </c>
      <c r="F2" t="s">
        <v>100</v>
      </c>
    </row>
    <row r="3" spans="1:6" x14ac:dyDescent="0.35">
      <c r="A3" s="2" t="s">
        <v>26</v>
      </c>
      <c r="B3">
        <v>4852</v>
      </c>
      <c r="D3" s="2" t="s">
        <v>77</v>
      </c>
      <c r="E3">
        <v>14478</v>
      </c>
      <c r="F3">
        <v>18223</v>
      </c>
    </row>
    <row r="4" spans="1:6" x14ac:dyDescent="0.35">
      <c r="A4" s="2" t="s">
        <v>39</v>
      </c>
      <c r="B4">
        <v>3780</v>
      </c>
      <c r="D4" s="2" t="s">
        <v>82</v>
      </c>
      <c r="E4">
        <v>11028</v>
      </c>
      <c r="F4">
        <v>13139</v>
      </c>
    </row>
    <row r="5" spans="1:6" x14ac:dyDescent="0.35">
      <c r="A5" s="2" t="s">
        <v>37</v>
      </c>
      <c r="B5">
        <v>2946</v>
      </c>
      <c r="D5" s="2" t="s">
        <v>79</v>
      </c>
      <c r="E5">
        <v>7243</v>
      </c>
      <c r="F5">
        <v>8693</v>
      </c>
    </row>
    <row r="6" spans="1:6" x14ac:dyDescent="0.35">
      <c r="A6" s="2" t="s">
        <v>30</v>
      </c>
      <c r="B6">
        <v>2784</v>
      </c>
      <c r="D6" s="2" t="s">
        <v>78</v>
      </c>
      <c r="E6">
        <v>5335</v>
      </c>
      <c r="F6">
        <v>5987</v>
      </c>
    </row>
    <row r="7" spans="1:6" x14ac:dyDescent="0.35">
      <c r="A7" s="2" t="s">
        <v>42</v>
      </c>
      <c r="B7">
        <v>2084</v>
      </c>
      <c r="D7" s="2" t="s">
        <v>81</v>
      </c>
      <c r="E7">
        <v>2595</v>
      </c>
      <c r="F7">
        <v>3287</v>
      </c>
    </row>
    <row r="8" spans="1:6" x14ac:dyDescent="0.35">
      <c r="A8" s="2" t="s">
        <v>36</v>
      </c>
      <c r="B8">
        <v>1939</v>
      </c>
      <c r="D8" s="2" t="s">
        <v>80</v>
      </c>
      <c r="E8">
        <v>2583</v>
      </c>
      <c r="F8">
        <v>2817</v>
      </c>
    </row>
    <row r="9" spans="1:6" x14ac:dyDescent="0.35">
      <c r="A9" s="2" t="s">
        <v>38</v>
      </c>
      <c r="B9">
        <v>1908</v>
      </c>
      <c r="D9" s="2" t="s">
        <v>84</v>
      </c>
      <c r="E9">
        <v>43262</v>
      </c>
      <c r="F9">
        <v>52146</v>
      </c>
    </row>
    <row r="10" spans="1:6" x14ac:dyDescent="0.35">
      <c r="A10" s="2" t="s">
        <v>16</v>
      </c>
      <c r="B10">
        <v>1661</v>
      </c>
    </row>
    <row r="11" spans="1:6" x14ac:dyDescent="0.35">
      <c r="A11" s="2" t="s">
        <v>34</v>
      </c>
      <c r="B11">
        <v>1651</v>
      </c>
    </row>
    <row r="12" spans="1:6" x14ac:dyDescent="0.35">
      <c r="A12" s="2" t="s">
        <v>40</v>
      </c>
      <c r="B12">
        <v>1526</v>
      </c>
    </row>
    <row r="13" spans="1:6" x14ac:dyDescent="0.35">
      <c r="A13" s="2" t="s">
        <v>84</v>
      </c>
      <c r="B13">
        <v>25131</v>
      </c>
    </row>
    <row r="16" spans="1:6" x14ac:dyDescent="0.35">
      <c r="A16" s="1" t="s">
        <v>83</v>
      </c>
      <c r="B16" t="s">
        <v>96</v>
      </c>
      <c r="C16" t="s">
        <v>98</v>
      </c>
    </row>
    <row r="17" spans="1:3" x14ac:dyDescent="0.35">
      <c r="A17" s="2" t="s">
        <v>77</v>
      </c>
      <c r="B17" s="7">
        <v>38491</v>
      </c>
      <c r="C17" s="7">
        <v>5605</v>
      </c>
    </row>
    <row r="18" spans="1:3" x14ac:dyDescent="0.35">
      <c r="A18" s="2" t="s">
        <v>79</v>
      </c>
      <c r="B18" s="7">
        <v>28598</v>
      </c>
      <c r="C18" s="7">
        <v>5542</v>
      </c>
    </row>
    <row r="19" spans="1:3" x14ac:dyDescent="0.35">
      <c r="A19" s="2" t="s">
        <v>82</v>
      </c>
      <c r="B19" s="7">
        <v>26060</v>
      </c>
      <c r="C19" s="7">
        <v>4455</v>
      </c>
    </row>
    <row r="20" spans="1:3" x14ac:dyDescent="0.35">
      <c r="A20" s="2" t="s">
        <v>78</v>
      </c>
      <c r="B20" s="7">
        <v>20077</v>
      </c>
      <c r="C20" s="7">
        <v>2702</v>
      </c>
    </row>
    <row r="21" spans="1:3" x14ac:dyDescent="0.35">
      <c r="A21" s="2" t="s">
        <v>81</v>
      </c>
      <c r="B21" s="7">
        <v>6659</v>
      </c>
      <c r="C21" s="7">
        <v>1430</v>
      </c>
    </row>
    <row r="22" spans="1:3" x14ac:dyDescent="0.35">
      <c r="A22" s="2" t="s">
        <v>80</v>
      </c>
      <c r="B22" s="7">
        <v>7352</v>
      </c>
      <c r="C22" s="7">
        <v>1297</v>
      </c>
    </row>
    <row r="23" spans="1:3" x14ac:dyDescent="0.35">
      <c r="A23" s="2" t="s">
        <v>84</v>
      </c>
      <c r="B23">
        <v>127237</v>
      </c>
      <c r="C23">
        <v>21031</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28696-91EF-413E-97B0-10B468F6A248}">
  <dimension ref="A3:F10"/>
  <sheetViews>
    <sheetView workbookViewId="0">
      <selection activeCell="B3" sqref="B3"/>
    </sheetView>
  </sheetViews>
  <sheetFormatPr defaultRowHeight="14.5" x14ac:dyDescent="0.35"/>
  <cols>
    <col min="1" max="1" width="12.36328125" bestFit="1" customWidth="1"/>
    <col min="2" max="2" width="19.26953125" bestFit="1" customWidth="1"/>
    <col min="3" max="3" width="10.36328125" bestFit="1" customWidth="1"/>
    <col min="4" max="4" width="11.08984375" bestFit="1" customWidth="1"/>
    <col min="5" max="5" width="10.81640625" bestFit="1" customWidth="1"/>
    <col min="6" max="8" width="10.26953125" bestFit="1" customWidth="1"/>
  </cols>
  <sheetData>
    <row r="3" spans="1:6" x14ac:dyDescent="0.35">
      <c r="A3" s="1" t="s">
        <v>83</v>
      </c>
      <c r="B3" t="s">
        <v>91</v>
      </c>
      <c r="C3" t="s">
        <v>90</v>
      </c>
      <c r="D3" t="s">
        <v>89</v>
      </c>
      <c r="E3" t="s">
        <v>88</v>
      </c>
      <c r="F3" t="s">
        <v>87</v>
      </c>
    </row>
    <row r="4" spans="1:6" x14ac:dyDescent="0.35">
      <c r="A4" s="2" t="s">
        <v>77</v>
      </c>
      <c r="B4">
        <v>7536</v>
      </c>
      <c r="C4">
        <v>4358</v>
      </c>
      <c r="D4">
        <v>92</v>
      </c>
      <c r="E4">
        <v>32</v>
      </c>
      <c r="F4">
        <v>6205</v>
      </c>
    </row>
    <row r="5" spans="1:6" x14ac:dyDescent="0.35">
      <c r="A5" s="2" t="s">
        <v>78</v>
      </c>
      <c r="B5">
        <v>2878</v>
      </c>
      <c r="C5">
        <v>1214</v>
      </c>
      <c r="D5">
        <v>7</v>
      </c>
      <c r="E5">
        <v>1</v>
      </c>
      <c r="F5">
        <v>1887</v>
      </c>
    </row>
    <row r="6" spans="1:6" x14ac:dyDescent="0.35">
      <c r="A6" s="2" t="s">
        <v>79</v>
      </c>
      <c r="B6">
        <v>2541</v>
      </c>
      <c r="C6">
        <v>2206</v>
      </c>
      <c r="D6">
        <v>27</v>
      </c>
      <c r="E6">
        <v>9</v>
      </c>
      <c r="F6">
        <v>3910</v>
      </c>
    </row>
    <row r="7" spans="1:6" x14ac:dyDescent="0.35">
      <c r="A7" s="2" t="s">
        <v>80</v>
      </c>
      <c r="B7">
        <v>1568</v>
      </c>
      <c r="C7">
        <v>448</v>
      </c>
      <c r="D7">
        <v>5</v>
      </c>
      <c r="E7">
        <v>7</v>
      </c>
      <c r="F7">
        <v>789</v>
      </c>
    </row>
    <row r="8" spans="1:6" x14ac:dyDescent="0.35">
      <c r="A8" s="2" t="s">
        <v>81</v>
      </c>
      <c r="B8">
        <v>1302</v>
      </c>
      <c r="C8">
        <v>835</v>
      </c>
      <c r="D8">
        <v>9</v>
      </c>
      <c r="E8">
        <v>3</v>
      </c>
      <c r="F8">
        <v>1138</v>
      </c>
    </row>
    <row r="9" spans="1:6" x14ac:dyDescent="0.35">
      <c r="A9" s="2" t="s">
        <v>82</v>
      </c>
      <c r="B9">
        <v>4089</v>
      </c>
      <c r="C9">
        <v>3280</v>
      </c>
      <c r="D9">
        <v>44</v>
      </c>
      <c r="E9">
        <v>21</v>
      </c>
      <c r="F9">
        <v>5705</v>
      </c>
    </row>
    <row r="10" spans="1:6" x14ac:dyDescent="0.35">
      <c r="A10" s="2" t="s">
        <v>84</v>
      </c>
      <c r="B10">
        <v>19914</v>
      </c>
      <c r="C10">
        <v>12341</v>
      </c>
      <c r="D10">
        <v>184</v>
      </c>
      <c r="E10">
        <v>73</v>
      </c>
      <c r="F10">
        <v>19634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EE9F2-1C9D-4C5A-907E-66B031DCC00B}">
  <dimension ref="A2:H31"/>
  <sheetViews>
    <sheetView topLeftCell="A10" workbookViewId="0">
      <selection activeCell="E16" sqref="E16:E17"/>
    </sheetView>
  </sheetViews>
  <sheetFormatPr defaultRowHeight="14.5" x14ac:dyDescent="0.35"/>
  <cols>
    <col min="1" max="1" width="12.36328125" bestFit="1" customWidth="1"/>
    <col min="2" max="2" width="10.26953125" bestFit="1" customWidth="1"/>
    <col min="3" max="3" width="10.81640625" bestFit="1" customWidth="1"/>
    <col min="4" max="4" width="14.08984375" bestFit="1" customWidth="1"/>
    <col min="5" max="5" width="10.26953125" bestFit="1" customWidth="1"/>
    <col min="6" max="6" width="19.26953125" bestFit="1" customWidth="1"/>
    <col min="7" max="7" width="14.08984375" bestFit="1" customWidth="1"/>
    <col min="8" max="8" width="10.26953125" bestFit="1" customWidth="1"/>
  </cols>
  <sheetData>
    <row r="2" spans="1:8" x14ac:dyDescent="0.35">
      <c r="A2" s="1" t="s">
        <v>83</v>
      </c>
      <c r="B2" t="s">
        <v>87</v>
      </c>
      <c r="C2" t="s">
        <v>88</v>
      </c>
      <c r="D2" t="s">
        <v>89</v>
      </c>
      <c r="E2" t="s">
        <v>90</v>
      </c>
      <c r="F2" t="s">
        <v>91</v>
      </c>
    </row>
    <row r="3" spans="1:8" x14ac:dyDescent="0.35">
      <c r="A3" s="2" t="s">
        <v>74</v>
      </c>
      <c r="B3">
        <v>8243</v>
      </c>
      <c r="C3">
        <v>27</v>
      </c>
      <c r="D3">
        <v>21</v>
      </c>
      <c r="E3">
        <v>84</v>
      </c>
      <c r="F3">
        <v>5831</v>
      </c>
    </row>
    <row r="4" spans="1:8" x14ac:dyDescent="0.35">
      <c r="A4" s="2" t="s">
        <v>75</v>
      </c>
      <c r="B4">
        <v>2298</v>
      </c>
      <c r="C4">
        <v>10</v>
      </c>
      <c r="D4">
        <v>3</v>
      </c>
      <c r="E4">
        <v>22</v>
      </c>
      <c r="F4">
        <v>1179</v>
      </c>
    </row>
    <row r="5" spans="1:8" x14ac:dyDescent="0.35">
      <c r="A5" s="2" t="s">
        <v>84</v>
      </c>
      <c r="B5">
        <v>10541</v>
      </c>
      <c r="C5">
        <v>37</v>
      </c>
      <c r="D5">
        <v>24</v>
      </c>
      <c r="E5">
        <v>106</v>
      </c>
      <c r="F5">
        <v>7010</v>
      </c>
    </row>
    <row r="8" spans="1:8" x14ac:dyDescent="0.35">
      <c r="A8" s="2" t="s">
        <v>92</v>
      </c>
      <c r="B8">
        <f>SUM(B5:F5)</f>
        <v>17718</v>
      </c>
    </row>
    <row r="9" spans="1:8" x14ac:dyDescent="0.35">
      <c r="A9" s="2" t="s">
        <v>103</v>
      </c>
      <c r="B9" s="4">
        <f>SUM(B3:B4)/B8</f>
        <v>0.59493170786770511</v>
      </c>
      <c r="C9">
        <f>SUM(B3:B4)</f>
        <v>10541</v>
      </c>
    </row>
    <row r="10" spans="1:8" x14ac:dyDescent="0.35">
      <c r="A10" s="2" t="s">
        <v>102</v>
      </c>
      <c r="B10" s="4">
        <f>SUM(C3:F4)/B8</f>
        <v>0.40506829213229484</v>
      </c>
      <c r="C10">
        <f>SUM(C3:F4)</f>
        <v>7177</v>
      </c>
    </row>
    <row r="15" spans="1:8" x14ac:dyDescent="0.35">
      <c r="A15" s="1" t="s">
        <v>83</v>
      </c>
      <c r="B15" t="s">
        <v>87</v>
      </c>
      <c r="C15" t="s">
        <v>101</v>
      </c>
      <c r="D15" s="1" t="s">
        <v>83</v>
      </c>
      <c r="E15" t="s">
        <v>87</v>
      </c>
      <c r="G15" s="1" t="s">
        <v>83</v>
      </c>
      <c r="H15" t="s">
        <v>87</v>
      </c>
    </row>
    <row r="16" spans="1:8" x14ac:dyDescent="0.35">
      <c r="A16" s="2" t="s">
        <v>77</v>
      </c>
      <c r="B16">
        <v>6205</v>
      </c>
      <c r="C16" s="3">
        <v>0.31603341142915353</v>
      </c>
      <c r="D16" s="2" t="s">
        <v>77</v>
      </c>
      <c r="E16" s="3">
        <v>0.31603341142915353</v>
      </c>
      <c r="G16" s="2" t="s">
        <v>77</v>
      </c>
      <c r="H16" s="9">
        <v>0.52099076406381195</v>
      </c>
    </row>
    <row r="17" spans="1:8" x14ac:dyDescent="0.35">
      <c r="A17" s="2" t="s">
        <v>82</v>
      </c>
      <c r="B17">
        <v>5705</v>
      </c>
      <c r="C17" s="3">
        <v>0.29056738311093</v>
      </c>
      <c r="D17" s="2" t="s">
        <v>82</v>
      </c>
      <c r="E17" s="3">
        <v>0.29056738311093</v>
      </c>
      <c r="G17" s="8" t="s">
        <v>18</v>
      </c>
      <c r="H17" s="9">
        <v>3.7279596977329972E-2</v>
      </c>
    </row>
    <row r="18" spans="1:8" x14ac:dyDescent="0.35">
      <c r="A18" s="2" t="s">
        <v>79</v>
      </c>
      <c r="B18">
        <v>3910</v>
      </c>
      <c r="C18" s="3">
        <v>0.19914434144850768</v>
      </c>
      <c r="D18" s="2" t="s">
        <v>79</v>
      </c>
      <c r="E18" s="3">
        <v>0.19914434144850768</v>
      </c>
      <c r="G18" s="8" t="s">
        <v>26</v>
      </c>
      <c r="H18" s="9">
        <v>0.17640638119227539</v>
      </c>
    </row>
    <row r="19" spans="1:8" x14ac:dyDescent="0.35">
      <c r="A19" s="2" t="s">
        <v>78</v>
      </c>
      <c r="B19">
        <v>1887</v>
      </c>
      <c r="C19" s="3">
        <v>9.6108790872975455E-2</v>
      </c>
      <c r="D19" s="2" t="s">
        <v>78</v>
      </c>
      <c r="E19" s="3">
        <v>9.6108790872975455E-2</v>
      </c>
      <c r="G19" s="8" t="s">
        <v>34</v>
      </c>
      <c r="H19" s="9">
        <v>5.7682619647355167E-2</v>
      </c>
    </row>
    <row r="20" spans="1:8" x14ac:dyDescent="0.35">
      <c r="A20" s="2" t="s">
        <v>81</v>
      </c>
      <c r="B20">
        <v>1138</v>
      </c>
      <c r="C20" s="3">
        <v>5.7960680452276661E-2</v>
      </c>
      <c r="D20" s="2" t="s">
        <v>81</v>
      </c>
      <c r="E20" s="3">
        <v>5.7960680452276661E-2</v>
      </c>
      <c r="G20" s="8" t="s">
        <v>35</v>
      </c>
      <c r="H20" s="9">
        <v>5.3148614609571786E-2</v>
      </c>
    </row>
    <row r="21" spans="1:8" x14ac:dyDescent="0.35">
      <c r="A21" s="2" t="s">
        <v>80</v>
      </c>
      <c r="B21">
        <v>789</v>
      </c>
      <c r="C21" s="3">
        <v>4.0185392686156667E-2</v>
      </c>
      <c r="D21" s="2" t="s">
        <v>80</v>
      </c>
      <c r="E21" s="3">
        <v>4.0185392686156667E-2</v>
      </c>
      <c r="G21" s="8" t="s">
        <v>37</v>
      </c>
      <c r="H21" s="9">
        <v>8.7909319899244331E-2</v>
      </c>
    </row>
    <row r="22" spans="1:8" x14ac:dyDescent="0.35">
      <c r="A22" s="2" t="s">
        <v>84</v>
      </c>
      <c r="B22">
        <v>19634</v>
      </c>
      <c r="C22" s="3">
        <v>1</v>
      </c>
      <c r="D22" s="2" t="s">
        <v>84</v>
      </c>
      <c r="E22" s="3">
        <v>1</v>
      </c>
      <c r="G22" s="8" t="s">
        <v>38</v>
      </c>
      <c r="H22" s="9">
        <v>8.4970612930310663E-2</v>
      </c>
    </row>
    <row r="23" spans="1:8" x14ac:dyDescent="0.35">
      <c r="G23" s="8" t="s">
        <v>43</v>
      </c>
      <c r="H23" s="9">
        <v>2.3593618807724603E-2</v>
      </c>
    </row>
    <row r="24" spans="1:8" x14ac:dyDescent="0.35">
      <c r="G24" s="2" t="s">
        <v>82</v>
      </c>
      <c r="H24" s="9">
        <v>0.4790092359361881</v>
      </c>
    </row>
    <row r="25" spans="1:8" x14ac:dyDescent="0.35">
      <c r="G25" s="8" t="s">
        <v>24</v>
      </c>
      <c r="H25" s="9">
        <v>2.2418136020151132E-2</v>
      </c>
    </row>
    <row r="26" spans="1:8" x14ac:dyDescent="0.35">
      <c r="G26" s="8" t="s">
        <v>36</v>
      </c>
      <c r="H26" s="9">
        <v>5.4156171284634763E-2</v>
      </c>
    </row>
    <row r="27" spans="1:8" x14ac:dyDescent="0.35">
      <c r="G27" s="8" t="s">
        <v>39</v>
      </c>
      <c r="H27" s="9">
        <v>0.20612930310663308</v>
      </c>
    </row>
    <row r="28" spans="1:8" x14ac:dyDescent="0.35">
      <c r="G28" s="8" t="s">
        <v>40</v>
      </c>
      <c r="H28" s="9">
        <v>6.3476070528967254E-2</v>
      </c>
    </row>
    <row r="29" spans="1:8" x14ac:dyDescent="0.35">
      <c r="G29" s="8" t="s">
        <v>41</v>
      </c>
      <c r="H29" s="9">
        <v>5.1973131821998322E-2</v>
      </c>
    </row>
    <row r="30" spans="1:8" x14ac:dyDescent="0.35">
      <c r="G30" s="8" t="s">
        <v>42</v>
      </c>
      <c r="H30" s="9">
        <v>8.0856423173803524E-2</v>
      </c>
    </row>
    <row r="31" spans="1:8" x14ac:dyDescent="0.35">
      <c r="G31" s="2" t="s">
        <v>84</v>
      </c>
      <c r="H31" s="3">
        <v>1</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626CC-0588-4B5C-A981-06913E541253}">
  <dimension ref="A3:K14"/>
  <sheetViews>
    <sheetView workbookViewId="0">
      <selection activeCell="H10" sqref="H10"/>
    </sheetView>
  </sheetViews>
  <sheetFormatPr defaultRowHeight="14.5" x14ac:dyDescent="0.35"/>
  <cols>
    <col min="1" max="1" width="14.08984375" bestFit="1" customWidth="1"/>
    <col min="2" max="2" width="10.26953125" bestFit="1" customWidth="1"/>
    <col min="3" max="3" width="18.36328125" bestFit="1" customWidth="1"/>
    <col min="4" max="4" width="16.7265625" bestFit="1" customWidth="1"/>
    <col min="9" max="9" width="14.08984375" bestFit="1" customWidth="1"/>
    <col min="10" max="10" width="11.6328125" bestFit="1" customWidth="1"/>
    <col min="11" max="11" width="11.7265625" bestFit="1" customWidth="1"/>
  </cols>
  <sheetData>
    <row r="3" spans="1:11" x14ac:dyDescent="0.35">
      <c r="A3" s="1" t="s">
        <v>83</v>
      </c>
      <c r="B3" t="s">
        <v>87</v>
      </c>
      <c r="C3" t="s">
        <v>85</v>
      </c>
      <c r="D3" t="s">
        <v>86</v>
      </c>
      <c r="E3" t="s">
        <v>94</v>
      </c>
      <c r="F3" t="s">
        <v>93</v>
      </c>
      <c r="I3" s="1" t="s">
        <v>83</v>
      </c>
      <c r="J3" t="s">
        <v>96</v>
      </c>
      <c r="K3" t="s">
        <v>98</v>
      </c>
    </row>
    <row r="4" spans="1:11" x14ac:dyDescent="0.35">
      <c r="A4" s="2" t="s">
        <v>77</v>
      </c>
      <c r="B4">
        <v>6205</v>
      </c>
      <c r="C4">
        <v>38491</v>
      </c>
      <c r="D4">
        <v>5605</v>
      </c>
      <c r="E4" s="5">
        <f>GETPIVOTDATA("Sum of Num_Injured",$A$3,"Geo_Zone","North Central")/SUM($C$10:$D$10)</f>
        <v>0.25960423017778617</v>
      </c>
      <c r="F4" s="5">
        <f>GETPIVOTDATA("Sum of Num_Killed",$A$3,"Geo_Zone","North Central")/SUM($C$10:$D$10)</f>
        <v>3.7803167237704695E-2</v>
      </c>
      <c r="I4" s="2" t="s">
        <v>80</v>
      </c>
      <c r="J4" s="7">
        <v>7352</v>
      </c>
      <c r="K4" s="7">
        <v>1297</v>
      </c>
    </row>
    <row r="5" spans="1:11" x14ac:dyDescent="0.35">
      <c r="A5" s="2" t="s">
        <v>82</v>
      </c>
      <c r="B5">
        <v>5705</v>
      </c>
      <c r="C5">
        <v>26060</v>
      </c>
      <c r="D5">
        <v>4455</v>
      </c>
      <c r="E5" s="5">
        <f>GETPIVOTDATA("Sum of Num_Injured",$A$3,"Geo_Zone","South West")/SUM($C$10:$D$10)</f>
        <v>0.17576280788841828</v>
      </c>
      <c r="F5" s="5">
        <f>GETPIVOTDATA("Sum of Num_Killed",$A$3,"Geo_Zone","South West")/SUM($C$10:$D$10)</f>
        <v>3.0046942023902661E-2</v>
      </c>
      <c r="I5" s="2" t="s">
        <v>81</v>
      </c>
      <c r="J5" s="7">
        <v>6659</v>
      </c>
      <c r="K5" s="7">
        <v>1430</v>
      </c>
    </row>
    <row r="6" spans="1:11" x14ac:dyDescent="0.35">
      <c r="A6" s="2" t="s">
        <v>79</v>
      </c>
      <c r="B6">
        <v>3910</v>
      </c>
      <c r="C6">
        <v>28598</v>
      </c>
      <c r="D6">
        <v>5542</v>
      </c>
      <c r="E6" s="5">
        <f>GETPIVOTDATA("Sum of Num_Injured",$A$3,"Geo_Zone","North West")/SUM($C$10:$D$10)</f>
        <v>0.19288045970809614</v>
      </c>
      <c r="F6" s="5">
        <f>GETPIVOTDATA("Sum of Num_Killed",$A$3,"Geo_Zone","North West")/SUM($C$10:$D$10)</f>
        <v>3.7378260986861631E-2</v>
      </c>
      <c r="I6" s="2" t="s">
        <v>78</v>
      </c>
      <c r="J6" s="7">
        <v>20077</v>
      </c>
      <c r="K6" s="7">
        <v>2702</v>
      </c>
    </row>
    <row r="7" spans="1:11" x14ac:dyDescent="0.35">
      <c r="A7" s="2" t="s">
        <v>78</v>
      </c>
      <c r="B7">
        <v>1887</v>
      </c>
      <c r="C7">
        <v>20077</v>
      </c>
      <c r="D7">
        <v>2702</v>
      </c>
      <c r="E7" s="5">
        <f>GETPIVOTDATA("Sum of Num_Injured",$A$3,"Geo_Zone","North East")/SUM($C$10:$D$10)</f>
        <v>0.13541020314565516</v>
      </c>
      <c r="F7" s="5">
        <f>GETPIVOTDATA("Sum of Num_Killed",$A$3,"Geo_Zone","North East")/SUM($C$10:$D$10)</f>
        <v>1.8223756980602693E-2</v>
      </c>
      <c r="I7" s="2" t="s">
        <v>82</v>
      </c>
      <c r="J7" s="7">
        <v>26060</v>
      </c>
      <c r="K7" s="7">
        <v>4455</v>
      </c>
    </row>
    <row r="8" spans="1:11" x14ac:dyDescent="0.35">
      <c r="A8" s="2" t="s">
        <v>81</v>
      </c>
      <c r="B8">
        <v>1138</v>
      </c>
      <c r="C8">
        <v>6659</v>
      </c>
      <c r="D8">
        <v>1430</v>
      </c>
      <c r="E8" s="5">
        <f>GETPIVOTDATA("Sum of Num_Injured",$A$3,"Geo_Zone","South South")/SUM($C$10:$D$10)</f>
        <v>4.4911916259745867E-2</v>
      </c>
      <c r="F8" s="5">
        <f>GETPIVOTDATA("Sum of Num_Killed",$A$3,"Geo_Zone","South South")/SUM($C$10:$D$10)</f>
        <v>9.6446974397712253E-3</v>
      </c>
      <c r="I8" s="2" t="s">
        <v>79</v>
      </c>
      <c r="J8" s="7">
        <v>28598</v>
      </c>
      <c r="K8" s="7">
        <v>5542</v>
      </c>
    </row>
    <row r="9" spans="1:11" x14ac:dyDescent="0.35">
      <c r="A9" s="2" t="s">
        <v>80</v>
      </c>
      <c r="B9">
        <v>789</v>
      </c>
      <c r="C9">
        <v>7352</v>
      </c>
      <c r="D9">
        <v>1297</v>
      </c>
      <c r="E9" s="5">
        <f>GETPIVOTDATA("Sum of Num_Injured",$A$3,"Geo_Zone","South East")/SUM($C$10:$D$10)</f>
        <v>4.9585885019019615E-2</v>
      </c>
      <c r="F9" s="5">
        <f>GETPIVOTDATA("Sum of Num_Killed",$A$3,"Geo_Zone","South East")/SUM($C$10:$D$10)</f>
        <v>8.7476731324358601E-3</v>
      </c>
      <c r="I9" s="2" t="s">
        <v>77</v>
      </c>
      <c r="J9" s="7">
        <v>38491</v>
      </c>
      <c r="K9" s="7">
        <v>5605</v>
      </c>
    </row>
    <row r="10" spans="1:11" x14ac:dyDescent="0.35">
      <c r="A10" s="2" t="s">
        <v>84</v>
      </c>
      <c r="B10">
        <v>19634</v>
      </c>
      <c r="C10">
        <v>127237</v>
      </c>
      <c r="D10">
        <v>21031</v>
      </c>
      <c r="E10" s="6">
        <f>B13</f>
        <v>0.85815550219872128</v>
      </c>
      <c r="F10" s="6">
        <f>B14</f>
        <v>0.14184449780127875</v>
      </c>
      <c r="I10" s="2" t="s">
        <v>84</v>
      </c>
      <c r="J10">
        <v>127237</v>
      </c>
      <c r="K10">
        <v>21031</v>
      </c>
    </row>
    <row r="13" spans="1:11" x14ac:dyDescent="0.35">
      <c r="A13" s="2" t="s">
        <v>104</v>
      </c>
      <c r="B13" s="5">
        <f>GETPIVOTDATA("Sum of Num_Injured",$A$3)/SUM(C10:D10)</f>
        <v>0.85815550219872128</v>
      </c>
    </row>
    <row r="14" spans="1:11" x14ac:dyDescent="0.35">
      <c r="A14" s="2" t="s">
        <v>105</v>
      </c>
      <c r="B14" s="5">
        <f>GETPIVOTDATA("Sum of Num_Killed",$A$3)/SUM(C10:D10)</f>
        <v>0.14184449780127875</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6A9EF-1C97-41E3-B79B-388EAA4D1B58}">
  <dimension ref="A1:P519"/>
  <sheetViews>
    <sheetView workbookViewId="0">
      <pane ySplit="1" topLeftCell="A2" activePane="bottomLeft" state="frozen"/>
      <selection pane="bottomLeft" activeCell="P9" sqref="P9"/>
    </sheetView>
  </sheetViews>
  <sheetFormatPr defaultRowHeight="14.5" x14ac:dyDescent="0.35"/>
  <cols>
    <col min="1" max="1" width="6.81640625" bestFit="1" customWidth="1"/>
    <col min="2" max="2" width="9" bestFit="1" customWidth="1"/>
    <col min="3" max="3" width="10.1796875" bestFit="1" customWidth="1"/>
    <col min="4" max="4" width="10.1796875" customWidth="1"/>
    <col min="5" max="5" width="11" customWidth="1"/>
    <col min="6" max="6" width="14.1796875" bestFit="1" customWidth="1"/>
    <col min="7" max="7" width="12.6328125" bestFit="1" customWidth="1"/>
    <col min="8" max="8" width="13.36328125" customWidth="1"/>
    <col min="9" max="9" width="7.6328125" customWidth="1"/>
    <col min="10" max="10" width="7.90625" customWidth="1"/>
    <col min="11" max="11" width="7.6328125" customWidth="1"/>
    <col min="12" max="12" width="7.08984375" customWidth="1"/>
    <col min="13" max="13" width="15.1796875" bestFit="1" customWidth="1"/>
    <col min="16" max="16" width="12.08984375" bestFit="1" customWidth="1"/>
  </cols>
  <sheetData>
    <row r="1" spans="1:16" x14ac:dyDescent="0.35">
      <c r="A1" t="s">
        <v>65</v>
      </c>
      <c r="B1" t="s">
        <v>66</v>
      </c>
      <c r="C1" t="s">
        <v>1</v>
      </c>
      <c r="D1" t="s">
        <v>76</v>
      </c>
      <c r="E1" t="s">
        <v>2</v>
      </c>
      <c r="F1" t="s">
        <v>3</v>
      </c>
      <c r="G1" t="s">
        <v>4</v>
      </c>
      <c r="H1" t="s">
        <v>5</v>
      </c>
      <c r="I1" t="s">
        <v>6</v>
      </c>
      <c r="J1" t="s">
        <v>7</v>
      </c>
      <c r="K1" t="s">
        <v>8</v>
      </c>
      <c r="L1" t="s">
        <v>9</v>
      </c>
      <c r="M1" t="s">
        <v>10</v>
      </c>
    </row>
    <row r="2" spans="1:16" x14ac:dyDescent="0.35">
      <c r="A2" t="s">
        <v>67</v>
      </c>
      <c r="B2" t="s">
        <v>68</v>
      </c>
      <c r="C2" t="s">
        <v>12</v>
      </c>
      <c r="D2" t="s">
        <v>80</v>
      </c>
      <c r="E2">
        <v>30</v>
      </c>
      <c r="F2">
        <v>146</v>
      </c>
      <c r="G2">
        <v>31</v>
      </c>
      <c r="H2">
        <v>37</v>
      </c>
      <c r="I2">
        <v>19</v>
      </c>
      <c r="J2">
        <v>0</v>
      </c>
      <c r="K2">
        <v>0</v>
      </c>
      <c r="L2">
        <v>0</v>
      </c>
      <c r="M2">
        <v>18</v>
      </c>
      <c r="O2" t="s">
        <v>108</v>
      </c>
      <c r="P2" s="10">
        <f>SUM(Nigerian_Road_Traffic_Crashes_2020_2024[Total_Crashes])</f>
        <v>43262</v>
      </c>
    </row>
    <row r="3" spans="1:16" x14ac:dyDescent="0.35">
      <c r="A3" t="s">
        <v>67</v>
      </c>
      <c r="B3" t="s">
        <v>68</v>
      </c>
      <c r="C3" t="s">
        <v>13</v>
      </c>
      <c r="D3" t="s">
        <v>78</v>
      </c>
      <c r="E3">
        <v>77</v>
      </c>
      <c r="F3">
        <v>234</v>
      </c>
      <c r="G3">
        <v>36</v>
      </c>
      <c r="H3">
        <v>94</v>
      </c>
      <c r="I3">
        <v>57</v>
      </c>
      <c r="J3">
        <v>0</v>
      </c>
      <c r="K3">
        <v>0</v>
      </c>
      <c r="L3">
        <v>0</v>
      </c>
      <c r="M3">
        <v>37</v>
      </c>
      <c r="O3" t="s">
        <v>109</v>
      </c>
      <c r="P3" s="10">
        <f>SUM(Nigerian_Road_Traffic_Crashes_2020_2024[Num_Injured])</f>
        <v>127237</v>
      </c>
    </row>
    <row r="4" spans="1:16" x14ac:dyDescent="0.35">
      <c r="A4" t="s">
        <v>67</v>
      </c>
      <c r="B4" t="s">
        <v>68</v>
      </c>
      <c r="C4" t="s">
        <v>14</v>
      </c>
      <c r="D4" t="s">
        <v>81</v>
      </c>
      <c r="E4">
        <v>22</v>
      </c>
      <c r="F4">
        <v>28</v>
      </c>
      <c r="G4">
        <v>7</v>
      </c>
      <c r="H4">
        <v>24</v>
      </c>
      <c r="I4">
        <v>15</v>
      </c>
      <c r="J4">
        <v>0</v>
      </c>
      <c r="K4">
        <v>0</v>
      </c>
      <c r="L4">
        <v>1</v>
      </c>
      <c r="M4">
        <v>8</v>
      </c>
      <c r="O4" t="s">
        <v>110</v>
      </c>
      <c r="P4" s="10">
        <f>SUM(Nigerian_Road_Traffic_Crashes_2020_2024[Num_Killed])</f>
        <v>21031</v>
      </c>
    </row>
    <row r="5" spans="1:16" x14ac:dyDescent="0.35">
      <c r="A5" t="s">
        <v>67</v>
      </c>
      <c r="B5" t="s">
        <v>68</v>
      </c>
      <c r="C5" t="s">
        <v>15</v>
      </c>
      <c r="D5" t="s">
        <v>80</v>
      </c>
      <c r="E5">
        <v>72</v>
      </c>
      <c r="F5">
        <v>152</v>
      </c>
      <c r="G5">
        <v>20</v>
      </c>
      <c r="H5">
        <v>83</v>
      </c>
      <c r="I5">
        <v>43</v>
      </c>
      <c r="J5">
        <v>1</v>
      </c>
      <c r="K5">
        <v>0</v>
      </c>
      <c r="L5">
        <v>0</v>
      </c>
      <c r="M5">
        <v>39</v>
      </c>
      <c r="O5" t="s">
        <v>111</v>
      </c>
      <c r="P5" s="10">
        <f>SUM(Nigerian_Road_Traffic_Crashes_2020_2024[Total_Vehicles_Involved])</f>
        <v>52146</v>
      </c>
    </row>
    <row r="6" spans="1:16" x14ac:dyDescent="0.35">
      <c r="A6" t="s">
        <v>67</v>
      </c>
      <c r="B6" t="s">
        <v>68</v>
      </c>
      <c r="C6" t="s">
        <v>16</v>
      </c>
      <c r="D6" t="s">
        <v>78</v>
      </c>
      <c r="E6">
        <v>154</v>
      </c>
      <c r="F6">
        <v>685</v>
      </c>
      <c r="G6">
        <v>90</v>
      </c>
      <c r="H6">
        <v>140</v>
      </c>
      <c r="I6">
        <v>74</v>
      </c>
      <c r="J6">
        <v>0</v>
      </c>
      <c r="K6">
        <v>0</v>
      </c>
      <c r="L6">
        <v>0</v>
      </c>
      <c r="M6">
        <v>66</v>
      </c>
      <c r="O6" t="s">
        <v>112</v>
      </c>
      <c r="P6" s="10">
        <f>SUM(Nigerian_Road_Traffic_Crashes_2020_2024[SPV])</f>
        <v>19634</v>
      </c>
    </row>
    <row r="7" spans="1:16" x14ac:dyDescent="0.35">
      <c r="A7" t="s">
        <v>67</v>
      </c>
      <c r="B7" t="s">
        <v>68</v>
      </c>
      <c r="C7" t="s">
        <v>17</v>
      </c>
      <c r="D7" t="s">
        <v>81</v>
      </c>
      <c r="E7">
        <v>1</v>
      </c>
      <c r="F7">
        <v>3</v>
      </c>
      <c r="G7">
        <v>0</v>
      </c>
      <c r="H7">
        <v>1</v>
      </c>
      <c r="I7">
        <v>1</v>
      </c>
      <c r="J7">
        <v>0</v>
      </c>
      <c r="K7">
        <v>0</v>
      </c>
      <c r="L7">
        <v>0</v>
      </c>
      <c r="M7">
        <v>0</v>
      </c>
    </row>
    <row r="8" spans="1:16" x14ac:dyDescent="0.35">
      <c r="A8" t="s">
        <v>67</v>
      </c>
      <c r="B8" t="s">
        <v>68</v>
      </c>
      <c r="C8" t="s">
        <v>18</v>
      </c>
      <c r="D8" t="s">
        <v>77</v>
      </c>
      <c r="E8">
        <v>77</v>
      </c>
      <c r="F8">
        <v>177</v>
      </c>
      <c r="G8">
        <v>25</v>
      </c>
      <c r="H8">
        <v>81</v>
      </c>
      <c r="I8">
        <v>81</v>
      </c>
      <c r="J8">
        <v>0</v>
      </c>
      <c r="K8">
        <v>0</v>
      </c>
      <c r="L8">
        <v>0</v>
      </c>
      <c r="M8">
        <v>0</v>
      </c>
    </row>
    <row r="9" spans="1:16" x14ac:dyDescent="0.35">
      <c r="A9" t="s">
        <v>67</v>
      </c>
      <c r="B9" t="s">
        <v>68</v>
      </c>
      <c r="C9" t="s">
        <v>19</v>
      </c>
      <c r="D9" t="s">
        <v>78</v>
      </c>
      <c r="E9">
        <v>25</v>
      </c>
      <c r="F9">
        <v>67</v>
      </c>
      <c r="G9">
        <v>16</v>
      </c>
      <c r="H9">
        <v>18</v>
      </c>
      <c r="I9">
        <v>11</v>
      </c>
      <c r="J9">
        <v>0</v>
      </c>
      <c r="K9">
        <v>0</v>
      </c>
      <c r="L9">
        <v>0</v>
      </c>
      <c r="M9">
        <v>7</v>
      </c>
    </row>
    <row r="10" spans="1:16" x14ac:dyDescent="0.35">
      <c r="A10" t="s">
        <v>67</v>
      </c>
      <c r="B10" t="s">
        <v>68</v>
      </c>
      <c r="C10" t="s">
        <v>20</v>
      </c>
      <c r="D10" t="s">
        <v>81</v>
      </c>
      <c r="E10">
        <v>33</v>
      </c>
      <c r="F10">
        <v>65</v>
      </c>
      <c r="G10">
        <v>11</v>
      </c>
      <c r="H10">
        <v>39</v>
      </c>
      <c r="I10">
        <v>23</v>
      </c>
      <c r="J10">
        <v>0</v>
      </c>
      <c r="K10">
        <v>0</v>
      </c>
      <c r="L10">
        <v>0</v>
      </c>
      <c r="M10">
        <v>16</v>
      </c>
    </row>
    <row r="11" spans="1:16" x14ac:dyDescent="0.35">
      <c r="A11" t="s">
        <v>67</v>
      </c>
      <c r="B11" t="s">
        <v>68</v>
      </c>
      <c r="C11" t="s">
        <v>21</v>
      </c>
      <c r="D11" t="s">
        <v>81</v>
      </c>
      <c r="E11">
        <v>67</v>
      </c>
      <c r="F11">
        <v>182</v>
      </c>
      <c r="G11">
        <v>36</v>
      </c>
      <c r="H11">
        <v>111</v>
      </c>
      <c r="I11">
        <v>70</v>
      </c>
      <c r="J11">
        <v>0</v>
      </c>
      <c r="K11">
        <v>0</v>
      </c>
      <c r="L11">
        <v>0</v>
      </c>
      <c r="M11">
        <v>41</v>
      </c>
    </row>
    <row r="12" spans="1:16" x14ac:dyDescent="0.35">
      <c r="A12" t="s">
        <v>67</v>
      </c>
      <c r="B12" t="s">
        <v>68</v>
      </c>
      <c r="C12" t="s">
        <v>22</v>
      </c>
      <c r="D12" t="s">
        <v>80</v>
      </c>
      <c r="E12">
        <v>27</v>
      </c>
      <c r="F12">
        <v>82</v>
      </c>
      <c r="G12">
        <v>11</v>
      </c>
      <c r="H12">
        <v>29</v>
      </c>
      <c r="I12">
        <v>9</v>
      </c>
      <c r="J12">
        <v>0</v>
      </c>
      <c r="K12">
        <v>0</v>
      </c>
      <c r="L12">
        <v>0</v>
      </c>
      <c r="M12">
        <v>20</v>
      </c>
    </row>
    <row r="13" spans="1:16" x14ac:dyDescent="0.35">
      <c r="A13" t="s">
        <v>67</v>
      </c>
      <c r="B13" t="s">
        <v>68</v>
      </c>
      <c r="C13" t="s">
        <v>23</v>
      </c>
      <c r="D13" t="s">
        <v>81</v>
      </c>
      <c r="E13">
        <v>55</v>
      </c>
      <c r="F13">
        <v>118</v>
      </c>
      <c r="G13">
        <v>32</v>
      </c>
      <c r="H13">
        <v>102</v>
      </c>
      <c r="I13">
        <v>77</v>
      </c>
      <c r="J13">
        <v>0</v>
      </c>
      <c r="K13">
        <v>0</v>
      </c>
      <c r="L13">
        <v>0</v>
      </c>
      <c r="M13">
        <v>25</v>
      </c>
    </row>
    <row r="14" spans="1:16" x14ac:dyDescent="0.35">
      <c r="A14" t="s">
        <v>67</v>
      </c>
      <c r="B14" t="s">
        <v>68</v>
      </c>
      <c r="C14" t="s">
        <v>24</v>
      </c>
      <c r="D14" t="s">
        <v>82</v>
      </c>
      <c r="E14">
        <v>30</v>
      </c>
      <c r="F14">
        <v>71</v>
      </c>
      <c r="G14">
        <v>9</v>
      </c>
      <c r="H14">
        <v>46</v>
      </c>
      <c r="I14">
        <v>23</v>
      </c>
      <c r="J14">
        <v>1</v>
      </c>
      <c r="K14">
        <v>0</v>
      </c>
      <c r="L14">
        <v>0</v>
      </c>
      <c r="M14">
        <v>22</v>
      </c>
    </row>
    <row r="15" spans="1:16" x14ac:dyDescent="0.35">
      <c r="A15" t="s">
        <v>67</v>
      </c>
      <c r="B15" t="s">
        <v>68</v>
      </c>
      <c r="C15" t="s">
        <v>25</v>
      </c>
      <c r="D15" t="s">
        <v>80</v>
      </c>
      <c r="E15">
        <v>44</v>
      </c>
      <c r="F15">
        <v>116</v>
      </c>
      <c r="G15">
        <v>30</v>
      </c>
      <c r="H15">
        <v>48</v>
      </c>
      <c r="I15">
        <v>10</v>
      </c>
      <c r="J15">
        <v>0</v>
      </c>
      <c r="K15">
        <v>0</v>
      </c>
      <c r="L15">
        <v>0</v>
      </c>
      <c r="M15">
        <v>38</v>
      </c>
    </row>
    <row r="16" spans="1:16" x14ac:dyDescent="0.35">
      <c r="A16" t="s">
        <v>67</v>
      </c>
      <c r="B16" t="s">
        <v>68</v>
      </c>
      <c r="C16" t="s">
        <v>26</v>
      </c>
      <c r="D16" t="s">
        <v>77</v>
      </c>
      <c r="E16">
        <v>312</v>
      </c>
      <c r="F16">
        <v>572</v>
      </c>
      <c r="G16">
        <v>90</v>
      </c>
      <c r="H16">
        <v>480</v>
      </c>
      <c r="I16">
        <v>284</v>
      </c>
      <c r="J16">
        <v>1</v>
      </c>
      <c r="K16">
        <v>0</v>
      </c>
      <c r="L16">
        <v>2</v>
      </c>
      <c r="M16">
        <v>193</v>
      </c>
    </row>
    <row r="17" spans="1:13" x14ac:dyDescent="0.35">
      <c r="A17" t="s">
        <v>67</v>
      </c>
      <c r="B17" t="s">
        <v>68</v>
      </c>
      <c r="C17" t="s">
        <v>27</v>
      </c>
      <c r="D17" t="s">
        <v>78</v>
      </c>
      <c r="E17">
        <v>70</v>
      </c>
      <c r="F17">
        <v>231</v>
      </c>
      <c r="G17">
        <v>26</v>
      </c>
      <c r="H17">
        <v>84</v>
      </c>
      <c r="I17">
        <v>59</v>
      </c>
      <c r="J17">
        <v>0</v>
      </c>
      <c r="K17">
        <v>0</v>
      </c>
      <c r="L17">
        <v>0</v>
      </c>
      <c r="M17">
        <v>25</v>
      </c>
    </row>
    <row r="18" spans="1:13" x14ac:dyDescent="0.35">
      <c r="A18" t="s">
        <v>67</v>
      </c>
      <c r="B18" t="s">
        <v>68</v>
      </c>
      <c r="C18" t="s">
        <v>28</v>
      </c>
      <c r="D18" t="s">
        <v>80</v>
      </c>
      <c r="E18">
        <v>31</v>
      </c>
      <c r="F18">
        <v>91</v>
      </c>
      <c r="G18">
        <v>15</v>
      </c>
      <c r="H18">
        <v>24</v>
      </c>
      <c r="I18">
        <v>11</v>
      </c>
      <c r="J18">
        <v>0</v>
      </c>
      <c r="K18">
        <v>0</v>
      </c>
      <c r="L18">
        <v>0</v>
      </c>
      <c r="M18">
        <v>13</v>
      </c>
    </row>
    <row r="19" spans="1:13" x14ac:dyDescent="0.35">
      <c r="A19" t="s">
        <v>67</v>
      </c>
      <c r="B19" t="s">
        <v>68</v>
      </c>
      <c r="C19" t="s">
        <v>29</v>
      </c>
      <c r="D19" t="s">
        <v>79</v>
      </c>
      <c r="E19">
        <v>92</v>
      </c>
      <c r="F19">
        <v>318</v>
      </c>
      <c r="G19">
        <v>64</v>
      </c>
      <c r="H19">
        <v>177</v>
      </c>
      <c r="I19">
        <v>118</v>
      </c>
      <c r="J19">
        <v>0</v>
      </c>
      <c r="K19">
        <v>0</v>
      </c>
      <c r="L19">
        <v>0</v>
      </c>
      <c r="M19">
        <v>59</v>
      </c>
    </row>
    <row r="20" spans="1:13" x14ac:dyDescent="0.35">
      <c r="A20" t="s">
        <v>67</v>
      </c>
      <c r="B20" t="s">
        <v>68</v>
      </c>
      <c r="C20" t="s">
        <v>30</v>
      </c>
      <c r="D20" t="s">
        <v>79</v>
      </c>
      <c r="E20">
        <v>281</v>
      </c>
      <c r="F20">
        <v>1010</v>
      </c>
      <c r="G20">
        <v>224</v>
      </c>
      <c r="H20">
        <v>363</v>
      </c>
      <c r="I20">
        <v>194</v>
      </c>
      <c r="J20">
        <v>0</v>
      </c>
      <c r="K20">
        <v>0</v>
      </c>
      <c r="L20">
        <v>0</v>
      </c>
      <c r="M20">
        <v>169</v>
      </c>
    </row>
    <row r="21" spans="1:13" x14ac:dyDescent="0.35">
      <c r="A21" t="s">
        <v>67</v>
      </c>
      <c r="B21" t="s">
        <v>68</v>
      </c>
      <c r="C21" t="s">
        <v>31</v>
      </c>
      <c r="D21" t="s">
        <v>79</v>
      </c>
      <c r="E21">
        <v>102</v>
      </c>
      <c r="F21">
        <v>499</v>
      </c>
      <c r="G21">
        <v>194</v>
      </c>
      <c r="H21">
        <v>130</v>
      </c>
      <c r="I21">
        <v>90</v>
      </c>
      <c r="J21">
        <v>0</v>
      </c>
      <c r="K21">
        <v>0</v>
      </c>
      <c r="L21">
        <v>2</v>
      </c>
      <c r="M21">
        <v>38</v>
      </c>
    </row>
    <row r="22" spans="1:13" x14ac:dyDescent="0.35">
      <c r="A22" t="s">
        <v>67</v>
      </c>
      <c r="B22" t="s">
        <v>68</v>
      </c>
      <c r="C22" t="s">
        <v>32</v>
      </c>
      <c r="D22" t="s">
        <v>79</v>
      </c>
      <c r="E22">
        <v>77</v>
      </c>
      <c r="F22">
        <v>277</v>
      </c>
      <c r="G22">
        <v>39</v>
      </c>
      <c r="H22">
        <v>107</v>
      </c>
      <c r="I22">
        <v>80</v>
      </c>
      <c r="J22">
        <v>0</v>
      </c>
      <c r="K22">
        <v>0</v>
      </c>
      <c r="L22">
        <v>0</v>
      </c>
      <c r="M22">
        <v>27</v>
      </c>
    </row>
    <row r="23" spans="1:13" x14ac:dyDescent="0.35">
      <c r="A23" t="s">
        <v>67</v>
      </c>
      <c r="B23" t="s">
        <v>68</v>
      </c>
      <c r="C23" t="s">
        <v>33</v>
      </c>
      <c r="D23" t="s">
        <v>79</v>
      </c>
      <c r="E23">
        <v>58</v>
      </c>
      <c r="F23">
        <v>222</v>
      </c>
      <c r="G23">
        <v>56</v>
      </c>
      <c r="H23">
        <v>64</v>
      </c>
      <c r="I23">
        <v>45</v>
      </c>
      <c r="J23">
        <v>0</v>
      </c>
      <c r="K23">
        <v>0</v>
      </c>
      <c r="L23">
        <v>0</v>
      </c>
      <c r="M23">
        <v>19</v>
      </c>
    </row>
    <row r="24" spans="1:13" x14ac:dyDescent="0.35">
      <c r="A24" t="s">
        <v>67</v>
      </c>
      <c r="B24" t="s">
        <v>68</v>
      </c>
      <c r="C24" t="s">
        <v>34</v>
      </c>
      <c r="D24" t="s">
        <v>77</v>
      </c>
      <c r="E24">
        <v>122</v>
      </c>
      <c r="F24">
        <v>335</v>
      </c>
      <c r="G24">
        <v>55</v>
      </c>
      <c r="H24">
        <v>178</v>
      </c>
      <c r="I24">
        <v>91</v>
      </c>
      <c r="J24">
        <v>1</v>
      </c>
      <c r="K24">
        <v>0</v>
      </c>
      <c r="L24">
        <v>1</v>
      </c>
      <c r="M24">
        <v>85</v>
      </c>
    </row>
    <row r="25" spans="1:13" x14ac:dyDescent="0.35">
      <c r="A25" t="s">
        <v>67</v>
      </c>
      <c r="B25" t="s">
        <v>68</v>
      </c>
      <c r="C25" t="s">
        <v>35</v>
      </c>
      <c r="D25" t="s">
        <v>77</v>
      </c>
      <c r="E25">
        <v>102</v>
      </c>
      <c r="F25">
        <v>313</v>
      </c>
      <c r="G25">
        <v>60</v>
      </c>
      <c r="H25">
        <v>163</v>
      </c>
      <c r="I25">
        <v>105</v>
      </c>
      <c r="J25">
        <v>0</v>
      </c>
      <c r="K25">
        <v>0</v>
      </c>
      <c r="L25">
        <v>0</v>
      </c>
      <c r="M25">
        <v>58</v>
      </c>
    </row>
    <row r="26" spans="1:13" x14ac:dyDescent="0.35">
      <c r="A26" t="s">
        <v>67</v>
      </c>
      <c r="B26" t="s">
        <v>68</v>
      </c>
      <c r="C26" t="s">
        <v>36</v>
      </c>
      <c r="D26" t="s">
        <v>82</v>
      </c>
      <c r="E26">
        <v>113</v>
      </c>
      <c r="F26">
        <v>181</v>
      </c>
      <c r="G26">
        <v>21</v>
      </c>
      <c r="H26">
        <v>114</v>
      </c>
      <c r="I26">
        <v>46</v>
      </c>
      <c r="J26">
        <v>1</v>
      </c>
      <c r="K26">
        <v>0</v>
      </c>
      <c r="L26">
        <v>3</v>
      </c>
      <c r="M26">
        <v>64</v>
      </c>
    </row>
    <row r="27" spans="1:13" x14ac:dyDescent="0.35">
      <c r="A27" t="s">
        <v>67</v>
      </c>
      <c r="B27" t="s">
        <v>68</v>
      </c>
      <c r="C27" t="s">
        <v>37</v>
      </c>
      <c r="D27" t="s">
        <v>77</v>
      </c>
      <c r="E27">
        <v>200</v>
      </c>
      <c r="F27">
        <v>513</v>
      </c>
      <c r="G27">
        <v>65</v>
      </c>
      <c r="H27">
        <v>271</v>
      </c>
      <c r="I27">
        <v>114</v>
      </c>
      <c r="J27">
        <v>0</v>
      </c>
      <c r="K27">
        <v>0</v>
      </c>
      <c r="L27">
        <v>0</v>
      </c>
      <c r="M27">
        <v>157</v>
      </c>
    </row>
    <row r="28" spans="1:13" x14ac:dyDescent="0.35">
      <c r="A28" t="s">
        <v>67</v>
      </c>
      <c r="B28" t="s">
        <v>68</v>
      </c>
      <c r="C28" t="s">
        <v>38</v>
      </c>
      <c r="D28" t="s">
        <v>77</v>
      </c>
      <c r="E28">
        <v>110</v>
      </c>
      <c r="F28">
        <v>347</v>
      </c>
      <c r="G28">
        <v>91</v>
      </c>
      <c r="H28">
        <v>126</v>
      </c>
      <c r="I28">
        <v>102</v>
      </c>
      <c r="J28">
        <v>0</v>
      </c>
      <c r="K28">
        <v>0</v>
      </c>
      <c r="L28">
        <v>0</v>
      </c>
      <c r="M28">
        <v>24</v>
      </c>
    </row>
    <row r="29" spans="1:13" x14ac:dyDescent="0.35">
      <c r="A29" t="s">
        <v>67</v>
      </c>
      <c r="B29" t="s">
        <v>68</v>
      </c>
      <c r="C29" t="s">
        <v>39</v>
      </c>
      <c r="D29" t="s">
        <v>82</v>
      </c>
      <c r="E29">
        <v>279</v>
      </c>
      <c r="F29">
        <v>548</v>
      </c>
      <c r="G29">
        <v>83</v>
      </c>
      <c r="H29">
        <v>377</v>
      </c>
      <c r="I29">
        <v>254</v>
      </c>
      <c r="J29">
        <v>0</v>
      </c>
      <c r="K29">
        <v>0</v>
      </c>
      <c r="L29">
        <v>0</v>
      </c>
      <c r="M29">
        <v>123</v>
      </c>
    </row>
    <row r="30" spans="1:13" x14ac:dyDescent="0.35">
      <c r="A30" t="s">
        <v>67</v>
      </c>
      <c r="B30" t="s">
        <v>68</v>
      </c>
      <c r="C30" t="s">
        <v>40</v>
      </c>
      <c r="D30" t="s">
        <v>82</v>
      </c>
      <c r="E30">
        <v>114</v>
      </c>
      <c r="F30">
        <v>320</v>
      </c>
      <c r="G30">
        <v>84</v>
      </c>
      <c r="H30">
        <v>155</v>
      </c>
      <c r="I30">
        <v>107</v>
      </c>
      <c r="J30">
        <v>0</v>
      </c>
      <c r="K30">
        <v>0</v>
      </c>
      <c r="L30">
        <v>1</v>
      </c>
      <c r="M30">
        <v>47</v>
      </c>
    </row>
    <row r="31" spans="1:13" x14ac:dyDescent="0.35">
      <c r="A31" t="s">
        <v>67</v>
      </c>
      <c r="B31" t="s">
        <v>68</v>
      </c>
      <c r="C31" t="s">
        <v>41</v>
      </c>
      <c r="D31" t="s">
        <v>82</v>
      </c>
      <c r="E31">
        <v>109</v>
      </c>
      <c r="F31">
        <v>292</v>
      </c>
      <c r="G31">
        <v>52</v>
      </c>
      <c r="H31">
        <v>143</v>
      </c>
      <c r="I31">
        <v>93</v>
      </c>
      <c r="J31">
        <v>0</v>
      </c>
      <c r="K31">
        <v>0</v>
      </c>
      <c r="L31">
        <v>0</v>
      </c>
      <c r="M31">
        <v>50</v>
      </c>
    </row>
    <row r="32" spans="1:13" x14ac:dyDescent="0.35">
      <c r="A32" t="s">
        <v>67</v>
      </c>
      <c r="B32" t="s">
        <v>68</v>
      </c>
      <c r="C32" t="s">
        <v>42</v>
      </c>
      <c r="D32" t="s">
        <v>82</v>
      </c>
      <c r="E32">
        <v>155</v>
      </c>
      <c r="F32">
        <v>385</v>
      </c>
      <c r="G32">
        <v>68</v>
      </c>
      <c r="H32">
        <v>209</v>
      </c>
      <c r="I32">
        <v>128</v>
      </c>
      <c r="J32">
        <v>0</v>
      </c>
      <c r="K32">
        <v>0</v>
      </c>
      <c r="L32">
        <v>4</v>
      </c>
      <c r="M32">
        <v>77</v>
      </c>
    </row>
    <row r="33" spans="1:13" x14ac:dyDescent="0.35">
      <c r="A33" t="s">
        <v>67</v>
      </c>
      <c r="B33" t="s">
        <v>68</v>
      </c>
      <c r="C33" t="s">
        <v>43</v>
      </c>
      <c r="D33" t="s">
        <v>77</v>
      </c>
      <c r="E33">
        <v>45</v>
      </c>
      <c r="F33">
        <v>123</v>
      </c>
      <c r="G33">
        <v>17</v>
      </c>
      <c r="H33">
        <v>48</v>
      </c>
      <c r="I33">
        <v>18</v>
      </c>
      <c r="J33">
        <v>2</v>
      </c>
      <c r="K33">
        <v>0</v>
      </c>
      <c r="L33">
        <v>0</v>
      </c>
      <c r="M33">
        <v>28</v>
      </c>
    </row>
    <row r="34" spans="1:13" x14ac:dyDescent="0.35">
      <c r="A34" t="s">
        <v>67</v>
      </c>
      <c r="B34" t="s">
        <v>68</v>
      </c>
      <c r="C34" t="s">
        <v>44</v>
      </c>
      <c r="D34" t="s">
        <v>81</v>
      </c>
      <c r="E34">
        <v>25</v>
      </c>
      <c r="F34">
        <v>77</v>
      </c>
      <c r="G34">
        <v>6</v>
      </c>
      <c r="H34">
        <v>29</v>
      </c>
      <c r="I34">
        <v>19</v>
      </c>
      <c r="J34">
        <v>0</v>
      </c>
      <c r="K34">
        <v>0</v>
      </c>
      <c r="L34">
        <v>0</v>
      </c>
      <c r="M34">
        <v>10</v>
      </c>
    </row>
    <row r="35" spans="1:13" x14ac:dyDescent="0.35">
      <c r="A35" t="s">
        <v>67</v>
      </c>
      <c r="B35" t="s">
        <v>68</v>
      </c>
      <c r="C35" t="s">
        <v>45</v>
      </c>
      <c r="D35" t="s">
        <v>79</v>
      </c>
      <c r="E35">
        <v>32</v>
      </c>
      <c r="F35">
        <v>138</v>
      </c>
      <c r="G35">
        <v>47</v>
      </c>
      <c r="H35">
        <v>60</v>
      </c>
      <c r="I35">
        <v>49</v>
      </c>
      <c r="J35">
        <v>0</v>
      </c>
      <c r="K35">
        <v>0</v>
      </c>
      <c r="L35">
        <v>0</v>
      </c>
      <c r="M35">
        <v>11</v>
      </c>
    </row>
    <row r="36" spans="1:13" x14ac:dyDescent="0.35">
      <c r="A36" t="s">
        <v>67</v>
      </c>
      <c r="B36" t="s">
        <v>68</v>
      </c>
      <c r="C36" t="s">
        <v>46</v>
      </c>
      <c r="D36" t="s">
        <v>78</v>
      </c>
      <c r="E36">
        <v>59</v>
      </c>
      <c r="F36">
        <v>149</v>
      </c>
      <c r="G36">
        <v>7</v>
      </c>
      <c r="H36">
        <v>92</v>
      </c>
      <c r="I36">
        <v>57</v>
      </c>
      <c r="J36">
        <v>0</v>
      </c>
      <c r="K36">
        <v>0</v>
      </c>
      <c r="L36">
        <v>0</v>
      </c>
      <c r="M36">
        <v>35</v>
      </c>
    </row>
    <row r="37" spans="1:13" x14ac:dyDescent="0.35">
      <c r="A37" t="s">
        <v>67</v>
      </c>
      <c r="B37" t="s">
        <v>68</v>
      </c>
      <c r="C37" t="s">
        <v>47</v>
      </c>
      <c r="D37" t="s">
        <v>78</v>
      </c>
      <c r="E37">
        <v>56</v>
      </c>
      <c r="F37">
        <v>383</v>
      </c>
      <c r="G37">
        <v>60</v>
      </c>
      <c r="H37">
        <v>53</v>
      </c>
      <c r="I37">
        <v>28</v>
      </c>
      <c r="J37">
        <v>0</v>
      </c>
      <c r="K37">
        <v>0</v>
      </c>
      <c r="L37">
        <v>0</v>
      </c>
      <c r="M37">
        <v>25</v>
      </c>
    </row>
    <row r="38" spans="1:13" x14ac:dyDescent="0.35">
      <c r="A38" t="s">
        <v>67</v>
      </c>
      <c r="B38" t="s">
        <v>68</v>
      </c>
      <c r="C38" t="s">
        <v>48</v>
      </c>
      <c r="D38" t="s">
        <v>79</v>
      </c>
      <c r="E38">
        <v>55</v>
      </c>
      <c r="F38">
        <v>252</v>
      </c>
      <c r="G38">
        <v>40</v>
      </c>
      <c r="H38">
        <v>72</v>
      </c>
      <c r="I38">
        <v>40</v>
      </c>
      <c r="J38">
        <v>0</v>
      </c>
      <c r="K38">
        <v>0</v>
      </c>
      <c r="L38">
        <v>0</v>
      </c>
      <c r="M38">
        <v>32</v>
      </c>
    </row>
    <row r="39" spans="1:13" x14ac:dyDescent="0.35">
      <c r="A39" t="s">
        <v>69</v>
      </c>
      <c r="B39" t="s">
        <v>70</v>
      </c>
      <c r="C39" t="s">
        <v>12</v>
      </c>
      <c r="D39" t="s">
        <v>80</v>
      </c>
      <c r="E39">
        <v>44</v>
      </c>
      <c r="F39">
        <v>119</v>
      </c>
      <c r="G39">
        <v>35</v>
      </c>
      <c r="H39">
        <v>36</v>
      </c>
      <c r="I39">
        <v>7</v>
      </c>
      <c r="J39">
        <v>0</v>
      </c>
      <c r="K39">
        <v>0</v>
      </c>
      <c r="L39">
        <v>0</v>
      </c>
      <c r="M39">
        <v>29</v>
      </c>
    </row>
    <row r="40" spans="1:13" x14ac:dyDescent="0.35">
      <c r="A40" t="s">
        <v>69</v>
      </c>
      <c r="B40" t="s">
        <v>70</v>
      </c>
      <c r="C40" t="s">
        <v>13</v>
      </c>
      <c r="D40" t="s">
        <v>78</v>
      </c>
      <c r="E40">
        <v>84</v>
      </c>
      <c r="F40">
        <v>251</v>
      </c>
      <c r="G40">
        <v>21</v>
      </c>
      <c r="H40">
        <v>110</v>
      </c>
      <c r="I40">
        <v>60</v>
      </c>
      <c r="J40">
        <v>0</v>
      </c>
      <c r="K40">
        <v>0</v>
      </c>
      <c r="L40">
        <v>0</v>
      </c>
      <c r="M40">
        <v>50</v>
      </c>
    </row>
    <row r="41" spans="1:13" x14ac:dyDescent="0.35">
      <c r="A41" t="s">
        <v>69</v>
      </c>
      <c r="B41" t="s">
        <v>70</v>
      </c>
      <c r="C41" t="s">
        <v>14</v>
      </c>
      <c r="D41" t="s">
        <v>81</v>
      </c>
      <c r="E41">
        <v>22</v>
      </c>
      <c r="F41">
        <v>35</v>
      </c>
      <c r="G41">
        <v>12</v>
      </c>
      <c r="H41">
        <v>24</v>
      </c>
      <c r="I41">
        <v>15</v>
      </c>
      <c r="J41">
        <v>0</v>
      </c>
      <c r="K41">
        <v>0</v>
      </c>
      <c r="L41">
        <v>0</v>
      </c>
      <c r="M41">
        <v>9</v>
      </c>
    </row>
    <row r="42" spans="1:13" x14ac:dyDescent="0.35">
      <c r="A42" t="s">
        <v>69</v>
      </c>
      <c r="B42" t="s">
        <v>70</v>
      </c>
      <c r="C42" t="s">
        <v>15</v>
      </c>
      <c r="D42" t="s">
        <v>80</v>
      </c>
      <c r="E42">
        <v>80</v>
      </c>
      <c r="F42">
        <v>147</v>
      </c>
      <c r="G42">
        <v>9</v>
      </c>
      <c r="H42">
        <v>109</v>
      </c>
      <c r="I42">
        <v>59</v>
      </c>
      <c r="J42">
        <v>0</v>
      </c>
      <c r="K42">
        <v>0</v>
      </c>
      <c r="L42">
        <v>0</v>
      </c>
      <c r="M42">
        <v>50</v>
      </c>
    </row>
    <row r="43" spans="1:13" x14ac:dyDescent="0.35">
      <c r="A43" t="s">
        <v>69</v>
      </c>
      <c r="B43" t="s">
        <v>70</v>
      </c>
      <c r="C43" t="s">
        <v>16</v>
      </c>
      <c r="D43" t="s">
        <v>78</v>
      </c>
      <c r="E43">
        <v>131</v>
      </c>
      <c r="F43">
        <v>634</v>
      </c>
      <c r="G43">
        <v>115</v>
      </c>
      <c r="H43">
        <v>153</v>
      </c>
      <c r="I43">
        <v>77</v>
      </c>
      <c r="J43">
        <v>0</v>
      </c>
      <c r="K43">
        <v>0</v>
      </c>
      <c r="L43">
        <v>0</v>
      </c>
      <c r="M43">
        <v>76</v>
      </c>
    </row>
    <row r="44" spans="1:13" x14ac:dyDescent="0.35">
      <c r="A44" t="s">
        <v>69</v>
      </c>
      <c r="B44" t="s">
        <v>70</v>
      </c>
      <c r="C44" t="s">
        <v>17</v>
      </c>
      <c r="D44" t="s">
        <v>81</v>
      </c>
      <c r="E44">
        <v>7</v>
      </c>
      <c r="F44">
        <v>15</v>
      </c>
      <c r="G44">
        <v>0</v>
      </c>
      <c r="H44">
        <v>9</v>
      </c>
      <c r="I44">
        <v>7</v>
      </c>
      <c r="J44">
        <v>0</v>
      </c>
      <c r="K44">
        <v>1</v>
      </c>
      <c r="L44">
        <v>0</v>
      </c>
      <c r="M44">
        <v>1</v>
      </c>
    </row>
    <row r="45" spans="1:13" x14ac:dyDescent="0.35">
      <c r="A45" t="s">
        <v>69</v>
      </c>
      <c r="B45" t="s">
        <v>70</v>
      </c>
      <c r="C45" t="s">
        <v>18</v>
      </c>
      <c r="D45" t="s">
        <v>77</v>
      </c>
      <c r="E45">
        <v>52</v>
      </c>
      <c r="F45">
        <v>123</v>
      </c>
      <c r="G45">
        <v>15</v>
      </c>
      <c r="H45">
        <v>54</v>
      </c>
      <c r="I45">
        <v>46</v>
      </c>
      <c r="J45">
        <v>0</v>
      </c>
      <c r="K45">
        <v>0</v>
      </c>
      <c r="L45">
        <v>0</v>
      </c>
      <c r="M45">
        <v>8</v>
      </c>
    </row>
    <row r="46" spans="1:13" x14ac:dyDescent="0.35">
      <c r="A46" t="s">
        <v>69</v>
      </c>
      <c r="B46" t="s">
        <v>70</v>
      </c>
      <c r="C46" t="s">
        <v>19</v>
      </c>
      <c r="D46" t="s">
        <v>78</v>
      </c>
      <c r="E46">
        <v>31</v>
      </c>
      <c r="F46">
        <v>78</v>
      </c>
      <c r="G46">
        <v>24</v>
      </c>
      <c r="H46">
        <v>46</v>
      </c>
      <c r="I46">
        <v>31</v>
      </c>
      <c r="J46">
        <v>0</v>
      </c>
      <c r="K46">
        <v>0</v>
      </c>
      <c r="L46">
        <v>0</v>
      </c>
      <c r="M46">
        <v>15</v>
      </c>
    </row>
    <row r="47" spans="1:13" x14ac:dyDescent="0.35">
      <c r="A47" t="s">
        <v>69</v>
      </c>
      <c r="B47" t="s">
        <v>70</v>
      </c>
      <c r="C47" t="s">
        <v>20</v>
      </c>
      <c r="D47" t="s">
        <v>81</v>
      </c>
      <c r="E47">
        <v>25</v>
      </c>
      <c r="F47">
        <v>50</v>
      </c>
      <c r="G47">
        <v>30</v>
      </c>
      <c r="H47">
        <v>31</v>
      </c>
      <c r="I47">
        <v>17</v>
      </c>
      <c r="J47">
        <v>0</v>
      </c>
      <c r="K47">
        <v>0</v>
      </c>
      <c r="L47">
        <v>0</v>
      </c>
      <c r="M47">
        <v>14</v>
      </c>
    </row>
    <row r="48" spans="1:13" x14ac:dyDescent="0.35">
      <c r="A48" t="s">
        <v>69</v>
      </c>
      <c r="B48" t="s">
        <v>70</v>
      </c>
      <c r="C48" t="s">
        <v>21</v>
      </c>
      <c r="D48" t="s">
        <v>81</v>
      </c>
      <c r="E48">
        <v>71</v>
      </c>
      <c r="F48">
        <v>196</v>
      </c>
      <c r="G48">
        <v>51</v>
      </c>
      <c r="H48">
        <v>108</v>
      </c>
      <c r="I48">
        <v>68</v>
      </c>
      <c r="J48">
        <v>0</v>
      </c>
      <c r="K48">
        <v>0</v>
      </c>
      <c r="L48">
        <v>0</v>
      </c>
      <c r="M48">
        <v>40</v>
      </c>
    </row>
    <row r="49" spans="1:13" x14ac:dyDescent="0.35">
      <c r="A49" t="s">
        <v>69</v>
      </c>
      <c r="B49" t="s">
        <v>70</v>
      </c>
      <c r="C49" t="s">
        <v>22</v>
      </c>
      <c r="D49" t="s">
        <v>80</v>
      </c>
      <c r="E49">
        <v>31</v>
      </c>
      <c r="F49">
        <v>121</v>
      </c>
      <c r="G49">
        <v>27</v>
      </c>
      <c r="H49">
        <v>32</v>
      </c>
      <c r="I49">
        <v>13</v>
      </c>
      <c r="J49">
        <v>0</v>
      </c>
      <c r="K49">
        <v>0</v>
      </c>
      <c r="L49">
        <v>0</v>
      </c>
      <c r="M49">
        <v>19</v>
      </c>
    </row>
    <row r="50" spans="1:13" x14ac:dyDescent="0.35">
      <c r="A50" t="s">
        <v>69</v>
      </c>
      <c r="B50" t="s">
        <v>70</v>
      </c>
      <c r="C50" t="s">
        <v>23</v>
      </c>
      <c r="D50" t="s">
        <v>81</v>
      </c>
      <c r="E50">
        <v>56</v>
      </c>
      <c r="F50">
        <v>140</v>
      </c>
      <c r="G50">
        <v>51</v>
      </c>
      <c r="H50">
        <v>89</v>
      </c>
      <c r="I50">
        <v>68</v>
      </c>
      <c r="J50">
        <v>0</v>
      </c>
      <c r="K50">
        <v>0</v>
      </c>
      <c r="L50">
        <v>0</v>
      </c>
      <c r="M50">
        <v>21</v>
      </c>
    </row>
    <row r="51" spans="1:13" x14ac:dyDescent="0.35">
      <c r="A51" t="s">
        <v>69</v>
      </c>
      <c r="B51" t="s">
        <v>70</v>
      </c>
      <c r="C51" t="s">
        <v>24</v>
      </c>
      <c r="D51" t="s">
        <v>82</v>
      </c>
      <c r="E51">
        <v>31</v>
      </c>
      <c r="F51">
        <v>101</v>
      </c>
      <c r="G51">
        <v>13</v>
      </c>
      <c r="H51">
        <v>41</v>
      </c>
      <c r="I51">
        <v>29</v>
      </c>
      <c r="J51">
        <v>1</v>
      </c>
      <c r="K51">
        <v>0</v>
      </c>
      <c r="L51">
        <v>0</v>
      </c>
      <c r="M51">
        <v>11</v>
      </c>
    </row>
    <row r="52" spans="1:13" x14ac:dyDescent="0.35">
      <c r="A52" t="s">
        <v>69</v>
      </c>
      <c r="B52" t="s">
        <v>70</v>
      </c>
      <c r="C52" t="s">
        <v>25</v>
      </c>
      <c r="D52" t="s">
        <v>80</v>
      </c>
      <c r="E52">
        <v>66</v>
      </c>
      <c r="F52">
        <v>222</v>
      </c>
      <c r="G52">
        <v>37</v>
      </c>
      <c r="H52">
        <v>75</v>
      </c>
      <c r="I52">
        <v>3</v>
      </c>
      <c r="J52">
        <v>0</v>
      </c>
      <c r="K52">
        <v>0</v>
      </c>
      <c r="L52">
        <v>0</v>
      </c>
      <c r="M52">
        <v>72</v>
      </c>
    </row>
    <row r="53" spans="1:13" x14ac:dyDescent="0.35">
      <c r="A53" t="s">
        <v>69</v>
      </c>
      <c r="B53" t="s">
        <v>70</v>
      </c>
      <c r="C53" t="s">
        <v>26</v>
      </c>
      <c r="D53" t="s">
        <v>77</v>
      </c>
      <c r="E53">
        <v>278</v>
      </c>
      <c r="F53">
        <v>518</v>
      </c>
      <c r="G53">
        <v>56</v>
      </c>
      <c r="H53">
        <v>400</v>
      </c>
      <c r="I53">
        <v>158</v>
      </c>
      <c r="J53">
        <v>1</v>
      </c>
      <c r="K53">
        <v>0</v>
      </c>
      <c r="L53">
        <v>0</v>
      </c>
      <c r="M53">
        <v>241</v>
      </c>
    </row>
    <row r="54" spans="1:13" x14ac:dyDescent="0.35">
      <c r="A54" t="s">
        <v>69</v>
      </c>
      <c r="B54" t="s">
        <v>70</v>
      </c>
      <c r="C54" t="s">
        <v>27</v>
      </c>
      <c r="D54" t="s">
        <v>78</v>
      </c>
      <c r="E54">
        <v>72</v>
      </c>
      <c r="F54">
        <v>232</v>
      </c>
      <c r="G54">
        <v>31</v>
      </c>
      <c r="H54">
        <v>82</v>
      </c>
      <c r="I54">
        <v>33</v>
      </c>
      <c r="J54">
        <v>0</v>
      </c>
      <c r="K54">
        <v>0</v>
      </c>
      <c r="L54">
        <v>0</v>
      </c>
      <c r="M54">
        <v>49</v>
      </c>
    </row>
    <row r="55" spans="1:13" x14ac:dyDescent="0.35">
      <c r="A55" t="s">
        <v>69</v>
      </c>
      <c r="B55" t="s">
        <v>70</v>
      </c>
      <c r="C55" t="s">
        <v>28</v>
      </c>
      <c r="D55" t="s">
        <v>80</v>
      </c>
      <c r="E55">
        <v>16</v>
      </c>
      <c r="F55">
        <v>71</v>
      </c>
      <c r="G55">
        <v>17</v>
      </c>
      <c r="H55">
        <v>16</v>
      </c>
      <c r="I55">
        <v>5</v>
      </c>
      <c r="J55">
        <v>0</v>
      </c>
      <c r="K55">
        <v>0</v>
      </c>
      <c r="L55">
        <v>0</v>
      </c>
      <c r="M55">
        <v>11</v>
      </c>
    </row>
    <row r="56" spans="1:13" x14ac:dyDescent="0.35">
      <c r="A56" t="s">
        <v>69</v>
      </c>
      <c r="B56" t="s">
        <v>70</v>
      </c>
      <c r="C56" t="s">
        <v>29</v>
      </c>
      <c r="D56" t="s">
        <v>79</v>
      </c>
      <c r="E56">
        <v>67</v>
      </c>
      <c r="F56">
        <v>264</v>
      </c>
      <c r="G56">
        <v>35</v>
      </c>
      <c r="H56">
        <v>132</v>
      </c>
      <c r="I56">
        <v>82</v>
      </c>
      <c r="J56">
        <v>0</v>
      </c>
      <c r="K56">
        <v>0</v>
      </c>
      <c r="L56">
        <v>1</v>
      </c>
      <c r="M56">
        <v>49</v>
      </c>
    </row>
    <row r="57" spans="1:13" x14ac:dyDescent="0.35">
      <c r="A57" t="s">
        <v>69</v>
      </c>
      <c r="B57" t="s">
        <v>70</v>
      </c>
      <c r="C57" t="s">
        <v>30</v>
      </c>
      <c r="D57" t="s">
        <v>79</v>
      </c>
      <c r="E57">
        <v>256</v>
      </c>
      <c r="F57">
        <v>1149</v>
      </c>
      <c r="G57">
        <v>196</v>
      </c>
      <c r="H57">
        <v>368</v>
      </c>
      <c r="I57">
        <v>211</v>
      </c>
      <c r="J57">
        <v>0</v>
      </c>
      <c r="K57">
        <v>0</v>
      </c>
      <c r="L57">
        <v>7</v>
      </c>
      <c r="M57">
        <v>150</v>
      </c>
    </row>
    <row r="58" spans="1:13" x14ac:dyDescent="0.35">
      <c r="A58" t="s">
        <v>69</v>
      </c>
      <c r="B58" t="s">
        <v>70</v>
      </c>
      <c r="C58" t="s">
        <v>31</v>
      </c>
      <c r="D58" t="s">
        <v>79</v>
      </c>
      <c r="E58">
        <v>137</v>
      </c>
      <c r="F58">
        <v>604</v>
      </c>
      <c r="G58">
        <v>100</v>
      </c>
      <c r="H58">
        <v>184</v>
      </c>
      <c r="I58">
        <v>110</v>
      </c>
      <c r="J58">
        <v>0</v>
      </c>
      <c r="K58">
        <v>0</v>
      </c>
      <c r="L58">
        <v>3</v>
      </c>
      <c r="M58">
        <v>71</v>
      </c>
    </row>
    <row r="59" spans="1:13" x14ac:dyDescent="0.35">
      <c r="A59" t="s">
        <v>69</v>
      </c>
      <c r="B59" t="s">
        <v>70</v>
      </c>
      <c r="C59" t="s">
        <v>32</v>
      </c>
      <c r="D59" t="s">
        <v>79</v>
      </c>
      <c r="E59">
        <v>71</v>
      </c>
      <c r="F59">
        <v>287</v>
      </c>
      <c r="G59">
        <v>29</v>
      </c>
      <c r="H59">
        <v>93</v>
      </c>
      <c r="I59">
        <v>74</v>
      </c>
      <c r="J59">
        <v>0</v>
      </c>
      <c r="K59">
        <v>0</v>
      </c>
      <c r="L59">
        <v>0</v>
      </c>
      <c r="M59">
        <v>19</v>
      </c>
    </row>
    <row r="60" spans="1:13" x14ac:dyDescent="0.35">
      <c r="A60" t="s">
        <v>69</v>
      </c>
      <c r="B60" t="s">
        <v>70</v>
      </c>
      <c r="C60" t="s">
        <v>33</v>
      </c>
      <c r="D60" t="s">
        <v>79</v>
      </c>
      <c r="E60">
        <v>44</v>
      </c>
      <c r="F60">
        <v>139</v>
      </c>
      <c r="G60">
        <v>21</v>
      </c>
      <c r="H60">
        <v>47</v>
      </c>
      <c r="I60">
        <v>38</v>
      </c>
      <c r="J60">
        <v>0</v>
      </c>
      <c r="K60">
        <v>0</v>
      </c>
      <c r="L60">
        <v>0</v>
      </c>
      <c r="M60">
        <v>9</v>
      </c>
    </row>
    <row r="61" spans="1:13" x14ac:dyDescent="0.35">
      <c r="A61" t="s">
        <v>69</v>
      </c>
      <c r="B61" t="s">
        <v>70</v>
      </c>
      <c r="C61" t="s">
        <v>34</v>
      </c>
      <c r="D61" t="s">
        <v>77</v>
      </c>
      <c r="E61">
        <v>143</v>
      </c>
      <c r="F61">
        <v>425</v>
      </c>
      <c r="G61">
        <v>94</v>
      </c>
      <c r="H61">
        <v>216</v>
      </c>
      <c r="I61">
        <v>105</v>
      </c>
      <c r="J61">
        <v>1</v>
      </c>
      <c r="K61">
        <v>0</v>
      </c>
      <c r="L61">
        <v>0</v>
      </c>
      <c r="M61">
        <v>110</v>
      </c>
    </row>
    <row r="62" spans="1:13" x14ac:dyDescent="0.35">
      <c r="A62" t="s">
        <v>69</v>
      </c>
      <c r="B62" t="s">
        <v>70</v>
      </c>
      <c r="C62" t="s">
        <v>35</v>
      </c>
      <c r="D62" t="s">
        <v>77</v>
      </c>
      <c r="E62">
        <v>100</v>
      </c>
      <c r="F62">
        <v>369</v>
      </c>
      <c r="G62">
        <v>69</v>
      </c>
      <c r="H62">
        <v>163</v>
      </c>
      <c r="I62">
        <v>91</v>
      </c>
      <c r="J62">
        <v>0</v>
      </c>
      <c r="K62">
        <v>0</v>
      </c>
      <c r="L62">
        <v>0</v>
      </c>
      <c r="M62">
        <v>72</v>
      </c>
    </row>
    <row r="63" spans="1:13" x14ac:dyDescent="0.35">
      <c r="A63" t="s">
        <v>69</v>
      </c>
      <c r="B63" t="s">
        <v>70</v>
      </c>
      <c r="C63" t="s">
        <v>36</v>
      </c>
      <c r="D63" t="s">
        <v>82</v>
      </c>
      <c r="E63">
        <v>151</v>
      </c>
      <c r="F63">
        <v>243</v>
      </c>
      <c r="G63">
        <v>26</v>
      </c>
      <c r="H63">
        <v>152</v>
      </c>
      <c r="I63">
        <v>85</v>
      </c>
      <c r="J63">
        <v>0</v>
      </c>
      <c r="K63">
        <v>0</v>
      </c>
      <c r="L63">
        <v>2</v>
      </c>
      <c r="M63">
        <v>65</v>
      </c>
    </row>
    <row r="64" spans="1:13" x14ac:dyDescent="0.35">
      <c r="A64" t="s">
        <v>69</v>
      </c>
      <c r="B64" t="s">
        <v>70</v>
      </c>
      <c r="C64" t="s">
        <v>37</v>
      </c>
      <c r="D64" t="s">
        <v>77</v>
      </c>
      <c r="E64">
        <v>176</v>
      </c>
      <c r="F64">
        <v>452</v>
      </c>
      <c r="G64">
        <v>77</v>
      </c>
      <c r="H64">
        <v>218</v>
      </c>
      <c r="I64">
        <v>75</v>
      </c>
      <c r="J64">
        <v>1</v>
      </c>
      <c r="K64">
        <v>0</v>
      </c>
      <c r="L64">
        <v>1</v>
      </c>
      <c r="M64">
        <v>141</v>
      </c>
    </row>
    <row r="65" spans="1:13" x14ac:dyDescent="0.35">
      <c r="A65" t="s">
        <v>69</v>
      </c>
      <c r="B65" t="s">
        <v>70</v>
      </c>
      <c r="C65" t="s">
        <v>38</v>
      </c>
      <c r="D65" t="s">
        <v>77</v>
      </c>
      <c r="E65">
        <v>108</v>
      </c>
      <c r="F65">
        <v>492</v>
      </c>
      <c r="G65">
        <v>93</v>
      </c>
      <c r="H65">
        <v>171</v>
      </c>
      <c r="I65">
        <v>128</v>
      </c>
      <c r="J65">
        <v>0</v>
      </c>
      <c r="K65">
        <v>0</v>
      </c>
      <c r="L65">
        <v>2</v>
      </c>
      <c r="M65">
        <v>41</v>
      </c>
    </row>
    <row r="66" spans="1:13" x14ac:dyDescent="0.35">
      <c r="A66" t="s">
        <v>69</v>
      </c>
      <c r="B66" t="s">
        <v>70</v>
      </c>
      <c r="C66" t="s">
        <v>39</v>
      </c>
      <c r="D66" t="s">
        <v>82</v>
      </c>
      <c r="E66">
        <v>299</v>
      </c>
      <c r="F66">
        <v>670</v>
      </c>
      <c r="G66">
        <v>82</v>
      </c>
      <c r="H66">
        <v>407</v>
      </c>
      <c r="I66">
        <v>270</v>
      </c>
      <c r="J66">
        <v>0</v>
      </c>
      <c r="K66">
        <v>0</v>
      </c>
      <c r="L66">
        <v>0</v>
      </c>
      <c r="M66">
        <v>137</v>
      </c>
    </row>
    <row r="67" spans="1:13" x14ac:dyDescent="0.35">
      <c r="A67" t="s">
        <v>69</v>
      </c>
      <c r="B67" t="s">
        <v>70</v>
      </c>
      <c r="C67" t="s">
        <v>40</v>
      </c>
      <c r="D67" t="s">
        <v>82</v>
      </c>
      <c r="E67">
        <v>115</v>
      </c>
      <c r="F67">
        <v>290</v>
      </c>
      <c r="G67">
        <v>43</v>
      </c>
      <c r="H67">
        <v>152</v>
      </c>
      <c r="I67">
        <v>96</v>
      </c>
      <c r="J67">
        <v>0</v>
      </c>
      <c r="K67">
        <v>0</v>
      </c>
      <c r="L67">
        <v>2</v>
      </c>
      <c r="M67">
        <v>54</v>
      </c>
    </row>
    <row r="68" spans="1:13" x14ac:dyDescent="0.35">
      <c r="A68" t="s">
        <v>69</v>
      </c>
      <c r="B68" t="s">
        <v>70</v>
      </c>
      <c r="C68" t="s">
        <v>41</v>
      </c>
      <c r="D68" t="s">
        <v>82</v>
      </c>
      <c r="E68">
        <v>105</v>
      </c>
      <c r="F68">
        <v>317</v>
      </c>
      <c r="G68">
        <v>43</v>
      </c>
      <c r="H68">
        <v>132</v>
      </c>
      <c r="I68">
        <v>78</v>
      </c>
      <c r="J68">
        <v>0</v>
      </c>
      <c r="K68">
        <v>0</v>
      </c>
      <c r="L68">
        <v>3</v>
      </c>
      <c r="M68">
        <v>51</v>
      </c>
    </row>
    <row r="69" spans="1:13" x14ac:dyDescent="0.35">
      <c r="A69" t="s">
        <v>69</v>
      </c>
      <c r="B69" t="s">
        <v>70</v>
      </c>
      <c r="C69" t="s">
        <v>42</v>
      </c>
      <c r="D69" t="s">
        <v>82</v>
      </c>
      <c r="E69">
        <v>176</v>
      </c>
      <c r="F69">
        <v>399</v>
      </c>
      <c r="G69">
        <v>103</v>
      </c>
      <c r="H69">
        <v>222</v>
      </c>
      <c r="I69">
        <v>129</v>
      </c>
      <c r="J69">
        <v>0</v>
      </c>
      <c r="K69">
        <v>2</v>
      </c>
      <c r="L69">
        <v>1</v>
      </c>
      <c r="M69">
        <v>90</v>
      </c>
    </row>
    <row r="70" spans="1:13" x14ac:dyDescent="0.35">
      <c r="A70" t="s">
        <v>69</v>
      </c>
      <c r="B70" t="s">
        <v>70</v>
      </c>
      <c r="C70" t="s">
        <v>43</v>
      </c>
      <c r="D70" t="s">
        <v>77</v>
      </c>
      <c r="E70">
        <v>48</v>
      </c>
      <c r="F70">
        <v>130</v>
      </c>
      <c r="G70">
        <v>15</v>
      </c>
      <c r="H70">
        <v>51</v>
      </c>
      <c r="I70">
        <v>15</v>
      </c>
      <c r="J70">
        <v>0</v>
      </c>
      <c r="K70">
        <v>0</v>
      </c>
      <c r="L70">
        <v>0</v>
      </c>
      <c r="M70">
        <v>36</v>
      </c>
    </row>
    <row r="71" spans="1:13" x14ac:dyDescent="0.35">
      <c r="A71" t="s">
        <v>69</v>
      </c>
      <c r="B71" t="s">
        <v>70</v>
      </c>
      <c r="C71" t="s">
        <v>44</v>
      </c>
      <c r="D71" t="s">
        <v>81</v>
      </c>
      <c r="E71">
        <v>21</v>
      </c>
      <c r="F71">
        <v>54</v>
      </c>
      <c r="G71">
        <v>4</v>
      </c>
      <c r="H71">
        <v>22</v>
      </c>
      <c r="I71">
        <v>12</v>
      </c>
      <c r="J71">
        <v>0</v>
      </c>
      <c r="K71">
        <v>0</v>
      </c>
      <c r="L71">
        <v>0</v>
      </c>
      <c r="M71">
        <v>10</v>
      </c>
    </row>
    <row r="72" spans="1:13" x14ac:dyDescent="0.35">
      <c r="A72" t="s">
        <v>69</v>
      </c>
      <c r="B72" t="s">
        <v>70</v>
      </c>
      <c r="C72" t="s">
        <v>45</v>
      </c>
      <c r="D72" t="s">
        <v>79</v>
      </c>
      <c r="E72">
        <v>37</v>
      </c>
      <c r="F72">
        <v>119</v>
      </c>
      <c r="G72">
        <v>33</v>
      </c>
      <c r="H72">
        <v>57</v>
      </c>
      <c r="I72">
        <v>46</v>
      </c>
      <c r="J72">
        <v>0</v>
      </c>
      <c r="K72">
        <v>0</v>
      </c>
      <c r="L72">
        <v>0</v>
      </c>
      <c r="M72">
        <v>11</v>
      </c>
    </row>
    <row r="73" spans="1:13" x14ac:dyDescent="0.35">
      <c r="A73" t="s">
        <v>69</v>
      </c>
      <c r="B73" t="s">
        <v>70</v>
      </c>
      <c r="C73" t="s">
        <v>46</v>
      </c>
      <c r="D73" t="s">
        <v>78</v>
      </c>
      <c r="E73">
        <v>67</v>
      </c>
      <c r="F73">
        <v>213</v>
      </c>
      <c r="G73">
        <v>12</v>
      </c>
      <c r="H73">
        <v>104</v>
      </c>
      <c r="I73">
        <v>31</v>
      </c>
      <c r="J73">
        <v>0</v>
      </c>
      <c r="K73">
        <v>0</v>
      </c>
      <c r="L73">
        <v>0</v>
      </c>
      <c r="M73">
        <v>73</v>
      </c>
    </row>
    <row r="74" spans="1:13" x14ac:dyDescent="0.35">
      <c r="A74" t="s">
        <v>69</v>
      </c>
      <c r="B74" t="s">
        <v>70</v>
      </c>
      <c r="C74" t="s">
        <v>47</v>
      </c>
      <c r="D74" t="s">
        <v>78</v>
      </c>
      <c r="E74">
        <v>42</v>
      </c>
      <c r="F74">
        <v>235</v>
      </c>
      <c r="G74">
        <v>35</v>
      </c>
      <c r="H74">
        <v>51</v>
      </c>
      <c r="I74">
        <v>28</v>
      </c>
      <c r="J74">
        <v>0</v>
      </c>
      <c r="K74">
        <v>0</v>
      </c>
      <c r="L74">
        <v>0</v>
      </c>
      <c r="M74">
        <v>23</v>
      </c>
    </row>
    <row r="75" spans="1:13" x14ac:dyDescent="0.35">
      <c r="A75" t="s">
        <v>69</v>
      </c>
      <c r="B75" t="s">
        <v>70</v>
      </c>
      <c r="C75" t="s">
        <v>48</v>
      </c>
      <c r="D75" t="s">
        <v>79</v>
      </c>
      <c r="E75">
        <v>41</v>
      </c>
      <c r="F75">
        <v>153</v>
      </c>
      <c r="G75">
        <v>14</v>
      </c>
      <c r="H75">
        <v>47</v>
      </c>
      <c r="I75">
        <v>29</v>
      </c>
      <c r="J75">
        <v>0</v>
      </c>
      <c r="K75">
        <v>0</v>
      </c>
      <c r="L75">
        <v>0</v>
      </c>
      <c r="M75">
        <v>18</v>
      </c>
    </row>
    <row r="76" spans="1:13" x14ac:dyDescent="0.35">
      <c r="A76" t="s">
        <v>69</v>
      </c>
      <c r="B76" t="s">
        <v>71</v>
      </c>
      <c r="C76" t="s">
        <v>12</v>
      </c>
      <c r="D76" t="s">
        <v>80</v>
      </c>
      <c r="E76">
        <v>21</v>
      </c>
      <c r="F76">
        <v>69</v>
      </c>
      <c r="G76">
        <v>19</v>
      </c>
      <c r="H76">
        <v>32</v>
      </c>
      <c r="I76">
        <v>20</v>
      </c>
      <c r="J76">
        <v>0</v>
      </c>
      <c r="K76">
        <v>0</v>
      </c>
      <c r="L76">
        <v>0</v>
      </c>
      <c r="M76">
        <v>12</v>
      </c>
    </row>
    <row r="77" spans="1:13" x14ac:dyDescent="0.35">
      <c r="A77" t="s">
        <v>69</v>
      </c>
      <c r="B77" t="s">
        <v>71</v>
      </c>
      <c r="C77" t="s">
        <v>13</v>
      </c>
      <c r="D77" t="s">
        <v>78</v>
      </c>
      <c r="E77">
        <v>90</v>
      </c>
      <c r="F77">
        <v>280</v>
      </c>
      <c r="G77">
        <v>21</v>
      </c>
      <c r="H77">
        <v>107</v>
      </c>
      <c r="I77">
        <v>70</v>
      </c>
      <c r="J77">
        <v>0</v>
      </c>
      <c r="K77">
        <v>0</v>
      </c>
      <c r="L77">
        <v>0</v>
      </c>
      <c r="M77">
        <v>37</v>
      </c>
    </row>
    <row r="78" spans="1:13" x14ac:dyDescent="0.35">
      <c r="A78" t="s">
        <v>69</v>
      </c>
      <c r="B78" t="s">
        <v>71</v>
      </c>
      <c r="C78" t="s">
        <v>14</v>
      </c>
      <c r="D78" t="s">
        <v>81</v>
      </c>
      <c r="E78">
        <v>16</v>
      </c>
      <c r="F78">
        <v>32</v>
      </c>
      <c r="G78">
        <v>10</v>
      </c>
      <c r="H78">
        <v>17</v>
      </c>
      <c r="I78">
        <v>10</v>
      </c>
      <c r="J78">
        <v>0</v>
      </c>
      <c r="K78">
        <v>0</v>
      </c>
      <c r="L78">
        <v>0</v>
      </c>
      <c r="M78">
        <v>7</v>
      </c>
    </row>
    <row r="79" spans="1:13" x14ac:dyDescent="0.35">
      <c r="A79" t="s">
        <v>69</v>
      </c>
      <c r="B79" t="s">
        <v>71</v>
      </c>
      <c r="C79" t="s">
        <v>15</v>
      </c>
      <c r="D79" t="s">
        <v>80</v>
      </c>
      <c r="E79">
        <v>66</v>
      </c>
      <c r="F79">
        <v>138</v>
      </c>
      <c r="G79">
        <v>18</v>
      </c>
      <c r="H79">
        <v>100</v>
      </c>
      <c r="I79">
        <v>37</v>
      </c>
      <c r="J79">
        <v>0</v>
      </c>
      <c r="K79">
        <v>0</v>
      </c>
      <c r="L79">
        <v>0</v>
      </c>
      <c r="M79">
        <v>63</v>
      </c>
    </row>
    <row r="80" spans="1:13" x14ac:dyDescent="0.35">
      <c r="A80" t="s">
        <v>69</v>
      </c>
      <c r="B80" t="s">
        <v>71</v>
      </c>
      <c r="C80" t="s">
        <v>16</v>
      </c>
      <c r="D80" t="s">
        <v>78</v>
      </c>
      <c r="E80">
        <v>105</v>
      </c>
      <c r="F80">
        <v>418</v>
      </c>
      <c r="G80">
        <v>46</v>
      </c>
      <c r="H80">
        <v>112</v>
      </c>
      <c r="I80">
        <v>55</v>
      </c>
      <c r="J80">
        <v>0</v>
      </c>
      <c r="K80">
        <v>0</v>
      </c>
      <c r="L80">
        <v>0</v>
      </c>
      <c r="M80">
        <v>57</v>
      </c>
    </row>
    <row r="81" spans="1:13" x14ac:dyDescent="0.35">
      <c r="A81" t="s">
        <v>69</v>
      </c>
      <c r="B81" t="s">
        <v>71</v>
      </c>
      <c r="C81" t="s">
        <v>17</v>
      </c>
      <c r="D81" t="s">
        <v>81</v>
      </c>
      <c r="E81">
        <v>10</v>
      </c>
      <c r="F81">
        <v>19</v>
      </c>
      <c r="G81">
        <v>3</v>
      </c>
      <c r="H81">
        <v>10</v>
      </c>
      <c r="I81">
        <v>5</v>
      </c>
      <c r="J81">
        <v>0</v>
      </c>
      <c r="K81">
        <v>0</v>
      </c>
      <c r="L81">
        <v>0</v>
      </c>
      <c r="M81">
        <v>5</v>
      </c>
    </row>
    <row r="82" spans="1:13" x14ac:dyDescent="0.35">
      <c r="A82" t="s">
        <v>69</v>
      </c>
      <c r="B82" t="s">
        <v>71</v>
      </c>
      <c r="C82" t="s">
        <v>18</v>
      </c>
      <c r="D82" t="s">
        <v>77</v>
      </c>
      <c r="E82">
        <v>69</v>
      </c>
      <c r="F82">
        <v>170</v>
      </c>
      <c r="G82">
        <v>19</v>
      </c>
      <c r="H82">
        <v>69</v>
      </c>
      <c r="I82">
        <v>63</v>
      </c>
      <c r="J82">
        <v>0</v>
      </c>
      <c r="K82">
        <v>0</v>
      </c>
      <c r="L82">
        <v>0</v>
      </c>
      <c r="M82">
        <v>6</v>
      </c>
    </row>
    <row r="83" spans="1:13" x14ac:dyDescent="0.35">
      <c r="A83" t="s">
        <v>69</v>
      </c>
      <c r="B83" t="s">
        <v>71</v>
      </c>
      <c r="C83" t="s">
        <v>19</v>
      </c>
      <c r="D83" t="s">
        <v>78</v>
      </c>
      <c r="E83">
        <v>17</v>
      </c>
      <c r="F83">
        <v>65</v>
      </c>
      <c r="G83">
        <v>4</v>
      </c>
      <c r="H83">
        <v>24</v>
      </c>
      <c r="I83">
        <v>7</v>
      </c>
      <c r="J83">
        <v>0</v>
      </c>
      <c r="K83">
        <v>0</v>
      </c>
      <c r="L83">
        <v>0</v>
      </c>
      <c r="M83">
        <v>17</v>
      </c>
    </row>
    <row r="84" spans="1:13" x14ac:dyDescent="0.35">
      <c r="A84" t="s">
        <v>69</v>
      </c>
      <c r="B84" t="s">
        <v>71</v>
      </c>
      <c r="C84" t="s">
        <v>20</v>
      </c>
      <c r="D84" t="s">
        <v>81</v>
      </c>
      <c r="E84">
        <v>29</v>
      </c>
      <c r="F84">
        <v>74</v>
      </c>
      <c r="G84">
        <v>5</v>
      </c>
      <c r="H84">
        <v>34</v>
      </c>
      <c r="I84">
        <v>17</v>
      </c>
      <c r="J84">
        <v>0</v>
      </c>
      <c r="K84">
        <v>0</v>
      </c>
      <c r="L84">
        <v>0</v>
      </c>
      <c r="M84">
        <v>17</v>
      </c>
    </row>
    <row r="85" spans="1:13" x14ac:dyDescent="0.35">
      <c r="A85" t="s">
        <v>69</v>
      </c>
      <c r="B85" t="s">
        <v>71</v>
      </c>
      <c r="C85" t="s">
        <v>21</v>
      </c>
      <c r="D85" t="s">
        <v>81</v>
      </c>
      <c r="E85">
        <v>41</v>
      </c>
      <c r="F85">
        <v>136</v>
      </c>
      <c r="G85">
        <v>16</v>
      </c>
      <c r="H85">
        <v>72</v>
      </c>
      <c r="I85">
        <v>46</v>
      </c>
      <c r="J85">
        <v>0</v>
      </c>
      <c r="K85">
        <v>0</v>
      </c>
      <c r="L85">
        <v>0</v>
      </c>
      <c r="M85">
        <v>26</v>
      </c>
    </row>
    <row r="86" spans="1:13" x14ac:dyDescent="0.35">
      <c r="A86" t="s">
        <v>69</v>
      </c>
      <c r="B86" t="s">
        <v>71</v>
      </c>
      <c r="C86" t="s">
        <v>22</v>
      </c>
      <c r="D86" t="s">
        <v>80</v>
      </c>
      <c r="E86">
        <v>29</v>
      </c>
      <c r="F86">
        <v>82</v>
      </c>
      <c r="G86">
        <v>15</v>
      </c>
      <c r="H86">
        <v>35</v>
      </c>
      <c r="I86">
        <v>20</v>
      </c>
      <c r="J86">
        <v>0</v>
      </c>
      <c r="K86">
        <v>0</v>
      </c>
      <c r="L86">
        <v>0</v>
      </c>
      <c r="M86">
        <v>15</v>
      </c>
    </row>
    <row r="87" spans="1:13" x14ac:dyDescent="0.35">
      <c r="A87" t="s">
        <v>69</v>
      </c>
      <c r="B87" t="s">
        <v>71</v>
      </c>
      <c r="C87" t="s">
        <v>23</v>
      </c>
      <c r="D87" t="s">
        <v>81</v>
      </c>
      <c r="E87">
        <v>58</v>
      </c>
      <c r="F87">
        <v>154</v>
      </c>
      <c r="G87">
        <v>34</v>
      </c>
      <c r="H87">
        <v>81</v>
      </c>
      <c r="I87">
        <v>61</v>
      </c>
      <c r="J87">
        <v>0</v>
      </c>
      <c r="K87">
        <v>0</v>
      </c>
      <c r="L87">
        <v>0</v>
      </c>
      <c r="M87">
        <v>20</v>
      </c>
    </row>
    <row r="88" spans="1:13" x14ac:dyDescent="0.35">
      <c r="A88" t="s">
        <v>69</v>
      </c>
      <c r="B88" t="s">
        <v>71</v>
      </c>
      <c r="C88" t="s">
        <v>24</v>
      </c>
      <c r="D88" t="s">
        <v>82</v>
      </c>
      <c r="E88">
        <v>41</v>
      </c>
      <c r="F88">
        <v>98</v>
      </c>
      <c r="G88">
        <v>20</v>
      </c>
      <c r="H88">
        <v>60</v>
      </c>
      <c r="I88">
        <v>39</v>
      </c>
      <c r="J88">
        <v>0</v>
      </c>
      <c r="K88">
        <v>0</v>
      </c>
      <c r="L88">
        <v>0</v>
      </c>
      <c r="M88">
        <v>21</v>
      </c>
    </row>
    <row r="89" spans="1:13" x14ac:dyDescent="0.35">
      <c r="A89" t="s">
        <v>69</v>
      </c>
      <c r="B89" t="s">
        <v>71</v>
      </c>
      <c r="C89" t="s">
        <v>25</v>
      </c>
      <c r="D89" t="s">
        <v>80</v>
      </c>
      <c r="E89">
        <v>66</v>
      </c>
      <c r="F89">
        <v>157</v>
      </c>
      <c r="G89">
        <v>22</v>
      </c>
      <c r="H89">
        <v>78</v>
      </c>
      <c r="I89">
        <v>8</v>
      </c>
      <c r="J89">
        <v>0</v>
      </c>
      <c r="K89">
        <v>0</v>
      </c>
      <c r="L89">
        <v>0</v>
      </c>
      <c r="M89">
        <v>70</v>
      </c>
    </row>
    <row r="90" spans="1:13" x14ac:dyDescent="0.35">
      <c r="A90" t="s">
        <v>69</v>
      </c>
      <c r="B90" t="s">
        <v>71</v>
      </c>
      <c r="C90" t="s">
        <v>26</v>
      </c>
      <c r="D90" t="s">
        <v>77</v>
      </c>
      <c r="E90">
        <v>252</v>
      </c>
      <c r="F90">
        <v>483</v>
      </c>
      <c r="G90">
        <v>37</v>
      </c>
      <c r="H90">
        <v>356</v>
      </c>
      <c r="I90">
        <v>135</v>
      </c>
      <c r="J90">
        <v>2</v>
      </c>
      <c r="K90">
        <v>0</v>
      </c>
      <c r="L90">
        <v>0</v>
      </c>
      <c r="M90">
        <v>219</v>
      </c>
    </row>
    <row r="91" spans="1:13" x14ac:dyDescent="0.35">
      <c r="A91" t="s">
        <v>69</v>
      </c>
      <c r="B91" t="s">
        <v>71</v>
      </c>
      <c r="C91" t="s">
        <v>27</v>
      </c>
      <c r="D91" t="s">
        <v>78</v>
      </c>
      <c r="E91">
        <v>93</v>
      </c>
      <c r="F91">
        <v>239</v>
      </c>
      <c r="G91">
        <v>28</v>
      </c>
      <c r="H91">
        <v>107</v>
      </c>
      <c r="I91">
        <v>40</v>
      </c>
      <c r="J91">
        <v>0</v>
      </c>
      <c r="K91">
        <v>0</v>
      </c>
      <c r="L91">
        <v>0</v>
      </c>
      <c r="M91">
        <v>67</v>
      </c>
    </row>
    <row r="92" spans="1:13" x14ac:dyDescent="0.35">
      <c r="A92" t="s">
        <v>69</v>
      </c>
      <c r="B92" t="s">
        <v>71</v>
      </c>
      <c r="C92" t="s">
        <v>28</v>
      </c>
      <c r="D92" t="s">
        <v>80</v>
      </c>
      <c r="E92">
        <v>23</v>
      </c>
      <c r="F92">
        <v>64</v>
      </c>
      <c r="G92">
        <v>14</v>
      </c>
      <c r="H92">
        <v>24</v>
      </c>
      <c r="I92">
        <v>6</v>
      </c>
      <c r="J92">
        <v>0</v>
      </c>
      <c r="K92">
        <v>0</v>
      </c>
      <c r="L92">
        <v>0</v>
      </c>
      <c r="M92">
        <v>18</v>
      </c>
    </row>
    <row r="93" spans="1:13" x14ac:dyDescent="0.35">
      <c r="A93" t="s">
        <v>69</v>
      </c>
      <c r="B93" t="s">
        <v>71</v>
      </c>
      <c r="C93" t="s">
        <v>29</v>
      </c>
      <c r="D93" t="s">
        <v>79</v>
      </c>
      <c r="E93">
        <v>63</v>
      </c>
      <c r="F93">
        <v>370</v>
      </c>
      <c r="G93">
        <v>46</v>
      </c>
      <c r="H93">
        <v>120</v>
      </c>
      <c r="I93">
        <v>74</v>
      </c>
      <c r="J93">
        <v>0</v>
      </c>
      <c r="K93">
        <v>0</v>
      </c>
      <c r="L93">
        <v>1</v>
      </c>
      <c r="M93">
        <v>45</v>
      </c>
    </row>
    <row r="94" spans="1:13" x14ac:dyDescent="0.35">
      <c r="A94" t="s">
        <v>69</v>
      </c>
      <c r="B94" t="s">
        <v>71</v>
      </c>
      <c r="C94" t="s">
        <v>30</v>
      </c>
      <c r="D94" t="s">
        <v>79</v>
      </c>
      <c r="E94">
        <v>222</v>
      </c>
      <c r="F94">
        <v>837</v>
      </c>
      <c r="G94">
        <v>217</v>
      </c>
      <c r="H94">
        <v>299</v>
      </c>
      <c r="I94">
        <v>179</v>
      </c>
      <c r="J94">
        <v>0</v>
      </c>
      <c r="K94">
        <v>0</v>
      </c>
      <c r="L94">
        <v>5</v>
      </c>
      <c r="M94">
        <v>115</v>
      </c>
    </row>
    <row r="95" spans="1:13" x14ac:dyDescent="0.35">
      <c r="A95" t="s">
        <v>69</v>
      </c>
      <c r="B95" t="s">
        <v>71</v>
      </c>
      <c r="C95" t="s">
        <v>31</v>
      </c>
      <c r="D95" t="s">
        <v>79</v>
      </c>
      <c r="E95">
        <v>70</v>
      </c>
      <c r="F95">
        <v>286</v>
      </c>
      <c r="G95">
        <v>57</v>
      </c>
      <c r="H95">
        <v>87</v>
      </c>
      <c r="I95">
        <v>56</v>
      </c>
      <c r="J95">
        <v>0</v>
      </c>
      <c r="K95">
        <v>0</v>
      </c>
      <c r="L95">
        <v>0</v>
      </c>
      <c r="M95">
        <v>31</v>
      </c>
    </row>
    <row r="96" spans="1:13" x14ac:dyDescent="0.35">
      <c r="A96" t="s">
        <v>69</v>
      </c>
      <c r="B96" t="s">
        <v>71</v>
      </c>
      <c r="C96" t="s">
        <v>32</v>
      </c>
      <c r="D96" t="s">
        <v>79</v>
      </c>
      <c r="E96">
        <v>39</v>
      </c>
      <c r="F96">
        <v>148</v>
      </c>
      <c r="G96">
        <v>40</v>
      </c>
      <c r="H96">
        <v>58</v>
      </c>
      <c r="I96">
        <v>40</v>
      </c>
      <c r="J96">
        <v>0</v>
      </c>
      <c r="K96">
        <v>0</v>
      </c>
      <c r="L96">
        <v>0</v>
      </c>
      <c r="M96">
        <v>18</v>
      </c>
    </row>
    <row r="97" spans="1:13" x14ac:dyDescent="0.35">
      <c r="A97" t="s">
        <v>69</v>
      </c>
      <c r="B97" t="s">
        <v>71</v>
      </c>
      <c r="C97" t="s">
        <v>33</v>
      </c>
      <c r="D97" t="s">
        <v>79</v>
      </c>
      <c r="E97">
        <v>53</v>
      </c>
      <c r="F97">
        <v>130</v>
      </c>
      <c r="G97">
        <v>4</v>
      </c>
      <c r="H97">
        <v>55</v>
      </c>
      <c r="I97">
        <v>41</v>
      </c>
      <c r="J97">
        <v>1</v>
      </c>
      <c r="K97">
        <v>0</v>
      </c>
      <c r="L97">
        <v>0</v>
      </c>
      <c r="M97">
        <v>13</v>
      </c>
    </row>
    <row r="98" spans="1:13" x14ac:dyDescent="0.35">
      <c r="A98" t="s">
        <v>69</v>
      </c>
      <c r="B98" t="s">
        <v>71</v>
      </c>
      <c r="C98" t="s">
        <v>34</v>
      </c>
      <c r="D98" t="s">
        <v>77</v>
      </c>
      <c r="E98">
        <v>97</v>
      </c>
      <c r="F98">
        <v>246</v>
      </c>
      <c r="G98">
        <v>25</v>
      </c>
      <c r="H98">
        <v>139</v>
      </c>
      <c r="I98">
        <v>56</v>
      </c>
      <c r="J98">
        <v>0</v>
      </c>
      <c r="K98">
        <v>0</v>
      </c>
      <c r="L98">
        <v>0</v>
      </c>
      <c r="M98">
        <v>83</v>
      </c>
    </row>
    <row r="99" spans="1:13" x14ac:dyDescent="0.35">
      <c r="A99" t="s">
        <v>69</v>
      </c>
      <c r="B99" t="s">
        <v>71</v>
      </c>
      <c r="C99" t="s">
        <v>35</v>
      </c>
      <c r="D99" t="s">
        <v>77</v>
      </c>
      <c r="E99">
        <v>108</v>
      </c>
      <c r="F99">
        <v>368</v>
      </c>
      <c r="G99">
        <v>80</v>
      </c>
      <c r="H99">
        <v>144</v>
      </c>
      <c r="I99">
        <v>64</v>
      </c>
      <c r="J99">
        <v>2</v>
      </c>
      <c r="K99">
        <v>0</v>
      </c>
      <c r="L99">
        <v>0</v>
      </c>
      <c r="M99">
        <v>78</v>
      </c>
    </row>
    <row r="100" spans="1:13" x14ac:dyDescent="0.35">
      <c r="A100" t="s">
        <v>69</v>
      </c>
      <c r="B100" t="s">
        <v>71</v>
      </c>
      <c r="C100" t="s">
        <v>36</v>
      </c>
      <c r="D100" t="s">
        <v>82</v>
      </c>
      <c r="E100">
        <v>145</v>
      </c>
      <c r="F100">
        <v>266</v>
      </c>
      <c r="G100">
        <v>47</v>
      </c>
      <c r="H100">
        <v>146</v>
      </c>
      <c r="I100">
        <v>75</v>
      </c>
      <c r="J100">
        <v>0</v>
      </c>
      <c r="K100">
        <v>0</v>
      </c>
      <c r="L100">
        <v>3</v>
      </c>
      <c r="M100">
        <v>68</v>
      </c>
    </row>
    <row r="101" spans="1:13" x14ac:dyDescent="0.35">
      <c r="A101" t="s">
        <v>69</v>
      </c>
      <c r="B101" t="s">
        <v>71</v>
      </c>
      <c r="C101" t="s">
        <v>37</v>
      </c>
      <c r="D101" t="s">
        <v>77</v>
      </c>
      <c r="E101">
        <v>242</v>
      </c>
      <c r="F101">
        <v>600</v>
      </c>
      <c r="G101">
        <v>53</v>
      </c>
      <c r="H101">
        <v>286</v>
      </c>
      <c r="I101">
        <v>107</v>
      </c>
      <c r="J101">
        <v>2</v>
      </c>
      <c r="K101">
        <v>0</v>
      </c>
      <c r="L101">
        <v>0</v>
      </c>
      <c r="M101">
        <v>177</v>
      </c>
    </row>
    <row r="102" spans="1:13" x14ac:dyDescent="0.35">
      <c r="A102" t="s">
        <v>69</v>
      </c>
      <c r="B102" t="s">
        <v>71</v>
      </c>
      <c r="C102" t="s">
        <v>38</v>
      </c>
      <c r="D102" t="s">
        <v>77</v>
      </c>
      <c r="E102">
        <v>148</v>
      </c>
      <c r="F102">
        <v>516</v>
      </c>
      <c r="G102">
        <v>103</v>
      </c>
      <c r="H102">
        <v>194</v>
      </c>
      <c r="I102">
        <v>114</v>
      </c>
      <c r="J102">
        <v>0</v>
      </c>
      <c r="K102">
        <v>0</v>
      </c>
      <c r="L102">
        <v>18</v>
      </c>
      <c r="M102">
        <v>62</v>
      </c>
    </row>
    <row r="103" spans="1:13" x14ac:dyDescent="0.35">
      <c r="A103" t="s">
        <v>69</v>
      </c>
      <c r="B103" t="s">
        <v>71</v>
      </c>
      <c r="C103" t="s">
        <v>39</v>
      </c>
      <c r="D103" t="s">
        <v>82</v>
      </c>
      <c r="E103">
        <v>337</v>
      </c>
      <c r="F103">
        <v>637</v>
      </c>
      <c r="G103">
        <v>121</v>
      </c>
      <c r="H103">
        <v>343</v>
      </c>
      <c r="I103">
        <v>293</v>
      </c>
      <c r="J103">
        <v>1</v>
      </c>
      <c r="K103">
        <v>0</v>
      </c>
      <c r="L103">
        <v>0</v>
      </c>
      <c r="M103">
        <v>49</v>
      </c>
    </row>
    <row r="104" spans="1:13" x14ac:dyDescent="0.35">
      <c r="A104" t="s">
        <v>69</v>
      </c>
      <c r="B104" t="s">
        <v>71</v>
      </c>
      <c r="C104" t="s">
        <v>40</v>
      </c>
      <c r="D104" t="s">
        <v>82</v>
      </c>
      <c r="E104">
        <v>114</v>
      </c>
      <c r="F104">
        <v>299</v>
      </c>
      <c r="G104">
        <v>47</v>
      </c>
      <c r="H104">
        <v>148</v>
      </c>
      <c r="I104">
        <v>90</v>
      </c>
      <c r="J104">
        <v>2</v>
      </c>
      <c r="K104">
        <v>0</v>
      </c>
      <c r="L104">
        <v>1</v>
      </c>
      <c r="M104">
        <v>55</v>
      </c>
    </row>
    <row r="105" spans="1:13" x14ac:dyDescent="0.35">
      <c r="A105" t="s">
        <v>69</v>
      </c>
      <c r="B105" t="s">
        <v>71</v>
      </c>
      <c r="C105" t="s">
        <v>41</v>
      </c>
      <c r="D105" t="s">
        <v>82</v>
      </c>
      <c r="E105">
        <v>87</v>
      </c>
      <c r="F105">
        <v>250</v>
      </c>
      <c r="G105">
        <v>52</v>
      </c>
      <c r="H105">
        <v>112</v>
      </c>
      <c r="I105">
        <v>61</v>
      </c>
      <c r="J105">
        <v>0</v>
      </c>
      <c r="K105">
        <v>0</v>
      </c>
      <c r="L105">
        <v>3</v>
      </c>
      <c r="M105">
        <v>48</v>
      </c>
    </row>
    <row r="106" spans="1:13" x14ac:dyDescent="0.35">
      <c r="A106" t="s">
        <v>69</v>
      </c>
      <c r="B106" t="s">
        <v>71</v>
      </c>
      <c r="C106" t="s">
        <v>42</v>
      </c>
      <c r="D106" t="s">
        <v>82</v>
      </c>
      <c r="E106">
        <v>152</v>
      </c>
      <c r="F106">
        <v>400</v>
      </c>
      <c r="G106">
        <v>85</v>
      </c>
      <c r="H106">
        <v>181</v>
      </c>
      <c r="I106">
        <v>107</v>
      </c>
      <c r="J106">
        <v>0</v>
      </c>
      <c r="K106">
        <v>0</v>
      </c>
      <c r="L106">
        <v>5</v>
      </c>
      <c r="M106">
        <v>69</v>
      </c>
    </row>
    <row r="107" spans="1:13" x14ac:dyDescent="0.35">
      <c r="A107" t="s">
        <v>69</v>
      </c>
      <c r="B107" t="s">
        <v>71</v>
      </c>
      <c r="C107" t="s">
        <v>43</v>
      </c>
      <c r="D107" t="s">
        <v>77</v>
      </c>
      <c r="E107">
        <v>99</v>
      </c>
      <c r="F107">
        <v>283</v>
      </c>
      <c r="G107">
        <v>23</v>
      </c>
      <c r="H107">
        <v>104</v>
      </c>
      <c r="I107">
        <v>31</v>
      </c>
      <c r="J107">
        <v>0</v>
      </c>
      <c r="K107">
        <v>0</v>
      </c>
      <c r="L107">
        <v>0</v>
      </c>
      <c r="M107">
        <v>73</v>
      </c>
    </row>
    <row r="108" spans="1:13" x14ac:dyDescent="0.35">
      <c r="A108" t="s">
        <v>69</v>
      </c>
      <c r="B108" t="s">
        <v>71</v>
      </c>
      <c r="C108" t="s">
        <v>44</v>
      </c>
      <c r="D108" t="s">
        <v>81</v>
      </c>
      <c r="E108">
        <v>26</v>
      </c>
      <c r="F108">
        <v>65</v>
      </c>
      <c r="G108">
        <v>6</v>
      </c>
      <c r="H108">
        <v>29</v>
      </c>
      <c r="I108">
        <v>13</v>
      </c>
      <c r="J108">
        <v>0</v>
      </c>
      <c r="K108">
        <v>0</v>
      </c>
      <c r="L108">
        <v>0</v>
      </c>
      <c r="M108">
        <v>16</v>
      </c>
    </row>
    <row r="109" spans="1:13" x14ac:dyDescent="0.35">
      <c r="A109" t="s">
        <v>69</v>
      </c>
      <c r="B109" t="s">
        <v>71</v>
      </c>
      <c r="C109" t="s">
        <v>45</v>
      </c>
      <c r="D109" t="s">
        <v>79</v>
      </c>
      <c r="E109">
        <v>23</v>
      </c>
      <c r="F109">
        <v>87</v>
      </c>
      <c r="G109">
        <v>37</v>
      </c>
      <c r="H109">
        <v>39</v>
      </c>
      <c r="I109">
        <v>35</v>
      </c>
      <c r="J109">
        <v>0</v>
      </c>
      <c r="K109">
        <v>0</v>
      </c>
      <c r="L109">
        <v>0</v>
      </c>
      <c r="M109">
        <v>4</v>
      </c>
    </row>
    <row r="110" spans="1:13" x14ac:dyDescent="0.35">
      <c r="A110" t="s">
        <v>69</v>
      </c>
      <c r="B110" t="s">
        <v>71</v>
      </c>
      <c r="C110" t="s">
        <v>46</v>
      </c>
      <c r="D110" t="s">
        <v>78</v>
      </c>
      <c r="E110">
        <v>56</v>
      </c>
      <c r="F110">
        <v>171</v>
      </c>
      <c r="G110">
        <v>12</v>
      </c>
      <c r="H110">
        <v>77</v>
      </c>
      <c r="I110">
        <v>28</v>
      </c>
      <c r="J110">
        <v>0</v>
      </c>
      <c r="K110">
        <v>0</v>
      </c>
      <c r="L110">
        <v>0</v>
      </c>
      <c r="M110">
        <v>49</v>
      </c>
    </row>
    <row r="111" spans="1:13" x14ac:dyDescent="0.35">
      <c r="A111" t="s">
        <v>69</v>
      </c>
      <c r="B111" t="s">
        <v>71</v>
      </c>
      <c r="C111" t="s">
        <v>47</v>
      </c>
      <c r="D111" t="s">
        <v>78</v>
      </c>
      <c r="E111">
        <v>32</v>
      </c>
      <c r="F111">
        <v>168</v>
      </c>
      <c r="G111">
        <v>17</v>
      </c>
      <c r="H111">
        <v>47</v>
      </c>
      <c r="I111">
        <v>24</v>
      </c>
      <c r="J111">
        <v>0</v>
      </c>
      <c r="K111">
        <v>0</v>
      </c>
      <c r="L111">
        <v>0</v>
      </c>
      <c r="M111">
        <v>23</v>
      </c>
    </row>
    <row r="112" spans="1:13" x14ac:dyDescent="0.35">
      <c r="A112" t="s">
        <v>69</v>
      </c>
      <c r="B112" t="s">
        <v>71</v>
      </c>
      <c r="C112" t="s">
        <v>48</v>
      </c>
      <c r="D112" t="s">
        <v>79</v>
      </c>
      <c r="E112">
        <v>46</v>
      </c>
      <c r="F112">
        <v>213</v>
      </c>
      <c r="G112">
        <v>50</v>
      </c>
      <c r="H112">
        <v>57</v>
      </c>
      <c r="I112">
        <v>35</v>
      </c>
      <c r="J112">
        <v>0</v>
      </c>
      <c r="K112">
        <v>0</v>
      </c>
      <c r="L112">
        <v>0</v>
      </c>
      <c r="M112">
        <v>22</v>
      </c>
    </row>
    <row r="113" spans="1:13" x14ac:dyDescent="0.35">
      <c r="A113" t="s">
        <v>69</v>
      </c>
      <c r="B113" t="s">
        <v>72</v>
      </c>
      <c r="C113" t="s">
        <v>12</v>
      </c>
      <c r="D113" t="s">
        <v>80</v>
      </c>
      <c r="E113">
        <v>20</v>
      </c>
      <c r="F113">
        <v>62</v>
      </c>
      <c r="G113">
        <v>11</v>
      </c>
      <c r="H113">
        <v>24</v>
      </c>
      <c r="I113">
        <v>1</v>
      </c>
      <c r="J113">
        <v>0</v>
      </c>
      <c r="K113">
        <v>0</v>
      </c>
      <c r="L113">
        <v>4</v>
      </c>
      <c r="M113">
        <v>19</v>
      </c>
    </row>
    <row r="114" spans="1:13" x14ac:dyDescent="0.35">
      <c r="A114" t="s">
        <v>69</v>
      </c>
      <c r="B114" t="s">
        <v>72</v>
      </c>
      <c r="C114" t="s">
        <v>13</v>
      </c>
      <c r="D114" t="s">
        <v>78</v>
      </c>
      <c r="E114">
        <v>80</v>
      </c>
      <c r="F114">
        <v>208</v>
      </c>
      <c r="G114">
        <v>26</v>
      </c>
      <c r="H114">
        <v>95</v>
      </c>
      <c r="I114">
        <v>0</v>
      </c>
      <c r="J114">
        <v>0</v>
      </c>
      <c r="K114">
        <v>0</v>
      </c>
      <c r="L114">
        <v>66</v>
      </c>
      <c r="M114">
        <v>29</v>
      </c>
    </row>
    <row r="115" spans="1:13" x14ac:dyDescent="0.35">
      <c r="A115" t="s">
        <v>69</v>
      </c>
      <c r="B115" t="s">
        <v>72</v>
      </c>
      <c r="C115" t="s">
        <v>14</v>
      </c>
      <c r="D115" t="s">
        <v>81</v>
      </c>
      <c r="E115">
        <v>13</v>
      </c>
      <c r="F115">
        <v>18</v>
      </c>
      <c r="G115">
        <v>1</v>
      </c>
      <c r="H115">
        <v>15</v>
      </c>
      <c r="I115">
        <v>0</v>
      </c>
      <c r="J115">
        <v>0</v>
      </c>
      <c r="K115">
        <v>0</v>
      </c>
      <c r="L115">
        <v>11</v>
      </c>
      <c r="M115">
        <v>4</v>
      </c>
    </row>
    <row r="116" spans="1:13" x14ac:dyDescent="0.35">
      <c r="A116" t="s">
        <v>69</v>
      </c>
      <c r="B116" t="s">
        <v>72</v>
      </c>
      <c r="C116" t="s">
        <v>15</v>
      </c>
      <c r="D116" t="s">
        <v>80</v>
      </c>
      <c r="E116">
        <v>62</v>
      </c>
      <c r="F116">
        <v>142</v>
      </c>
      <c r="G116">
        <v>17</v>
      </c>
      <c r="H116">
        <v>146</v>
      </c>
      <c r="I116">
        <v>3</v>
      </c>
      <c r="J116">
        <v>0</v>
      </c>
      <c r="K116">
        <v>0</v>
      </c>
      <c r="L116">
        <v>20</v>
      </c>
      <c r="M116">
        <v>123</v>
      </c>
    </row>
    <row r="117" spans="1:13" x14ac:dyDescent="0.35">
      <c r="A117" t="s">
        <v>69</v>
      </c>
      <c r="B117" t="s">
        <v>72</v>
      </c>
      <c r="C117" t="s">
        <v>16</v>
      </c>
      <c r="D117" t="s">
        <v>78</v>
      </c>
      <c r="E117">
        <v>130</v>
      </c>
      <c r="F117">
        <v>627</v>
      </c>
      <c r="G117">
        <v>79</v>
      </c>
      <c r="H117">
        <v>127</v>
      </c>
      <c r="I117">
        <v>0</v>
      </c>
      <c r="J117">
        <v>1</v>
      </c>
      <c r="K117">
        <v>0</v>
      </c>
      <c r="L117">
        <v>69</v>
      </c>
      <c r="M117">
        <v>57</v>
      </c>
    </row>
    <row r="118" spans="1:13" x14ac:dyDescent="0.35">
      <c r="A118" t="s">
        <v>69</v>
      </c>
      <c r="B118" t="s">
        <v>72</v>
      </c>
      <c r="C118" t="s">
        <v>17</v>
      </c>
      <c r="D118" t="s">
        <v>81</v>
      </c>
      <c r="E118">
        <v>19</v>
      </c>
      <c r="F118">
        <v>23</v>
      </c>
      <c r="G118">
        <v>8</v>
      </c>
      <c r="H118">
        <v>22</v>
      </c>
      <c r="I118">
        <v>0</v>
      </c>
      <c r="J118">
        <v>0</v>
      </c>
      <c r="K118">
        <v>1</v>
      </c>
      <c r="L118">
        <v>16</v>
      </c>
      <c r="M118">
        <v>5</v>
      </c>
    </row>
    <row r="119" spans="1:13" x14ac:dyDescent="0.35">
      <c r="A119" t="s">
        <v>69</v>
      </c>
      <c r="B119" t="s">
        <v>72</v>
      </c>
      <c r="C119" t="s">
        <v>18</v>
      </c>
      <c r="D119" t="s">
        <v>77</v>
      </c>
      <c r="E119">
        <v>53</v>
      </c>
      <c r="F119">
        <v>159</v>
      </c>
      <c r="G119">
        <v>18</v>
      </c>
      <c r="H119">
        <v>53</v>
      </c>
      <c r="I119">
        <v>1</v>
      </c>
      <c r="J119">
        <v>0</v>
      </c>
      <c r="K119">
        <v>0</v>
      </c>
      <c r="L119">
        <v>37</v>
      </c>
      <c r="M119">
        <v>15</v>
      </c>
    </row>
    <row r="120" spans="1:13" x14ac:dyDescent="0.35">
      <c r="A120" t="s">
        <v>69</v>
      </c>
      <c r="B120" t="s">
        <v>72</v>
      </c>
      <c r="C120" t="s">
        <v>19</v>
      </c>
      <c r="D120" t="s">
        <v>78</v>
      </c>
      <c r="E120">
        <v>17</v>
      </c>
      <c r="F120">
        <v>110</v>
      </c>
      <c r="G120">
        <v>3</v>
      </c>
      <c r="H120">
        <v>16</v>
      </c>
      <c r="I120">
        <v>0</v>
      </c>
      <c r="J120">
        <v>0</v>
      </c>
      <c r="K120">
        <v>0</v>
      </c>
      <c r="L120">
        <v>9</v>
      </c>
      <c r="M120">
        <v>7</v>
      </c>
    </row>
    <row r="121" spans="1:13" x14ac:dyDescent="0.35">
      <c r="A121" t="s">
        <v>69</v>
      </c>
      <c r="B121" t="s">
        <v>72</v>
      </c>
      <c r="C121" t="s">
        <v>20</v>
      </c>
      <c r="D121" t="s">
        <v>81</v>
      </c>
      <c r="E121">
        <v>37</v>
      </c>
      <c r="F121">
        <v>144</v>
      </c>
      <c r="G121">
        <v>15</v>
      </c>
      <c r="H121">
        <v>40</v>
      </c>
      <c r="I121">
        <v>0</v>
      </c>
      <c r="J121">
        <v>0</v>
      </c>
      <c r="K121">
        <v>1</v>
      </c>
      <c r="L121">
        <v>24</v>
      </c>
      <c r="M121">
        <v>15</v>
      </c>
    </row>
    <row r="122" spans="1:13" x14ac:dyDescent="0.35">
      <c r="A122" t="s">
        <v>69</v>
      </c>
      <c r="B122" t="s">
        <v>72</v>
      </c>
      <c r="C122" t="s">
        <v>21</v>
      </c>
      <c r="D122" t="s">
        <v>81</v>
      </c>
      <c r="E122">
        <v>45</v>
      </c>
      <c r="F122">
        <v>122</v>
      </c>
      <c r="G122">
        <v>23</v>
      </c>
      <c r="H122">
        <v>66</v>
      </c>
      <c r="I122">
        <v>0</v>
      </c>
      <c r="J122">
        <v>0</v>
      </c>
      <c r="K122">
        <v>0</v>
      </c>
      <c r="L122">
        <v>30</v>
      </c>
      <c r="M122">
        <v>36</v>
      </c>
    </row>
    <row r="123" spans="1:13" x14ac:dyDescent="0.35">
      <c r="A123" t="s">
        <v>69</v>
      </c>
      <c r="B123" t="s">
        <v>72</v>
      </c>
      <c r="C123" t="s">
        <v>22</v>
      </c>
      <c r="D123" t="s">
        <v>80</v>
      </c>
      <c r="E123">
        <v>34</v>
      </c>
      <c r="F123">
        <v>100</v>
      </c>
      <c r="G123">
        <v>18</v>
      </c>
      <c r="H123">
        <v>35</v>
      </c>
      <c r="I123">
        <v>0</v>
      </c>
      <c r="J123">
        <v>0</v>
      </c>
      <c r="K123">
        <v>0</v>
      </c>
      <c r="L123">
        <v>19</v>
      </c>
      <c r="M123">
        <v>16</v>
      </c>
    </row>
    <row r="124" spans="1:13" x14ac:dyDescent="0.35">
      <c r="A124" t="s">
        <v>69</v>
      </c>
      <c r="B124" t="s">
        <v>72</v>
      </c>
      <c r="C124" t="s">
        <v>23</v>
      </c>
      <c r="D124" t="s">
        <v>81</v>
      </c>
      <c r="E124">
        <v>66</v>
      </c>
      <c r="F124">
        <v>158</v>
      </c>
      <c r="G124">
        <v>33</v>
      </c>
      <c r="H124">
        <v>98</v>
      </c>
      <c r="I124">
        <v>0</v>
      </c>
      <c r="J124">
        <v>0</v>
      </c>
      <c r="K124">
        <v>0</v>
      </c>
      <c r="L124">
        <v>68</v>
      </c>
      <c r="M124">
        <v>30</v>
      </c>
    </row>
    <row r="125" spans="1:13" x14ac:dyDescent="0.35">
      <c r="A125" t="s">
        <v>69</v>
      </c>
      <c r="B125" t="s">
        <v>72</v>
      </c>
      <c r="C125" t="s">
        <v>24</v>
      </c>
      <c r="D125" t="s">
        <v>82</v>
      </c>
      <c r="E125">
        <v>44</v>
      </c>
      <c r="F125">
        <v>127</v>
      </c>
      <c r="G125">
        <v>10</v>
      </c>
      <c r="H125">
        <v>60</v>
      </c>
      <c r="I125">
        <v>1</v>
      </c>
      <c r="J125">
        <v>0</v>
      </c>
      <c r="K125">
        <v>0</v>
      </c>
      <c r="L125">
        <v>30</v>
      </c>
      <c r="M125">
        <v>29</v>
      </c>
    </row>
    <row r="126" spans="1:13" x14ac:dyDescent="0.35">
      <c r="A126" t="s">
        <v>69</v>
      </c>
      <c r="B126" t="s">
        <v>72</v>
      </c>
      <c r="C126" t="s">
        <v>25</v>
      </c>
      <c r="D126" t="s">
        <v>80</v>
      </c>
      <c r="E126">
        <v>97</v>
      </c>
      <c r="F126">
        <v>270</v>
      </c>
      <c r="G126">
        <v>28</v>
      </c>
      <c r="H126">
        <v>100</v>
      </c>
      <c r="I126">
        <v>0</v>
      </c>
      <c r="J126">
        <v>0</v>
      </c>
      <c r="K126">
        <v>0</v>
      </c>
      <c r="L126">
        <v>45</v>
      </c>
      <c r="M126">
        <v>55</v>
      </c>
    </row>
    <row r="127" spans="1:13" x14ac:dyDescent="0.35">
      <c r="A127" t="s">
        <v>69</v>
      </c>
      <c r="B127" t="s">
        <v>72</v>
      </c>
      <c r="C127" t="s">
        <v>26</v>
      </c>
      <c r="D127" t="s">
        <v>77</v>
      </c>
      <c r="E127">
        <v>307</v>
      </c>
      <c r="F127">
        <v>562</v>
      </c>
      <c r="G127">
        <v>57</v>
      </c>
      <c r="H127">
        <v>436</v>
      </c>
      <c r="I127">
        <v>0</v>
      </c>
      <c r="J127">
        <v>0</v>
      </c>
      <c r="K127">
        <v>2</v>
      </c>
      <c r="L127">
        <v>260</v>
      </c>
      <c r="M127">
        <v>174</v>
      </c>
    </row>
    <row r="128" spans="1:13" x14ac:dyDescent="0.35">
      <c r="A128" t="s">
        <v>69</v>
      </c>
      <c r="B128" t="s">
        <v>72</v>
      </c>
      <c r="C128" t="s">
        <v>27</v>
      </c>
      <c r="D128" t="s">
        <v>78</v>
      </c>
      <c r="E128">
        <v>73</v>
      </c>
      <c r="F128">
        <v>218</v>
      </c>
      <c r="G128">
        <v>13</v>
      </c>
      <c r="H128">
        <v>83</v>
      </c>
      <c r="I128">
        <v>1</v>
      </c>
      <c r="J128">
        <v>0</v>
      </c>
      <c r="K128">
        <v>0</v>
      </c>
      <c r="L128">
        <v>38</v>
      </c>
      <c r="M128">
        <v>44</v>
      </c>
    </row>
    <row r="129" spans="1:13" x14ac:dyDescent="0.35">
      <c r="A129" t="s">
        <v>69</v>
      </c>
      <c r="B129" t="s">
        <v>72</v>
      </c>
      <c r="C129" t="s">
        <v>28</v>
      </c>
      <c r="D129" t="s">
        <v>80</v>
      </c>
      <c r="E129">
        <v>27</v>
      </c>
      <c r="F129">
        <v>85</v>
      </c>
      <c r="G129">
        <v>16</v>
      </c>
      <c r="H129">
        <v>27</v>
      </c>
      <c r="I129">
        <v>1</v>
      </c>
      <c r="J129">
        <v>0</v>
      </c>
      <c r="K129">
        <v>0</v>
      </c>
      <c r="L129">
        <v>10</v>
      </c>
      <c r="M129">
        <v>16</v>
      </c>
    </row>
    <row r="130" spans="1:13" x14ac:dyDescent="0.35">
      <c r="A130" t="s">
        <v>69</v>
      </c>
      <c r="B130" t="s">
        <v>72</v>
      </c>
      <c r="C130" t="s">
        <v>29</v>
      </c>
      <c r="D130" t="s">
        <v>79</v>
      </c>
      <c r="E130">
        <v>94</v>
      </c>
      <c r="F130">
        <v>312</v>
      </c>
      <c r="G130">
        <v>65</v>
      </c>
      <c r="H130">
        <v>137</v>
      </c>
      <c r="I130">
        <v>0</v>
      </c>
      <c r="J130">
        <v>2</v>
      </c>
      <c r="K130">
        <v>0</v>
      </c>
      <c r="L130">
        <v>89</v>
      </c>
      <c r="M130">
        <v>46</v>
      </c>
    </row>
    <row r="131" spans="1:13" x14ac:dyDescent="0.35">
      <c r="A131" t="s">
        <v>69</v>
      </c>
      <c r="B131" t="s">
        <v>72</v>
      </c>
      <c r="C131" t="s">
        <v>30</v>
      </c>
      <c r="D131" t="s">
        <v>79</v>
      </c>
      <c r="E131">
        <v>174</v>
      </c>
      <c r="F131">
        <v>684</v>
      </c>
      <c r="G131">
        <v>144</v>
      </c>
      <c r="H131">
        <v>201</v>
      </c>
      <c r="I131">
        <v>0</v>
      </c>
      <c r="J131">
        <v>0</v>
      </c>
      <c r="K131">
        <v>1</v>
      </c>
      <c r="L131">
        <v>118</v>
      </c>
      <c r="M131">
        <v>82</v>
      </c>
    </row>
    <row r="132" spans="1:13" x14ac:dyDescent="0.35">
      <c r="A132" t="s">
        <v>69</v>
      </c>
      <c r="B132" t="s">
        <v>72</v>
      </c>
      <c r="C132" t="s">
        <v>31</v>
      </c>
      <c r="D132" t="s">
        <v>79</v>
      </c>
      <c r="E132">
        <v>32</v>
      </c>
      <c r="F132">
        <v>131</v>
      </c>
      <c r="G132">
        <v>53</v>
      </c>
      <c r="H132">
        <v>33</v>
      </c>
      <c r="I132">
        <v>0</v>
      </c>
      <c r="J132">
        <v>0</v>
      </c>
      <c r="K132">
        <v>0</v>
      </c>
      <c r="L132">
        <v>16</v>
      </c>
      <c r="M132">
        <v>17</v>
      </c>
    </row>
    <row r="133" spans="1:13" x14ac:dyDescent="0.35">
      <c r="A133" t="s">
        <v>69</v>
      </c>
      <c r="B133" t="s">
        <v>72</v>
      </c>
      <c r="C133" t="s">
        <v>32</v>
      </c>
      <c r="D133" t="s">
        <v>79</v>
      </c>
      <c r="E133">
        <v>18</v>
      </c>
      <c r="F133">
        <v>98</v>
      </c>
      <c r="G133">
        <v>33</v>
      </c>
      <c r="H133">
        <v>27</v>
      </c>
      <c r="I133">
        <v>0</v>
      </c>
      <c r="J133">
        <v>0</v>
      </c>
      <c r="K133">
        <v>0</v>
      </c>
      <c r="L133">
        <v>21</v>
      </c>
      <c r="M133">
        <v>6</v>
      </c>
    </row>
    <row r="134" spans="1:13" x14ac:dyDescent="0.35">
      <c r="A134" t="s">
        <v>69</v>
      </c>
      <c r="B134" t="s">
        <v>72</v>
      </c>
      <c r="C134" t="s">
        <v>33</v>
      </c>
      <c r="D134" t="s">
        <v>79</v>
      </c>
      <c r="E134">
        <v>54</v>
      </c>
      <c r="F134">
        <v>159</v>
      </c>
      <c r="G134">
        <v>59</v>
      </c>
      <c r="H134">
        <v>58</v>
      </c>
      <c r="I134">
        <v>0</v>
      </c>
      <c r="J134">
        <v>0</v>
      </c>
      <c r="K134">
        <v>1</v>
      </c>
      <c r="L134">
        <v>41</v>
      </c>
      <c r="M134">
        <v>16</v>
      </c>
    </row>
    <row r="135" spans="1:13" x14ac:dyDescent="0.35">
      <c r="A135" t="s">
        <v>69</v>
      </c>
      <c r="B135" t="s">
        <v>72</v>
      </c>
      <c r="C135" t="s">
        <v>34</v>
      </c>
      <c r="D135" t="s">
        <v>77</v>
      </c>
      <c r="E135">
        <v>95</v>
      </c>
      <c r="F135">
        <v>280</v>
      </c>
      <c r="G135">
        <v>42</v>
      </c>
      <c r="H135">
        <v>137</v>
      </c>
      <c r="I135">
        <v>0</v>
      </c>
      <c r="J135">
        <v>0</v>
      </c>
      <c r="K135">
        <v>1</v>
      </c>
      <c r="L135">
        <v>72</v>
      </c>
      <c r="M135">
        <v>64</v>
      </c>
    </row>
    <row r="136" spans="1:13" x14ac:dyDescent="0.35">
      <c r="A136" t="s">
        <v>69</v>
      </c>
      <c r="B136" t="s">
        <v>72</v>
      </c>
      <c r="C136" t="s">
        <v>35</v>
      </c>
      <c r="D136" t="s">
        <v>77</v>
      </c>
      <c r="E136">
        <v>78</v>
      </c>
      <c r="F136">
        <v>255</v>
      </c>
      <c r="G136">
        <v>21</v>
      </c>
      <c r="H136">
        <v>108</v>
      </c>
      <c r="I136">
        <v>0</v>
      </c>
      <c r="J136">
        <v>0</v>
      </c>
      <c r="K136">
        <v>0</v>
      </c>
      <c r="L136">
        <v>65</v>
      </c>
      <c r="M136">
        <v>43</v>
      </c>
    </row>
    <row r="137" spans="1:13" x14ac:dyDescent="0.35">
      <c r="A137" t="s">
        <v>69</v>
      </c>
      <c r="B137" t="s">
        <v>72</v>
      </c>
      <c r="C137" t="s">
        <v>36</v>
      </c>
      <c r="D137" t="s">
        <v>82</v>
      </c>
      <c r="E137">
        <v>141</v>
      </c>
      <c r="F137">
        <v>233</v>
      </c>
      <c r="G137">
        <v>41</v>
      </c>
      <c r="H137">
        <v>144</v>
      </c>
      <c r="I137">
        <v>0</v>
      </c>
      <c r="J137">
        <v>1</v>
      </c>
      <c r="K137">
        <v>2</v>
      </c>
      <c r="L137">
        <v>71</v>
      </c>
      <c r="M137">
        <v>70</v>
      </c>
    </row>
    <row r="138" spans="1:13" x14ac:dyDescent="0.35">
      <c r="A138" t="s">
        <v>69</v>
      </c>
      <c r="B138" t="s">
        <v>72</v>
      </c>
      <c r="C138" t="s">
        <v>37</v>
      </c>
      <c r="D138" t="s">
        <v>77</v>
      </c>
      <c r="E138">
        <v>212</v>
      </c>
      <c r="F138">
        <v>535</v>
      </c>
      <c r="G138">
        <v>33</v>
      </c>
      <c r="H138">
        <v>265</v>
      </c>
      <c r="I138">
        <v>0</v>
      </c>
      <c r="J138">
        <v>0</v>
      </c>
      <c r="K138">
        <v>0</v>
      </c>
      <c r="L138">
        <v>126</v>
      </c>
      <c r="M138">
        <v>139</v>
      </c>
    </row>
    <row r="139" spans="1:13" x14ac:dyDescent="0.35">
      <c r="A139" t="s">
        <v>69</v>
      </c>
      <c r="B139" t="s">
        <v>72</v>
      </c>
      <c r="C139" t="s">
        <v>38</v>
      </c>
      <c r="D139" t="s">
        <v>77</v>
      </c>
      <c r="E139">
        <v>219</v>
      </c>
      <c r="F139">
        <v>577</v>
      </c>
      <c r="G139">
        <v>150</v>
      </c>
      <c r="H139">
        <v>273</v>
      </c>
      <c r="I139">
        <v>0</v>
      </c>
      <c r="J139">
        <v>0</v>
      </c>
      <c r="K139">
        <v>25</v>
      </c>
      <c r="L139">
        <v>162</v>
      </c>
      <c r="M139">
        <v>86</v>
      </c>
    </row>
    <row r="140" spans="1:13" x14ac:dyDescent="0.35">
      <c r="A140" t="s">
        <v>69</v>
      </c>
      <c r="B140" t="s">
        <v>72</v>
      </c>
      <c r="C140" t="s">
        <v>39</v>
      </c>
      <c r="D140" t="s">
        <v>82</v>
      </c>
      <c r="E140">
        <v>299</v>
      </c>
      <c r="F140">
        <v>618</v>
      </c>
      <c r="G140">
        <v>98</v>
      </c>
      <c r="H140">
        <v>312</v>
      </c>
      <c r="I140">
        <v>2</v>
      </c>
      <c r="J140">
        <v>0</v>
      </c>
      <c r="K140">
        <v>0</v>
      </c>
      <c r="L140">
        <v>253</v>
      </c>
      <c r="M140">
        <v>57</v>
      </c>
    </row>
    <row r="141" spans="1:13" x14ac:dyDescent="0.35">
      <c r="A141" t="s">
        <v>69</v>
      </c>
      <c r="B141" t="s">
        <v>72</v>
      </c>
      <c r="C141" t="s">
        <v>40</v>
      </c>
      <c r="D141" t="s">
        <v>82</v>
      </c>
      <c r="E141">
        <v>96</v>
      </c>
      <c r="F141">
        <v>251</v>
      </c>
      <c r="G141">
        <v>51</v>
      </c>
      <c r="H141">
        <v>113</v>
      </c>
      <c r="I141">
        <v>0</v>
      </c>
      <c r="J141">
        <v>0</v>
      </c>
      <c r="K141">
        <v>0</v>
      </c>
      <c r="L141">
        <v>72</v>
      </c>
      <c r="M141">
        <v>41</v>
      </c>
    </row>
    <row r="142" spans="1:13" x14ac:dyDescent="0.35">
      <c r="A142" t="s">
        <v>69</v>
      </c>
      <c r="B142" t="s">
        <v>72</v>
      </c>
      <c r="C142" t="s">
        <v>41</v>
      </c>
      <c r="D142" t="s">
        <v>82</v>
      </c>
      <c r="E142">
        <v>105</v>
      </c>
      <c r="F142">
        <v>324</v>
      </c>
      <c r="G142">
        <v>82</v>
      </c>
      <c r="H142">
        <v>134</v>
      </c>
      <c r="I142">
        <v>0</v>
      </c>
      <c r="J142">
        <v>0</v>
      </c>
      <c r="K142">
        <v>0</v>
      </c>
      <c r="L142">
        <v>78</v>
      </c>
      <c r="M142">
        <v>56</v>
      </c>
    </row>
    <row r="143" spans="1:13" x14ac:dyDescent="0.35">
      <c r="A143" t="s">
        <v>69</v>
      </c>
      <c r="B143" t="s">
        <v>72</v>
      </c>
      <c r="C143" t="s">
        <v>42</v>
      </c>
      <c r="D143" t="s">
        <v>82</v>
      </c>
      <c r="E143">
        <v>137</v>
      </c>
      <c r="F143">
        <v>344</v>
      </c>
      <c r="G143">
        <v>58</v>
      </c>
      <c r="H143">
        <v>159</v>
      </c>
      <c r="I143">
        <v>0</v>
      </c>
      <c r="J143">
        <v>0</v>
      </c>
      <c r="K143">
        <v>4</v>
      </c>
      <c r="L143">
        <v>88</v>
      </c>
      <c r="M143">
        <v>67</v>
      </c>
    </row>
    <row r="144" spans="1:13" x14ac:dyDescent="0.35">
      <c r="A144" t="s">
        <v>69</v>
      </c>
      <c r="B144" t="s">
        <v>72</v>
      </c>
      <c r="C144" t="s">
        <v>43</v>
      </c>
      <c r="D144" t="s">
        <v>77</v>
      </c>
      <c r="E144">
        <v>77</v>
      </c>
      <c r="F144">
        <v>249</v>
      </c>
      <c r="G144">
        <v>25</v>
      </c>
      <c r="H144">
        <v>77</v>
      </c>
      <c r="I144">
        <v>0</v>
      </c>
      <c r="J144">
        <v>0</v>
      </c>
      <c r="K144">
        <v>0</v>
      </c>
      <c r="L144">
        <v>23</v>
      </c>
      <c r="M144">
        <v>54</v>
      </c>
    </row>
    <row r="145" spans="1:13" x14ac:dyDescent="0.35">
      <c r="A145" t="s">
        <v>69</v>
      </c>
      <c r="B145" t="s">
        <v>72</v>
      </c>
      <c r="C145" t="s">
        <v>44</v>
      </c>
      <c r="D145" t="s">
        <v>81</v>
      </c>
      <c r="E145">
        <v>31</v>
      </c>
      <c r="F145">
        <v>88</v>
      </c>
      <c r="G145">
        <v>23</v>
      </c>
      <c r="H145">
        <v>36</v>
      </c>
      <c r="I145">
        <v>0</v>
      </c>
      <c r="J145">
        <v>0</v>
      </c>
      <c r="K145">
        <v>0</v>
      </c>
      <c r="L145">
        <v>16</v>
      </c>
      <c r="M145">
        <v>20</v>
      </c>
    </row>
    <row r="146" spans="1:13" x14ac:dyDescent="0.35">
      <c r="A146" t="s">
        <v>69</v>
      </c>
      <c r="B146" t="s">
        <v>72</v>
      </c>
      <c r="C146" t="s">
        <v>45</v>
      </c>
      <c r="D146" t="s">
        <v>79</v>
      </c>
      <c r="E146">
        <v>27</v>
      </c>
      <c r="F146">
        <v>78</v>
      </c>
      <c r="G146">
        <v>15</v>
      </c>
      <c r="H146">
        <v>34</v>
      </c>
      <c r="I146">
        <v>0</v>
      </c>
      <c r="J146">
        <v>0</v>
      </c>
      <c r="K146">
        <v>0</v>
      </c>
      <c r="L146">
        <v>26</v>
      </c>
      <c r="M146">
        <v>8</v>
      </c>
    </row>
    <row r="147" spans="1:13" x14ac:dyDescent="0.35">
      <c r="A147" t="s">
        <v>69</v>
      </c>
      <c r="B147" t="s">
        <v>72</v>
      </c>
      <c r="C147" t="s">
        <v>46</v>
      </c>
      <c r="D147" t="s">
        <v>78</v>
      </c>
      <c r="E147">
        <v>45</v>
      </c>
      <c r="F147">
        <v>128</v>
      </c>
      <c r="G147">
        <v>3</v>
      </c>
      <c r="H147">
        <v>66</v>
      </c>
      <c r="I147">
        <v>0</v>
      </c>
      <c r="J147">
        <v>0</v>
      </c>
      <c r="K147">
        <v>0</v>
      </c>
      <c r="L147">
        <v>18</v>
      </c>
      <c r="M147">
        <v>48</v>
      </c>
    </row>
    <row r="148" spans="1:13" x14ac:dyDescent="0.35">
      <c r="A148" t="s">
        <v>69</v>
      </c>
      <c r="B148" t="s">
        <v>72</v>
      </c>
      <c r="C148" t="s">
        <v>47</v>
      </c>
      <c r="D148" t="s">
        <v>78</v>
      </c>
      <c r="E148">
        <v>55</v>
      </c>
      <c r="F148">
        <v>292</v>
      </c>
      <c r="G148">
        <v>41</v>
      </c>
      <c r="H148">
        <v>66</v>
      </c>
      <c r="I148">
        <v>0</v>
      </c>
      <c r="J148">
        <v>0</v>
      </c>
      <c r="K148">
        <v>0</v>
      </c>
      <c r="L148">
        <v>33</v>
      </c>
      <c r="M148">
        <v>33</v>
      </c>
    </row>
    <row r="149" spans="1:13" x14ac:dyDescent="0.35">
      <c r="A149" t="s">
        <v>69</v>
      </c>
      <c r="B149" t="s">
        <v>72</v>
      </c>
      <c r="C149" t="s">
        <v>48</v>
      </c>
      <c r="D149" t="s">
        <v>79</v>
      </c>
      <c r="E149">
        <v>21</v>
      </c>
      <c r="F149">
        <v>56</v>
      </c>
      <c r="G149">
        <v>19</v>
      </c>
      <c r="H149">
        <v>21</v>
      </c>
      <c r="I149">
        <v>0</v>
      </c>
      <c r="J149">
        <v>0</v>
      </c>
      <c r="K149">
        <v>0</v>
      </c>
      <c r="L149">
        <v>9</v>
      </c>
      <c r="M149">
        <v>12</v>
      </c>
    </row>
    <row r="150" spans="1:13" x14ac:dyDescent="0.35">
      <c r="A150" t="s">
        <v>69</v>
      </c>
      <c r="B150" t="s">
        <v>68</v>
      </c>
      <c r="C150" t="s">
        <v>12</v>
      </c>
      <c r="D150" t="s">
        <v>80</v>
      </c>
      <c r="E150">
        <v>21</v>
      </c>
      <c r="F150">
        <v>57</v>
      </c>
      <c r="G150">
        <v>3</v>
      </c>
      <c r="H150">
        <v>27</v>
      </c>
      <c r="I150">
        <v>0</v>
      </c>
      <c r="J150">
        <v>0</v>
      </c>
      <c r="K150">
        <v>2</v>
      </c>
      <c r="L150">
        <v>8</v>
      </c>
      <c r="M150">
        <v>17</v>
      </c>
    </row>
    <row r="151" spans="1:13" x14ac:dyDescent="0.35">
      <c r="A151" t="s">
        <v>69</v>
      </c>
      <c r="B151" t="s">
        <v>68</v>
      </c>
      <c r="C151" t="s">
        <v>13</v>
      </c>
      <c r="D151" t="s">
        <v>78</v>
      </c>
      <c r="E151">
        <v>76</v>
      </c>
      <c r="F151">
        <v>191</v>
      </c>
      <c r="G151">
        <v>25</v>
      </c>
      <c r="H151">
        <v>92</v>
      </c>
      <c r="I151">
        <v>0</v>
      </c>
      <c r="J151">
        <v>0</v>
      </c>
      <c r="K151">
        <v>0</v>
      </c>
      <c r="L151">
        <v>62</v>
      </c>
      <c r="M151">
        <v>30</v>
      </c>
    </row>
    <row r="152" spans="1:13" x14ac:dyDescent="0.35">
      <c r="A152" t="s">
        <v>69</v>
      </c>
      <c r="B152" t="s">
        <v>68</v>
      </c>
      <c r="C152" t="s">
        <v>14</v>
      </c>
      <c r="D152" t="s">
        <v>81</v>
      </c>
      <c r="E152">
        <v>22</v>
      </c>
      <c r="F152">
        <v>39</v>
      </c>
      <c r="G152">
        <v>10</v>
      </c>
      <c r="H152">
        <v>23</v>
      </c>
      <c r="I152">
        <v>0</v>
      </c>
      <c r="J152">
        <v>0</v>
      </c>
      <c r="K152">
        <v>0</v>
      </c>
      <c r="L152">
        <v>12</v>
      </c>
      <c r="M152">
        <v>11</v>
      </c>
    </row>
    <row r="153" spans="1:13" x14ac:dyDescent="0.35">
      <c r="A153" t="s">
        <v>69</v>
      </c>
      <c r="B153" t="s">
        <v>68</v>
      </c>
      <c r="C153" t="s">
        <v>15</v>
      </c>
      <c r="D153" t="s">
        <v>80</v>
      </c>
      <c r="E153">
        <v>59</v>
      </c>
      <c r="F153">
        <v>156</v>
      </c>
      <c r="G153">
        <v>45</v>
      </c>
      <c r="H153">
        <v>64</v>
      </c>
      <c r="I153">
        <v>1</v>
      </c>
      <c r="J153">
        <v>0</v>
      </c>
      <c r="K153">
        <v>1</v>
      </c>
      <c r="L153">
        <v>24</v>
      </c>
      <c r="M153">
        <v>38</v>
      </c>
    </row>
    <row r="154" spans="1:13" x14ac:dyDescent="0.35">
      <c r="A154" t="s">
        <v>69</v>
      </c>
      <c r="B154" t="s">
        <v>68</v>
      </c>
      <c r="C154" t="s">
        <v>16</v>
      </c>
      <c r="D154" t="s">
        <v>78</v>
      </c>
      <c r="E154">
        <v>217</v>
      </c>
      <c r="F154">
        <v>882</v>
      </c>
      <c r="G154">
        <v>156</v>
      </c>
      <c r="H154">
        <v>247</v>
      </c>
      <c r="I154">
        <v>0</v>
      </c>
      <c r="J154">
        <v>0</v>
      </c>
      <c r="K154">
        <v>1</v>
      </c>
      <c r="L154">
        <v>124</v>
      </c>
      <c r="M154">
        <v>122</v>
      </c>
    </row>
    <row r="155" spans="1:13" x14ac:dyDescent="0.35">
      <c r="A155" t="s">
        <v>69</v>
      </c>
      <c r="B155" t="s">
        <v>68</v>
      </c>
      <c r="C155" t="s">
        <v>17</v>
      </c>
      <c r="D155" t="s">
        <v>81</v>
      </c>
      <c r="E155">
        <v>12</v>
      </c>
      <c r="F155">
        <v>37</v>
      </c>
      <c r="G155">
        <v>24</v>
      </c>
      <c r="H155">
        <v>19</v>
      </c>
      <c r="I155">
        <v>0</v>
      </c>
      <c r="J155">
        <v>0</v>
      </c>
      <c r="K155">
        <v>0</v>
      </c>
      <c r="L155">
        <v>16</v>
      </c>
      <c r="M155">
        <v>3</v>
      </c>
    </row>
    <row r="156" spans="1:13" x14ac:dyDescent="0.35">
      <c r="A156" t="s">
        <v>69</v>
      </c>
      <c r="B156" t="s">
        <v>68</v>
      </c>
      <c r="C156" t="s">
        <v>18</v>
      </c>
      <c r="D156" t="s">
        <v>77</v>
      </c>
      <c r="E156">
        <v>53</v>
      </c>
      <c r="F156">
        <v>123</v>
      </c>
      <c r="G156">
        <v>9</v>
      </c>
      <c r="H156">
        <v>51</v>
      </c>
      <c r="I156">
        <v>1</v>
      </c>
      <c r="J156">
        <v>0</v>
      </c>
      <c r="K156">
        <v>0</v>
      </c>
      <c r="L156">
        <v>34</v>
      </c>
      <c r="M156">
        <v>16</v>
      </c>
    </row>
    <row r="157" spans="1:13" x14ac:dyDescent="0.35">
      <c r="A157" t="s">
        <v>69</v>
      </c>
      <c r="B157" t="s">
        <v>68</v>
      </c>
      <c r="C157" t="s">
        <v>19</v>
      </c>
      <c r="D157" t="s">
        <v>78</v>
      </c>
      <c r="E157">
        <v>21</v>
      </c>
      <c r="F157">
        <v>70</v>
      </c>
      <c r="G157">
        <v>5</v>
      </c>
      <c r="H157">
        <v>21</v>
      </c>
      <c r="I157">
        <v>0</v>
      </c>
      <c r="J157">
        <v>0</v>
      </c>
      <c r="K157">
        <v>0</v>
      </c>
      <c r="L157">
        <v>13</v>
      </c>
      <c r="M157">
        <v>8</v>
      </c>
    </row>
    <row r="158" spans="1:13" x14ac:dyDescent="0.35">
      <c r="A158" t="s">
        <v>69</v>
      </c>
      <c r="B158" t="s">
        <v>68</v>
      </c>
      <c r="C158" t="s">
        <v>20</v>
      </c>
      <c r="D158" t="s">
        <v>81</v>
      </c>
      <c r="E158">
        <v>54</v>
      </c>
      <c r="F158">
        <v>133</v>
      </c>
      <c r="G158">
        <v>20</v>
      </c>
      <c r="H158">
        <v>70</v>
      </c>
      <c r="I158">
        <v>0</v>
      </c>
      <c r="J158">
        <v>0</v>
      </c>
      <c r="K158">
        <v>0</v>
      </c>
      <c r="L158">
        <v>48</v>
      </c>
      <c r="M158">
        <v>22</v>
      </c>
    </row>
    <row r="159" spans="1:13" x14ac:dyDescent="0.35">
      <c r="A159" t="s">
        <v>69</v>
      </c>
      <c r="B159" t="s">
        <v>68</v>
      </c>
      <c r="C159" t="s">
        <v>21</v>
      </c>
      <c r="D159" t="s">
        <v>81</v>
      </c>
      <c r="E159">
        <v>58</v>
      </c>
      <c r="F159">
        <v>172</v>
      </c>
      <c r="G159">
        <v>30</v>
      </c>
      <c r="H159">
        <v>71</v>
      </c>
      <c r="I159">
        <v>0</v>
      </c>
      <c r="J159">
        <v>0</v>
      </c>
      <c r="K159">
        <v>0</v>
      </c>
      <c r="L159">
        <v>29</v>
      </c>
      <c r="M159">
        <v>42</v>
      </c>
    </row>
    <row r="160" spans="1:13" x14ac:dyDescent="0.35">
      <c r="A160" t="s">
        <v>69</v>
      </c>
      <c r="B160" t="s">
        <v>68</v>
      </c>
      <c r="C160" t="s">
        <v>22</v>
      </c>
      <c r="D160" t="s">
        <v>80</v>
      </c>
      <c r="E160">
        <v>30</v>
      </c>
      <c r="F160">
        <v>87</v>
      </c>
      <c r="G160">
        <v>29</v>
      </c>
      <c r="H160">
        <v>33</v>
      </c>
      <c r="I160">
        <v>0</v>
      </c>
      <c r="J160">
        <v>0</v>
      </c>
      <c r="K160">
        <v>0</v>
      </c>
      <c r="L160">
        <v>16</v>
      </c>
      <c r="M160">
        <v>17</v>
      </c>
    </row>
    <row r="161" spans="1:13" x14ac:dyDescent="0.35">
      <c r="A161" t="s">
        <v>69</v>
      </c>
      <c r="B161" t="s">
        <v>68</v>
      </c>
      <c r="C161" t="s">
        <v>23</v>
      </c>
      <c r="D161" t="s">
        <v>81</v>
      </c>
      <c r="E161">
        <v>63</v>
      </c>
      <c r="F161">
        <v>125</v>
      </c>
      <c r="G161">
        <v>40</v>
      </c>
      <c r="H161">
        <v>87</v>
      </c>
      <c r="I161">
        <v>0</v>
      </c>
      <c r="J161">
        <v>0</v>
      </c>
      <c r="K161">
        <v>0</v>
      </c>
      <c r="L161">
        <v>61</v>
      </c>
      <c r="M161">
        <v>26</v>
      </c>
    </row>
    <row r="162" spans="1:13" x14ac:dyDescent="0.35">
      <c r="A162" t="s">
        <v>69</v>
      </c>
      <c r="B162" t="s">
        <v>68</v>
      </c>
      <c r="C162" t="s">
        <v>24</v>
      </c>
      <c r="D162" t="s">
        <v>82</v>
      </c>
      <c r="E162">
        <v>27</v>
      </c>
      <c r="F162">
        <v>62</v>
      </c>
      <c r="G162">
        <v>5</v>
      </c>
      <c r="H162">
        <v>38</v>
      </c>
      <c r="I162">
        <v>0</v>
      </c>
      <c r="J162">
        <v>0</v>
      </c>
      <c r="K162">
        <v>0</v>
      </c>
      <c r="L162">
        <v>18</v>
      </c>
      <c r="M162">
        <v>20</v>
      </c>
    </row>
    <row r="163" spans="1:13" x14ac:dyDescent="0.35">
      <c r="A163" t="s">
        <v>69</v>
      </c>
      <c r="B163" t="s">
        <v>68</v>
      </c>
      <c r="C163" t="s">
        <v>25</v>
      </c>
      <c r="D163" t="s">
        <v>80</v>
      </c>
      <c r="E163">
        <v>56</v>
      </c>
      <c r="F163">
        <v>134</v>
      </c>
      <c r="G163">
        <v>21</v>
      </c>
      <c r="H163">
        <v>63</v>
      </c>
      <c r="I163">
        <v>0</v>
      </c>
      <c r="J163">
        <v>0</v>
      </c>
      <c r="K163">
        <v>0</v>
      </c>
      <c r="L163">
        <v>24</v>
      </c>
      <c r="M163">
        <v>39</v>
      </c>
    </row>
    <row r="164" spans="1:13" x14ac:dyDescent="0.35">
      <c r="A164" t="s">
        <v>69</v>
      </c>
      <c r="B164" t="s">
        <v>68</v>
      </c>
      <c r="C164" t="s">
        <v>26</v>
      </c>
      <c r="D164" t="s">
        <v>77</v>
      </c>
      <c r="E164">
        <v>280</v>
      </c>
      <c r="F164">
        <v>621</v>
      </c>
      <c r="G164">
        <v>66</v>
      </c>
      <c r="H164">
        <v>328</v>
      </c>
      <c r="I164">
        <v>0</v>
      </c>
      <c r="J164">
        <v>0</v>
      </c>
      <c r="K164">
        <v>0</v>
      </c>
      <c r="L164">
        <v>172</v>
      </c>
      <c r="M164">
        <v>156</v>
      </c>
    </row>
    <row r="165" spans="1:13" x14ac:dyDescent="0.35">
      <c r="A165" t="s">
        <v>69</v>
      </c>
      <c r="B165" t="s">
        <v>68</v>
      </c>
      <c r="C165" t="s">
        <v>27</v>
      </c>
      <c r="D165" t="s">
        <v>78</v>
      </c>
      <c r="E165">
        <v>90</v>
      </c>
      <c r="F165">
        <v>256</v>
      </c>
      <c r="G165">
        <v>30</v>
      </c>
      <c r="H165">
        <v>112</v>
      </c>
      <c r="I165">
        <v>0</v>
      </c>
      <c r="J165">
        <v>0</v>
      </c>
      <c r="K165">
        <v>0</v>
      </c>
      <c r="L165">
        <v>44</v>
      </c>
      <c r="M165">
        <v>68</v>
      </c>
    </row>
    <row r="166" spans="1:13" x14ac:dyDescent="0.35">
      <c r="A166" t="s">
        <v>69</v>
      </c>
      <c r="B166" t="s">
        <v>68</v>
      </c>
      <c r="C166" t="s">
        <v>28</v>
      </c>
      <c r="D166" t="s">
        <v>80</v>
      </c>
      <c r="E166">
        <v>37</v>
      </c>
      <c r="F166">
        <v>130</v>
      </c>
      <c r="G166">
        <v>22</v>
      </c>
      <c r="H166">
        <v>38</v>
      </c>
      <c r="I166">
        <v>0</v>
      </c>
      <c r="J166">
        <v>0</v>
      </c>
      <c r="K166">
        <v>0</v>
      </c>
      <c r="L166">
        <v>20</v>
      </c>
      <c r="M166">
        <v>18</v>
      </c>
    </row>
    <row r="167" spans="1:13" x14ac:dyDescent="0.35">
      <c r="A167" t="s">
        <v>69</v>
      </c>
      <c r="B167" t="s">
        <v>68</v>
      </c>
      <c r="C167" t="s">
        <v>29</v>
      </c>
      <c r="D167" t="s">
        <v>79</v>
      </c>
      <c r="E167">
        <v>129</v>
      </c>
      <c r="F167">
        <v>510</v>
      </c>
      <c r="G167">
        <v>62</v>
      </c>
      <c r="H167">
        <v>221</v>
      </c>
      <c r="I167">
        <v>0</v>
      </c>
      <c r="J167">
        <v>0</v>
      </c>
      <c r="K167">
        <v>0</v>
      </c>
      <c r="L167">
        <v>142</v>
      </c>
      <c r="M167">
        <v>79</v>
      </c>
    </row>
    <row r="168" spans="1:13" x14ac:dyDescent="0.35">
      <c r="A168" t="s">
        <v>69</v>
      </c>
      <c r="B168" t="s">
        <v>68</v>
      </c>
      <c r="C168" t="s">
        <v>30</v>
      </c>
      <c r="D168" t="s">
        <v>79</v>
      </c>
      <c r="E168">
        <v>177</v>
      </c>
      <c r="F168">
        <v>691</v>
      </c>
      <c r="G168">
        <v>120</v>
      </c>
      <c r="H168">
        <v>188</v>
      </c>
      <c r="I168">
        <v>0</v>
      </c>
      <c r="J168">
        <v>0</v>
      </c>
      <c r="K168">
        <v>5</v>
      </c>
      <c r="L168">
        <v>121</v>
      </c>
      <c r="M168">
        <v>62</v>
      </c>
    </row>
    <row r="169" spans="1:13" x14ac:dyDescent="0.35">
      <c r="A169" t="s">
        <v>69</v>
      </c>
      <c r="B169" t="s">
        <v>68</v>
      </c>
      <c r="C169" t="s">
        <v>31</v>
      </c>
      <c r="D169" t="s">
        <v>79</v>
      </c>
      <c r="E169">
        <v>40</v>
      </c>
      <c r="F169">
        <v>190</v>
      </c>
      <c r="G169">
        <v>40</v>
      </c>
      <c r="H169">
        <v>51</v>
      </c>
      <c r="I169">
        <v>0</v>
      </c>
      <c r="J169">
        <v>0</v>
      </c>
      <c r="K169">
        <v>0</v>
      </c>
      <c r="L169">
        <v>30</v>
      </c>
      <c r="M169">
        <v>21</v>
      </c>
    </row>
    <row r="170" spans="1:13" x14ac:dyDescent="0.35">
      <c r="A170" t="s">
        <v>69</v>
      </c>
      <c r="B170" t="s">
        <v>68</v>
      </c>
      <c r="C170" t="s">
        <v>32</v>
      </c>
      <c r="D170" t="s">
        <v>79</v>
      </c>
      <c r="E170">
        <v>10</v>
      </c>
      <c r="F170">
        <v>38</v>
      </c>
      <c r="G170">
        <v>13</v>
      </c>
      <c r="H170">
        <v>17</v>
      </c>
      <c r="I170">
        <v>0</v>
      </c>
      <c r="J170">
        <v>0</v>
      </c>
      <c r="K170">
        <v>0</v>
      </c>
      <c r="L170">
        <v>11</v>
      </c>
      <c r="M170">
        <v>6</v>
      </c>
    </row>
    <row r="171" spans="1:13" x14ac:dyDescent="0.35">
      <c r="A171" t="s">
        <v>69</v>
      </c>
      <c r="B171" t="s">
        <v>68</v>
      </c>
      <c r="C171" t="s">
        <v>33</v>
      </c>
      <c r="D171" t="s">
        <v>79</v>
      </c>
      <c r="E171">
        <v>62</v>
      </c>
      <c r="F171">
        <v>248</v>
      </c>
      <c r="G171">
        <v>28</v>
      </c>
      <c r="H171">
        <v>64</v>
      </c>
      <c r="I171">
        <v>0</v>
      </c>
      <c r="J171">
        <v>0</v>
      </c>
      <c r="K171">
        <v>0</v>
      </c>
      <c r="L171">
        <v>47</v>
      </c>
      <c r="M171">
        <v>17</v>
      </c>
    </row>
    <row r="172" spans="1:13" x14ac:dyDescent="0.35">
      <c r="A172" t="s">
        <v>69</v>
      </c>
      <c r="B172" t="s">
        <v>68</v>
      </c>
      <c r="C172" t="s">
        <v>34</v>
      </c>
      <c r="D172" t="s">
        <v>77</v>
      </c>
      <c r="E172">
        <v>137</v>
      </c>
      <c r="F172">
        <v>428</v>
      </c>
      <c r="G172">
        <v>68</v>
      </c>
      <c r="H172">
        <v>232</v>
      </c>
      <c r="I172">
        <v>1</v>
      </c>
      <c r="J172">
        <v>0</v>
      </c>
      <c r="K172">
        <v>0</v>
      </c>
      <c r="L172">
        <v>105</v>
      </c>
      <c r="M172">
        <v>126</v>
      </c>
    </row>
    <row r="173" spans="1:13" x14ac:dyDescent="0.35">
      <c r="A173" t="s">
        <v>69</v>
      </c>
      <c r="B173" t="s">
        <v>68</v>
      </c>
      <c r="C173" t="s">
        <v>35</v>
      </c>
      <c r="D173" t="s">
        <v>77</v>
      </c>
      <c r="E173">
        <v>108</v>
      </c>
      <c r="F173">
        <v>365</v>
      </c>
      <c r="G173">
        <v>76</v>
      </c>
      <c r="H173">
        <v>136</v>
      </c>
      <c r="I173">
        <v>0</v>
      </c>
      <c r="J173">
        <v>0</v>
      </c>
      <c r="K173">
        <v>0</v>
      </c>
      <c r="L173">
        <v>64</v>
      </c>
      <c r="M173">
        <v>72</v>
      </c>
    </row>
    <row r="174" spans="1:13" x14ac:dyDescent="0.35">
      <c r="A174" t="s">
        <v>69</v>
      </c>
      <c r="B174" t="s">
        <v>68</v>
      </c>
      <c r="C174" t="s">
        <v>36</v>
      </c>
      <c r="D174" t="s">
        <v>82</v>
      </c>
      <c r="E174">
        <v>159</v>
      </c>
      <c r="F174">
        <v>262</v>
      </c>
      <c r="G174">
        <v>43</v>
      </c>
      <c r="H174">
        <v>156</v>
      </c>
      <c r="I174">
        <v>2</v>
      </c>
      <c r="J174">
        <v>0</v>
      </c>
      <c r="K174">
        <v>3</v>
      </c>
      <c r="L174">
        <v>84</v>
      </c>
      <c r="M174">
        <v>67</v>
      </c>
    </row>
    <row r="175" spans="1:13" x14ac:dyDescent="0.35">
      <c r="A175" t="s">
        <v>69</v>
      </c>
      <c r="B175" t="s">
        <v>68</v>
      </c>
      <c r="C175" t="s">
        <v>37</v>
      </c>
      <c r="D175" t="s">
        <v>77</v>
      </c>
      <c r="E175">
        <v>263</v>
      </c>
      <c r="F175">
        <v>686</v>
      </c>
      <c r="G175">
        <v>59</v>
      </c>
      <c r="H175">
        <v>301</v>
      </c>
      <c r="I175">
        <v>3</v>
      </c>
      <c r="J175">
        <v>0</v>
      </c>
      <c r="K175">
        <v>0</v>
      </c>
      <c r="L175">
        <v>92</v>
      </c>
      <c r="M175">
        <v>206</v>
      </c>
    </row>
    <row r="176" spans="1:13" x14ac:dyDescent="0.35">
      <c r="A176" t="s">
        <v>69</v>
      </c>
      <c r="B176" t="s">
        <v>68</v>
      </c>
      <c r="C176" t="s">
        <v>38</v>
      </c>
      <c r="D176" t="s">
        <v>77</v>
      </c>
      <c r="E176">
        <v>180</v>
      </c>
      <c r="F176">
        <v>759</v>
      </c>
      <c r="G176">
        <v>108</v>
      </c>
      <c r="H176">
        <v>225</v>
      </c>
      <c r="I176">
        <v>0</v>
      </c>
      <c r="J176">
        <v>0</v>
      </c>
      <c r="K176">
        <v>3</v>
      </c>
      <c r="L176">
        <v>154</v>
      </c>
      <c r="M176">
        <v>68</v>
      </c>
    </row>
    <row r="177" spans="1:16" x14ac:dyDescent="0.35">
      <c r="A177" t="s">
        <v>69</v>
      </c>
      <c r="B177" t="s">
        <v>68</v>
      </c>
      <c r="C177" t="s">
        <v>39</v>
      </c>
      <c r="D177" t="s">
        <v>82</v>
      </c>
      <c r="E177">
        <v>286</v>
      </c>
      <c r="F177">
        <v>633</v>
      </c>
      <c r="G177">
        <v>129</v>
      </c>
      <c r="H177">
        <v>299</v>
      </c>
      <c r="I177">
        <v>0</v>
      </c>
      <c r="J177">
        <v>0</v>
      </c>
      <c r="K177">
        <v>0</v>
      </c>
      <c r="L177">
        <v>239</v>
      </c>
      <c r="M177">
        <v>60</v>
      </c>
    </row>
    <row r="178" spans="1:16" x14ac:dyDescent="0.35">
      <c r="A178" t="s">
        <v>69</v>
      </c>
      <c r="B178" t="s">
        <v>68</v>
      </c>
      <c r="C178" t="s">
        <v>40</v>
      </c>
      <c r="D178" t="s">
        <v>82</v>
      </c>
      <c r="E178">
        <v>134</v>
      </c>
      <c r="F178">
        <v>247</v>
      </c>
      <c r="G178">
        <v>62</v>
      </c>
      <c r="H178">
        <v>162</v>
      </c>
      <c r="I178">
        <v>0</v>
      </c>
      <c r="J178">
        <v>0</v>
      </c>
      <c r="K178">
        <v>2</v>
      </c>
      <c r="L178">
        <v>95</v>
      </c>
      <c r="M178">
        <v>65</v>
      </c>
    </row>
    <row r="179" spans="1:16" x14ac:dyDescent="0.35">
      <c r="A179" t="s">
        <v>69</v>
      </c>
      <c r="B179" t="s">
        <v>68</v>
      </c>
      <c r="C179" t="s">
        <v>41</v>
      </c>
      <c r="D179" t="s">
        <v>82</v>
      </c>
      <c r="E179">
        <v>107</v>
      </c>
      <c r="F179">
        <v>302</v>
      </c>
      <c r="G179">
        <v>63</v>
      </c>
      <c r="H179">
        <v>134</v>
      </c>
      <c r="I179">
        <v>0</v>
      </c>
      <c r="J179">
        <v>0</v>
      </c>
      <c r="K179">
        <v>0</v>
      </c>
      <c r="L179">
        <v>73</v>
      </c>
      <c r="M179">
        <v>61</v>
      </c>
    </row>
    <row r="180" spans="1:16" x14ac:dyDescent="0.35">
      <c r="A180" t="s">
        <v>69</v>
      </c>
      <c r="B180" t="s">
        <v>68</v>
      </c>
      <c r="C180" t="s">
        <v>42</v>
      </c>
      <c r="D180" t="s">
        <v>82</v>
      </c>
      <c r="E180">
        <v>163</v>
      </c>
      <c r="F180">
        <v>494</v>
      </c>
      <c r="G180">
        <v>93</v>
      </c>
      <c r="H180">
        <v>185</v>
      </c>
      <c r="I180">
        <v>1</v>
      </c>
      <c r="J180">
        <v>0</v>
      </c>
      <c r="K180">
        <v>5</v>
      </c>
      <c r="L180">
        <v>101</v>
      </c>
      <c r="M180">
        <v>78</v>
      </c>
    </row>
    <row r="181" spans="1:16" x14ac:dyDescent="0.35">
      <c r="A181" t="s">
        <v>69</v>
      </c>
      <c r="B181" t="s">
        <v>68</v>
      </c>
      <c r="C181" t="s">
        <v>43</v>
      </c>
      <c r="D181" t="s">
        <v>77</v>
      </c>
      <c r="E181">
        <v>74</v>
      </c>
      <c r="F181">
        <v>261</v>
      </c>
      <c r="G181">
        <v>34</v>
      </c>
      <c r="H181">
        <v>80</v>
      </c>
      <c r="I181">
        <v>2</v>
      </c>
      <c r="J181">
        <v>0</v>
      </c>
      <c r="K181">
        <v>0</v>
      </c>
      <c r="L181">
        <v>31</v>
      </c>
      <c r="M181">
        <v>47</v>
      </c>
    </row>
    <row r="182" spans="1:16" x14ac:dyDescent="0.35">
      <c r="A182" t="s">
        <v>69</v>
      </c>
      <c r="B182" t="s">
        <v>68</v>
      </c>
      <c r="C182" t="s">
        <v>44</v>
      </c>
      <c r="D182" t="s">
        <v>81</v>
      </c>
      <c r="E182">
        <v>27</v>
      </c>
      <c r="F182">
        <v>135</v>
      </c>
      <c r="G182">
        <v>23</v>
      </c>
      <c r="H182">
        <v>37</v>
      </c>
      <c r="I182">
        <v>0</v>
      </c>
      <c r="J182">
        <v>0</v>
      </c>
      <c r="K182">
        <v>0</v>
      </c>
      <c r="L182">
        <v>14</v>
      </c>
      <c r="M182">
        <v>23</v>
      </c>
    </row>
    <row r="183" spans="1:16" x14ac:dyDescent="0.35">
      <c r="A183" t="s">
        <v>69</v>
      </c>
      <c r="B183" t="s">
        <v>68</v>
      </c>
      <c r="C183" t="s">
        <v>45</v>
      </c>
      <c r="D183" t="s">
        <v>79</v>
      </c>
      <c r="E183">
        <v>35</v>
      </c>
      <c r="F183">
        <v>146</v>
      </c>
      <c r="G183">
        <v>25</v>
      </c>
      <c r="H183">
        <v>65</v>
      </c>
      <c r="I183">
        <v>0</v>
      </c>
      <c r="J183">
        <v>0</v>
      </c>
      <c r="K183">
        <v>0</v>
      </c>
      <c r="L183">
        <v>61</v>
      </c>
      <c r="M183">
        <v>4</v>
      </c>
    </row>
    <row r="184" spans="1:16" x14ac:dyDescent="0.35">
      <c r="A184" t="s">
        <v>69</v>
      </c>
      <c r="B184" t="s">
        <v>68</v>
      </c>
      <c r="C184" t="s">
        <v>46</v>
      </c>
      <c r="D184" t="s">
        <v>78</v>
      </c>
      <c r="E184">
        <v>70</v>
      </c>
      <c r="F184">
        <v>178</v>
      </c>
      <c r="G184">
        <v>9</v>
      </c>
      <c r="H184">
        <v>78</v>
      </c>
      <c r="I184">
        <v>0</v>
      </c>
      <c r="J184">
        <v>0</v>
      </c>
      <c r="K184">
        <v>0</v>
      </c>
      <c r="L184">
        <v>25</v>
      </c>
      <c r="M184">
        <v>53</v>
      </c>
    </row>
    <row r="185" spans="1:16" x14ac:dyDescent="0.35">
      <c r="A185" t="s">
        <v>69</v>
      </c>
      <c r="B185" t="s">
        <v>68</v>
      </c>
      <c r="C185" t="s">
        <v>47</v>
      </c>
      <c r="D185" t="s">
        <v>78</v>
      </c>
      <c r="E185">
        <v>45</v>
      </c>
      <c r="F185">
        <v>188</v>
      </c>
      <c r="G185">
        <v>25</v>
      </c>
      <c r="H185">
        <v>59</v>
      </c>
      <c r="I185">
        <v>0</v>
      </c>
      <c r="J185">
        <v>0</v>
      </c>
      <c r="K185">
        <v>0</v>
      </c>
      <c r="L185">
        <v>29</v>
      </c>
      <c r="M185">
        <v>30</v>
      </c>
    </row>
    <row r="186" spans="1:16" x14ac:dyDescent="0.35">
      <c r="A186" t="s">
        <v>69</v>
      </c>
      <c r="B186" t="s">
        <v>68</v>
      </c>
      <c r="C186" t="s">
        <v>48</v>
      </c>
      <c r="D186" t="s">
        <v>79</v>
      </c>
      <c r="E186">
        <v>25</v>
      </c>
      <c r="F186">
        <v>135</v>
      </c>
      <c r="G186">
        <v>32</v>
      </c>
      <c r="H186">
        <v>32</v>
      </c>
      <c r="I186">
        <v>0</v>
      </c>
      <c r="J186">
        <v>0</v>
      </c>
      <c r="K186">
        <v>0</v>
      </c>
      <c r="L186">
        <v>22</v>
      </c>
      <c r="M186">
        <v>10</v>
      </c>
    </row>
    <row r="187" spans="1:16" x14ac:dyDescent="0.35">
      <c r="A187" t="s">
        <v>73</v>
      </c>
      <c r="B187" t="s">
        <v>70</v>
      </c>
      <c r="C187" t="s">
        <v>12</v>
      </c>
      <c r="D187" t="s">
        <v>80</v>
      </c>
      <c r="E187">
        <v>33</v>
      </c>
      <c r="F187">
        <v>144</v>
      </c>
      <c r="G187">
        <v>13</v>
      </c>
      <c r="H187">
        <v>41</v>
      </c>
      <c r="I187">
        <v>1</v>
      </c>
      <c r="J187">
        <v>0</v>
      </c>
      <c r="K187">
        <v>0</v>
      </c>
      <c r="L187">
        <v>20</v>
      </c>
      <c r="M187">
        <v>20</v>
      </c>
      <c r="O187" t="s">
        <v>107</v>
      </c>
      <c r="P187">
        <f>SUM(E187:E334)</f>
        <v>13656</v>
      </c>
    </row>
    <row r="188" spans="1:16" x14ac:dyDescent="0.35">
      <c r="A188" t="s">
        <v>73</v>
      </c>
      <c r="B188" t="s">
        <v>70</v>
      </c>
      <c r="C188" t="s">
        <v>13</v>
      </c>
      <c r="D188" t="s">
        <v>78</v>
      </c>
      <c r="E188">
        <v>79</v>
      </c>
      <c r="F188">
        <v>245</v>
      </c>
      <c r="G188">
        <v>61</v>
      </c>
      <c r="H188">
        <v>101</v>
      </c>
      <c r="I188">
        <v>0</v>
      </c>
      <c r="J188">
        <v>0</v>
      </c>
      <c r="K188">
        <v>0</v>
      </c>
      <c r="L188">
        <v>75</v>
      </c>
      <c r="M188">
        <v>26</v>
      </c>
    </row>
    <row r="189" spans="1:16" x14ac:dyDescent="0.35">
      <c r="A189" t="s">
        <v>73</v>
      </c>
      <c r="B189" t="s">
        <v>70</v>
      </c>
      <c r="C189" t="s">
        <v>14</v>
      </c>
      <c r="D189" t="s">
        <v>81</v>
      </c>
      <c r="E189">
        <v>16</v>
      </c>
      <c r="F189">
        <v>35</v>
      </c>
      <c r="G189">
        <v>7</v>
      </c>
      <c r="H189">
        <v>16</v>
      </c>
      <c r="I189">
        <v>0</v>
      </c>
      <c r="J189">
        <v>0</v>
      </c>
      <c r="K189">
        <v>0</v>
      </c>
      <c r="L189">
        <v>12</v>
      </c>
      <c r="M189">
        <v>4</v>
      </c>
    </row>
    <row r="190" spans="1:16" x14ac:dyDescent="0.35">
      <c r="A190" t="s">
        <v>73</v>
      </c>
      <c r="B190" t="s">
        <v>70</v>
      </c>
      <c r="C190" t="s">
        <v>15</v>
      </c>
      <c r="D190" t="s">
        <v>80</v>
      </c>
      <c r="E190">
        <v>38</v>
      </c>
      <c r="F190">
        <v>103</v>
      </c>
      <c r="G190">
        <v>22</v>
      </c>
      <c r="H190">
        <v>46</v>
      </c>
      <c r="I190">
        <v>0</v>
      </c>
      <c r="J190">
        <v>0</v>
      </c>
      <c r="K190">
        <v>1</v>
      </c>
      <c r="L190">
        <v>24</v>
      </c>
      <c r="M190">
        <v>21</v>
      </c>
    </row>
    <row r="191" spans="1:16" x14ac:dyDescent="0.35">
      <c r="A191" t="s">
        <v>73</v>
      </c>
      <c r="B191" t="s">
        <v>70</v>
      </c>
      <c r="C191" t="s">
        <v>16</v>
      </c>
      <c r="D191" t="s">
        <v>78</v>
      </c>
      <c r="E191">
        <v>140</v>
      </c>
      <c r="F191">
        <v>499</v>
      </c>
      <c r="G191">
        <v>73</v>
      </c>
      <c r="H191">
        <v>165</v>
      </c>
      <c r="I191">
        <v>0</v>
      </c>
      <c r="J191">
        <v>0</v>
      </c>
      <c r="K191">
        <v>0</v>
      </c>
      <c r="L191">
        <v>90</v>
      </c>
      <c r="M191">
        <v>75</v>
      </c>
    </row>
    <row r="192" spans="1:16" x14ac:dyDescent="0.35">
      <c r="A192" t="s">
        <v>73</v>
      </c>
      <c r="B192" t="s">
        <v>70</v>
      </c>
      <c r="C192" t="s">
        <v>17</v>
      </c>
      <c r="D192" t="s">
        <v>81</v>
      </c>
      <c r="E192">
        <v>23</v>
      </c>
      <c r="F192">
        <v>61</v>
      </c>
      <c r="G192">
        <v>2</v>
      </c>
      <c r="H192">
        <v>35</v>
      </c>
      <c r="I192">
        <v>0</v>
      </c>
      <c r="J192">
        <v>0</v>
      </c>
      <c r="K192">
        <v>0</v>
      </c>
      <c r="L192">
        <v>29</v>
      </c>
      <c r="M192">
        <v>6</v>
      </c>
    </row>
    <row r="193" spans="1:13" x14ac:dyDescent="0.35">
      <c r="A193" t="s">
        <v>73</v>
      </c>
      <c r="B193" t="s">
        <v>70</v>
      </c>
      <c r="C193" t="s">
        <v>18</v>
      </c>
      <c r="D193" t="s">
        <v>77</v>
      </c>
      <c r="E193">
        <v>74</v>
      </c>
      <c r="F193">
        <v>221</v>
      </c>
      <c r="G193">
        <v>27</v>
      </c>
      <c r="H193">
        <v>80</v>
      </c>
      <c r="I193">
        <v>0</v>
      </c>
      <c r="J193">
        <v>0</v>
      </c>
      <c r="K193">
        <v>0</v>
      </c>
      <c r="L193">
        <v>55</v>
      </c>
      <c r="M193">
        <v>25</v>
      </c>
    </row>
    <row r="194" spans="1:13" x14ac:dyDescent="0.35">
      <c r="A194" t="s">
        <v>73</v>
      </c>
      <c r="B194" t="s">
        <v>70</v>
      </c>
      <c r="C194" t="s">
        <v>19</v>
      </c>
      <c r="D194" t="s">
        <v>78</v>
      </c>
      <c r="E194">
        <v>25</v>
      </c>
      <c r="F194">
        <v>114</v>
      </c>
      <c r="G194">
        <v>25</v>
      </c>
      <c r="H194">
        <v>26</v>
      </c>
      <c r="I194">
        <v>0</v>
      </c>
      <c r="J194">
        <v>0</v>
      </c>
      <c r="K194">
        <v>0</v>
      </c>
      <c r="L194">
        <v>15</v>
      </c>
      <c r="M194">
        <v>11</v>
      </c>
    </row>
    <row r="195" spans="1:13" x14ac:dyDescent="0.35">
      <c r="A195" t="s">
        <v>73</v>
      </c>
      <c r="B195" t="s">
        <v>70</v>
      </c>
      <c r="C195" t="s">
        <v>20</v>
      </c>
      <c r="D195" t="s">
        <v>81</v>
      </c>
      <c r="E195">
        <v>21</v>
      </c>
      <c r="F195">
        <v>71</v>
      </c>
      <c r="G195">
        <v>8</v>
      </c>
      <c r="H195">
        <v>23</v>
      </c>
      <c r="I195">
        <v>0</v>
      </c>
      <c r="J195">
        <v>0</v>
      </c>
      <c r="K195">
        <v>0</v>
      </c>
      <c r="L195">
        <v>13</v>
      </c>
      <c r="M195">
        <v>10</v>
      </c>
    </row>
    <row r="196" spans="1:13" x14ac:dyDescent="0.35">
      <c r="A196" t="s">
        <v>73</v>
      </c>
      <c r="B196" t="s">
        <v>70</v>
      </c>
      <c r="C196" t="s">
        <v>21</v>
      </c>
      <c r="D196" t="s">
        <v>81</v>
      </c>
      <c r="E196">
        <v>81</v>
      </c>
      <c r="F196">
        <v>227</v>
      </c>
      <c r="G196">
        <v>62</v>
      </c>
      <c r="H196">
        <v>106</v>
      </c>
      <c r="I196">
        <v>0</v>
      </c>
      <c r="J196">
        <v>0</v>
      </c>
      <c r="K196">
        <v>0</v>
      </c>
      <c r="L196">
        <v>51</v>
      </c>
      <c r="M196">
        <v>55</v>
      </c>
    </row>
    <row r="197" spans="1:13" x14ac:dyDescent="0.35">
      <c r="A197" t="s">
        <v>73</v>
      </c>
      <c r="B197" t="s">
        <v>70</v>
      </c>
      <c r="C197" t="s">
        <v>22</v>
      </c>
      <c r="D197" t="s">
        <v>80</v>
      </c>
      <c r="E197">
        <v>33</v>
      </c>
      <c r="F197">
        <v>87</v>
      </c>
      <c r="G197">
        <v>22</v>
      </c>
      <c r="H197">
        <v>40</v>
      </c>
      <c r="I197">
        <v>0</v>
      </c>
      <c r="J197">
        <v>0</v>
      </c>
      <c r="K197">
        <v>0</v>
      </c>
      <c r="L197">
        <v>20</v>
      </c>
      <c r="M197">
        <v>20</v>
      </c>
    </row>
    <row r="198" spans="1:13" x14ac:dyDescent="0.35">
      <c r="A198" t="s">
        <v>73</v>
      </c>
      <c r="B198" t="s">
        <v>70</v>
      </c>
      <c r="C198" t="s">
        <v>23</v>
      </c>
      <c r="D198" t="s">
        <v>81</v>
      </c>
      <c r="E198">
        <v>77</v>
      </c>
      <c r="F198">
        <v>176</v>
      </c>
      <c r="G198">
        <v>54</v>
      </c>
      <c r="H198">
        <v>121</v>
      </c>
      <c r="I198">
        <v>0</v>
      </c>
      <c r="J198">
        <v>0</v>
      </c>
      <c r="K198">
        <v>0</v>
      </c>
      <c r="L198">
        <v>80</v>
      </c>
      <c r="M198">
        <v>41</v>
      </c>
    </row>
    <row r="199" spans="1:13" x14ac:dyDescent="0.35">
      <c r="A199" t="s">
        <v>73</v>
      </c>
      <c r="B199" t="s">
        <v>70</v>
      </c>
      <c r="C199" t="s">
        <v>24</v>
      </c>
      <c r="D199" t="s">
        <v>82</v>
      </c>
      <c r="E199">
        <v>19</v>
      </c>
      <c r="F199">
        <v>35</v>
      </c>
      <c r="G199">
        <v>3</v>
      </c>
      <c r="H199">
        <v>27</v>
      </c>
      <c r="I199">
        <v>0</v>
      </c>
      <c r="J199">
        <v>0</v>
      </c>
      <c r="K199">
        <v>0</v>
      </c>
      <c r="L199">
        <v>19</v>
      </c>
      <c r="M199">
        <v>8</v>
      </c>
    </row>
    <row r="200" spans="1:13" x14ac:dyDescent="0.35">
      <c r="A200" t="s">
        <v>73</v>
      </c>
      <c r="B200" t="s">
        <v>70</v>
      </c>
      <c r="C200" t="s">
        <v>25</v>
      </c>
      <c r="D200" t="s">
        <v>80</v>
      </c>
      <c r="E200">
        <v>57</v>
      </c>
      <c r="F200">
        <v>211</v>
      </c>
      <c r="G200">
        <v>38</v>
      </c>
      <c r="H200">
        <v>63</v>
      </c>
      <c r="I200">
        <v>0</v>
      </c>
      <c r="J200">
        <v>0</v>
      </c>
      <c r="K200">
        <v>0</v>
      </c>
      <c r="L200">
        <v>18</v>
      </c>
      <c r="M200">
        <v>45</v>
      </c>
    </row>
    <row r="201" spans="1:13" x14ac:dyDescent="0.35">
      <c r="A201" t="s">
        <v>73</v>
      </c>
      <c r="B201" t="s">
        <v>70</v>
      </c>
      <c r="C201" t="s">
        <v>26</v>
      </c>
      <c r="D201" t="s">
        <v>77</v>
      </c>
      <c r="E201">
        <v>319</v>
      </c>
      <c r="F201">
        <v>467</v>
      </c>
      <c r="G201">
        <v>56</v>
      </c>
      <c r="H201">
        <v>438</v>
      </c>
      <c r="I201">
        <v>2</v>
      </c>
      <c r="J201">
        <v>0</v>
      </c>
      <c r="K201">
        <v>1</v>
      </c>
      <c r="L201">
        <v>240</v>
      </c>
      <c r="M201">
        <v>195</v>
      </c>
    </row>
    <row r="202" spans="1:13" x14ac:dyDescent="0.35">
      <c r="A202" t="s">
        <v>73</v>
      </c>
      <c r="B202" t="s">
        <v>70</v>
      </c>
      <c r="C202" t="s">
        <v>27</v>
      </c>
      <c r="D202" t="s">
        <v>78</v>
      </c>
      <c r="E202">
        <v>73</v>
      </c>
      <c r="F202">
        <v>274</v>
      </c>
      <c r="G202">
        <v>16</v>
      </c>
      <c r="H202">
        <v>97</v>
      </c>
      <c r="I202">
        <v>0</v>
      </c>
      <c r="J202">
        <v>0</v>
      </c>
      <c r="K202">
        <v>0</v>
      </c>
      <c r="L202">
        <v>53</v>
      </c>
      <c r="M202">
        <v>44</v>
      </c>
    </row>
    <row r="203" spans="1:13" x14ac:dyDescent="0.35">
      <c r="A203" t="s">
        <v>73</v>
      </c>
      <c r="B203" t="s">
        <v>70</v>
      </c>
      <c r="C203" t="s">
        <v>28</v>
      </c>
      <c r="D203" t="s">
        <v>80</v>
      </c>
      <c r="E203">
        <v>26</v>
      </c>
      <c r="F203">
        <v>54</v>
      </c>
      <c r="G203">
        <v>17</v>
      </c>
      <c r="H203">
        <v>27</v>
      </c>
      <c r="I203">
        <v>0</v>
      </c>
      <c r="J203">
        <v>0</v>
      </c>
      <c r="K203">
        <v>0</v>
      </c>
      <c r="L203">
        <v>5</v>
      </c>
      <c r="M203">
        <v>22</v>
      </c>
    </row>
    <row r="204" spans="1:13" x14ac:dyDescent="0.35">
      <c r="A204" t="s">
        <v>73</v>
      </c>
      <c r="B204" t="s">
        <v>70</v>
      </c>
      <c r="C204" t="s">
        <v>29</v>
      </c>
      <c r="D204" t="s">
        <v>79</v>
      </c>
      <c r="E204">
        <v>102</v>
      </c>
      <c r="F204">
        <v>417</v>
      </c>
      <c r="G204">
        <v>37</v>
      </c>
      <c r="H204">
        <v>204</v>
      </c>
      <c r="I204">
        <v>0</v>
      </c>
      <c r="J204">
        <v>0</v>
      </c>
      <c r="K204">
        <v>0</v>
      </c>
      <c r="L204">
        <v>168</v>
      </c>
      <c r="M204">
        <v>36</v>
      </c>
    </row>
    <row r="205" spans="1:13" x14ac:dyDescent="0.35">
      <c r="A205" t="s">
        <v>73</v>
      </c>
      <c r="B205" t="s">
        <v>70</v>
      </c>
      <c r="C205" t="s">
        <v>30</v>
      </c>
      <c r="D205" t="s">
        <v>79</v>
      </c>
      <c r="E205">
        <v>197</v>
      </c>
      <c r="F205">
        <v>887</v>
      </c>
      <c r="G205">
        <v>197</v>
      </c>
      <c r="H205">
        <v>196</v>
      </c>
      <c r="I205">
        <v>0</v>
      </c>
      <c r="J205">
        <v>0</v>
      </c>
      <c r="K205">
        <v>4</v>
      </c>
      <c r="L205">
        <v>110</v>
      </c>
      <c r="M205">
        <v>82</v>
      </c>
    </row>
    <row r="206" spans="1:13" x14ac:dyDescent="0.35">
      <c r="A206" t="s">
        <v>73</v>
      </c>
      <c r="B206" t="s">
        <v>70</v>
      </c>
      <c r="C206" t="s">
        <v>31</v>
      </c>
      <c r="D206" t="s">
        <v>79</v>
      </c>
      <c r="E206">
        <v>92</v>
      </c>
      <c r="F206">
        <v>417</v>
      </c>
      <c r="G206">
        <v>138</v>
      </c>
      <c r="H206">
        <v>124</v>
      </c>
      <c r="I206">
        <v>0</v>
      </c>
      <c r="J206">
        <v>0</v>
      </c>
      <c r="K206">
        <v>1</v>
      </c>
      <c r="L206">
        <v>80</v>
      </c>
      <c r="M206">
        <v>43</v>
      </c>
    </row>
    <row r="207" spans="1:13" x14ac:dyDescent="0.35">
      <c r="A207" t="s">
        <v>73</v>
      </c>
      <c r="B207" t="s">
        <v>70</v>
      </c>
      <c r="C207" t="s">
        <v>32</v>
      </c>
      <c r="D207" t="s">
        <v>79</v>
      </c>
      <c r="E207">
        <v>13</v>
      </c>
      <c r="F207">
        <v>76</v>
      </c>
      <c r="G207">
        <v>37</v>
      </c>
      <c r="H207">
        <v>18</v>
      </c>
      <c r="I207">
        <v>0</v>
      </c>
      <c r="J207">
        <v>0</v>
      </c>
      <c r="K207">
        <v>0</v>
      </c>
      <c r="L207">
        <v>10</v>
      </c>
      <c r="M207">
        <v>8</v>
      </c>
    </row>
    <row r="208" spans="1:13" x14ac:dyDescent="0.35">
      <c r="A208" t="s">
        <v>73</v>
      </c>
      <c r="B208" t="s">
        <v>70</v>
      </c>
      <c r="C208" t="s">
        <v>33</v>
      </c>
      <c r="D208" t="s">
        <v>79</v>
      </c>
      <c r="E208">
        <v>57</v>
      </c>
      <c r="F208">
        <v>229</v>
      </c>
      <c r="G208">
        <v>22</v>
      </c>
      <c r="H208">
        <v>59</v>
      </c>
      <c r="I208">
        <v>0</v>
      </c>
      <c r="J208">
        <v>0</v>
      </c>
      <c r="K208">
        <v>0</v>
      </c>
      <c r="L208">
        <v>57</v>
      </c>
      <c r="M208">
        <v>2</v>
      </c>
    </row>
    <row r="209" spans="1:13" x14ac:dyDescent="0.35">
      <c r="A209" t="s">
        <v>73</v>
      </c>
      <c r="B209" t="s">
        <v>70</v>
      </c>
      <c r="C209" t="s">
        <v>34</v>
      </c>
      <c r="D209" t="s">
        <v>77</v>
      </c>
      <c r="E209">
        <v>142</v>
      </c>
      <c r="F209">
        <v>474</v>
      </c>
      <c r="G209">
        <v>95</v>
      </c>
      <c r="H209">
        <v>222</v>
      </c>
      <c r="I209">
        <v>0</v>
      </c>
      <c r="J209">
        <v>0</v>
      </c>
      <c r="K209">
        <v>1</v>
      </c>
      <c r="L209">
        <v>132</v>
      </c>
      <c r="M209">
        <v>89</v>
      </c>
    </row>
    <row r="210" spans="1:13" x14ac:dyDescent="0.35">
      <c r="A210" t="s">
        <v>73</v>
      </c>
      <c r="B210" t="s">
        <v>70</v>
      </c>
      <c r="C210" t="s">
        <v>35</v>
      </c>
      <c r="D210" t="s">
        <v>77</v>
      </c>
      <c r="E210">
        <v>94</v>
      </c>
      <c r="F210">
        <v>315</v>
      </c>
      <c r="G210">
        <v>86</v>
      </c>
      <c r="H210">
        <v>146</v>
      </c>
      <c r="I210">
        <v>0</v>
      </c>
      <c r="J210">
        <v>0</v>
      </c>
      <c r="K210">
        <v>0</v>
      </c>
      <c r="L210">
        <v>109</v>
      </c>
      <c r="M210">
        <v>37</v>
      </c>
    </row>
    <row r="211" spans="1:13" x14ac:dyDescent="0.35">
      <c r="A211" t="s">
        <v>73</v>
      </c>
      <c r="B211" t="s">
        <v>70</v>
      </c>
      <c r="C211" t="s">
        <v>36</v>
      </c>
      <c r="D211" t="s">
        <v>82</v>
      </c>
      <c r="E211">
        <v>198</v>
      </c>
      <c r="F211">
        <v>276</v>
      </c>
      <c r="G211">
        <v>48</v>
      </c>
      <c r="H211">
        <v>198</v>
      </c>
      <c r="I211">
        <v>3</v>
      </c>
      <c r="J211">
        <v>0</v>
      </c>
      <c r="K211">
        <v>6</v>
      </c>
      <c r="L211">
        <v>88</v>
      </c>
      <c r="M211">
        <v>101</v>
      </c>
    </row>
    <row r="212" spans="1:13" x14ac:dyDescent="0.35">
      <c r="A212" t="s">
        <v>73</v>
      </c>
      <c r="B212" t="s">
        <v>70</v>
      </c>
      <c r="C212" t="s">
        <v>37</v>
      </c>
      <c r="D212" t="s">
        <v>77</v>
      </c>
      <c r="E212">
        <v>247</v>
      </c>
      <c r="F212">
        <v>556</v>
      </c>
      <c r="G212">
        <v>70</v>
      </c>
      <c r="H212">
        <v>332</v>
      </c>
      <c r="I212">
        <v>0</v>
      </c>
      <c r="J212">
        <v>0</v>
      </c>
      <c r="K212">
        <v>0</v>
      </c>
      <c r="L212">
        <v>183</v>
      </c>
      <c r="M212">
        <v>149</v>
      </c>
    </row>
    <row r="213" spans="1:13" x14ac:dyDescent="0.35">
      <c r="A213" t="s">
        <v>73</v>
      </c>
      <c r="B213" t="s">
        <v>70</v>
      </c>
      <c r="C213" t="s">
        <v>38</v>
      </c>
      <c r="D213" t="s">
        <v>77</v>
      </c>
      <c r="E213">
        <v>146</v>
      </c>
      <c r="F213">
        <v>754</v>
      </c>
      <c r="G213">
        <v>155</v>
      </c>
      <c r="H213">
        <v>197</v>
      </c>
      <c r="I213">
        <v>0</v>
      </c>
      <c r="J213">
        <v>0</v>
      </c>
      <c r="K213">
        <v>21</v>
      </c>
      <c r="L213">
        <v>124</v>
      </c>
      <c r="M213">
        <v>52</v>
      </c>
    </row>
    <row r="214" spans="1:13" x14ac:dyDescent="0.35">
      <c r="A214" t="s">
        <v>73</v>
      </c>
      <c r="B214" t="s">
        <v>70</v>
      </c>
      <c r="C214" t="s">
        <v>39</v>
      </c>
      <c r="D214" t="s">
        <v>82</v>
      </c>
      <c r="E214">
        <v>268</v>
      </c>
      <c r="F214">
        <v>656</v>
      </c>
      <c r="G214">
        <v>126</v>
      </c>
      <c r="H214">
        <v>344</v>
      </c>
      <c r="I214">
        <v>2</v>
      </c>
      <c r="J214">
        <v>0</v>
      </c>
      <c r="K214">
        <v>0</v>
      </c>
      <c r="L214">
        <v>260</v>
      </c>
      <c r="M214">
        <v>82</v>
      </c>
    </row>
    <row r="215" spans="1:13" x14ac:dyDescent="0.35">
      <c r="A215" t="s">
        <v>73</v>
      </c>
      <c r="B215" t="s">
        <v>70</v>
      </c>
      <c r="C215" t="s">
        <v>40</v>
      </c>
      <c r="D215" t="s">
        <v>82</v>
      </c>
      <c r="E215">
        <v>127</v>
      </c>
      <c r="F215">
        <v>355</v>
      </c>
      <c r="G215">
        <v>54</v>
      </c>
      <c r="H215">
        <v>157</v>
      </c>
      <c r="I215">
        <v>0</v>
      </c>
      <c r="J215">
        <v>0</v>
      </c>
      <c r="K215">
        <v>0</v>
      </c>
      <c r="L215">
        <v>95</v>
      </c>
      <c r="M215">
        <v>62</v>
      </c>
    </row>
    <row r="216" spans="1:13" x14ac:dyDescent="0.35">
      <c r="A216" t="s">
        <v>73</v>
      </c>
      <c r="B216" t="s">
        <v>70</v>
      </c>
      <c r="C216" t="s">
        <v>41</v>
      </c>
      <c r="D216" t="s">
        <v>82</v>
      </c>
      <c r="E216">
        <v>102</v>
      </c>
      <c r="F216">
        <v>376</v>
      </c>
      <c r="G216">
        <v>29</v>
      </c>
      <c r="H216">
        <v>139</v>
      </c>
      <c r="I216">
        <v>0</v>
      </c>
      <c r="J216">
        <v>0</v>
      </c>
      <c r="K216">
        <v>0</v>
      </c>
      <c r="L216">
        <v>75</v>
      </c>
      <c r="M216">
        <v>64</v>
      </c>
    </row>
    <row r="217" spans="1:13" x14ac:dyDescent="0.35">
      <c r="A217" t="s">
        <v>73</v>
      </c>
      <c r="B217" t="s">
        <v>70</v>
      </c>
      <c r="C217" t="s">
        <v>42</v>
      </c>
      <c r="D217" t="s">
        <v>82</v>
      </c>
      <c r="E217">
        <v>173</v>
      </c>
      <c r="F217">
        <v>540</v>
      </c>
      <c r="G217">
        <v>73</v>
      </c>
      <c r="H217">
        <v>205</v>
      </c>
      <c r="I217">
        <v>0</v>
      </c>
      <c r="J217">
        <v>0</v>
      </c>
      <c r="K217">
        <v>4</v>
      </c>
      <c r="L217">
        <v>124</v>
      </c>
      <c r="M217">
        <v>77</v>
      </c>
    </row>
    <row r="218" spans="1:13" x14ac:dyDescent="0.35">
      <c r="A218" t="s">
        <v>73</v>
      </c>
      <c r="B218" t="s">
        <v>70</v>
      </c>
      <c r="C218" t="s">
        <v>43</v>
      </c>
      <c r="D218" t="s">
        <v>77</v>
      </c>
      <c r="E218">
        <v>73</v>
      </c>
      <c r="F218">
        <v>270</v>
      </c>
      <c r="G218">
        <v>36</v>
      </c>
      <c r="H218">
        <v>76</v>
      </c>
      <c r="I218">
        <v>1</v>
      </c>
      <c r="J218">
        <v>0</v>
      </c>
      <c r="K218">
        <v>0</v>
      </c>
      <c r="L218">
        <v>26</v>
      </c>
      <c r="M218">
        <v>49</v>
      </c>
    </row>
    <row r="219" spans="1:13" x14ac:dyDescent="0.35">
      <c r="A219" t="s">
        <v>73</v>
      </c>
      <c r="B219" t="s">
        <v>70</v>
      </c>
      <c r="C219" t="s">
        <v>44</v>
      </c>
      <c r="D219" t="s">
        <v>81</v>
      </c>
      <c r="E219">
        <v>29</v>
      </c>
      <c r="F219">
        <v>58</v>
      </c>
      <c r="G219">
        <v>7</v>
      </c>
      <c r="H219">
        <v>38</v>
      </c>
      <c r="I219">
        <v>0</v>
      </c>
      <c r="J219">
        <v>0</v>
      </c>
      <c r="K219">
        <v>0</v>
      </c>
      <c r="L219">
        <v>20</v>
      </c>
      <c r="M219">
        <v>18</v>
      </c>
    </row>
    <row r="220" spans="1:13" x14ac:dyDescent="0.35">
      <c r="A220" t="s">
        <v>73</v>
      </c>
      <c r="B220" t="s">
        <v>70</v>
      </c>
      <c r="C220" t="s">
        <v>45</v>
      </c>
      <c r="D220" t="s">
        <v>79</v>
      </c>
      <c r="E220">
        <v>27</v>
      </c>
      <c r="F220">
        <v>103</v>
      </c>
      <c r="G220">
        <v>13</v>
      </c>
      <c r="H220">
        <v>33</v>
      </c>
      <c r="I220">
        <v>0</v>
      </c>
      <c r="J220">
        <v>0</v>
      </c>
      <c r="K220">
        <v>0</v>
      </c>
      <c r="L220">
        <v>19</v>
      </c>
      <c r="M220">
        <v>14</v>
      </c>
    </row>
    <row r="221" spans="1:13" x14ac:dyDescent="0.35">
      <c r="A221" t="s">
        <v>73</v>
      </c>
      <c r="B221" t="s">
        <v>70</v>
      </c>
      <c r="C221" t="s">
        <v>46</v>
      </c>
      <c r="D221" t="s">
        <v>78</v>
      </c>
      <c r="E221">
        <v>71</v>
      </c>
      <c r="F221">
        <v>248</v>
      </c>
      <c r="G221">
        <v>32</v>
      </c>
      <c r="H221">
        <v>74</v>
      </c>
      <c r="I221">
        <v>0</v>
      </c>
      <c r="J221">
        <v>0</v>
      </c>
      <c r="K221">
        <v>3</v>
      </c>
      <c r="L221">
        <v>21</v>
      </c>
      <c r="M221">
        <v>50</v>
      </c>
    </row>
    <row r="222" spans="1:13" x14ac:dyDescent="0.35">
      <c r="A222" t="s">
        <v>73</v>
      </c>
      <c r="B222" t="s">
        <v>70</v>
      </c>
      <c r="C222" t="s">
        <v>47</v>
      </c>
      <c r="D222" t="s">
        <v>78</v>
      </c>
      <c r="E222">
        <v>26</v>
      </c>
      <c r="F222">
        <v>133</v>
      </c>
      <c r="G222">
        <v>63</v>
      </c>
      <c r="H222">
        <v>38</v>
      </c>
      <c r="I222">
        <v>0</v>
      </c>
      <c r="J222">
        <v>0</v>
      </c>
      <c r="K222">
        <v>0</v>
      </c>
      <c r="L222">
        <v>21</v>
      </c>
      <c r="M222">
        <v>17</v>
      </c>
    </row>
    <row r="223" spans="1:13" x14ac:dyDescent="0.35">
      <c r="A223" t="s">
        <v>73</v>
      </c>
      <c r="B223" t="s">
        <v>70</v>
      </c>
      <c r="C223" t="s">
        <v>48</v>
      </c>
      <c r="D223" t="s">
        <v>79</v>
      </c>
      <c r="E223">
        <v>27</v>
      </c>
      <c r="F223">
        <v>130</v>
      </c>
      <c r="G223">
        <v>10</v>
      </c>
      <c r="H223">
        <v>31</v>
      </c>
      <c r="I223">
        <v>0</v>
      </c>
      <c r="J223">
        <v>0</v>
      </c>
      <c r="K223">
        <v>0</v>
      </c>
      <c r="L223">
        <v>20</v>
      </c>
      <c r="M223">
        <v>11</v>
      </c>
    </row>
    <row r="224" spans="1:13" x14ac:dyDescent="0.35">
      <c r="A224" t="s">
        <v>73</v>
      </c>
      <c r="B224" t="s">
        <v>71</v>
      </c>
      <c r="C224" t="s">
        <v>12</v>
      </c>
      <c r="D224" t="s">
        <v>80</v>
      </c>
      <c r="E224">
        <v>29</v>
      </c>
      <c r="F224">
        <v>107</v>
      </c>
      <c r="G224">
        <v>23</v>
      </c>
      <c r="H224">
        <v>42</v>
      </c>
      <c r="I224">
        <v>0</v>
      </c>
      <c r="J224">
        <v>0</v>
      </c>
      <c r="K224">
        <v>0</v>
      </c>
      <c r="L224">
        <v>21</v>
      </c>
      <c r="M224">
        <v>21</v>
      </c>
    </row>
    <row r="225" spans="1:13" x14ac:dyDescent="0.35">
      <c r="A225" t="s">
        <v>73</v>
      </c>
      <c r="B225" t="s">
        <v>71</v>
      </c>
      <c r="C225" t="s">
        <v>13</v>
      </c>
      <c r="D225" t="s">
        <v>78</v>
      </c>
      <c r="E225">
        <v>64</v>
      </c>
      <c r="F225">
        <v>176</v>
      </c>
      <c r="G225">
        <v>25</v>
      </c>
      <c r="H225">
        <v>85</v>
      </c>
      <c r="I225">
        <v>0</v>
      </c>
      <c r="J225">
        <v>0</v>
      </c>
      <c r="K225">
        <v>0</v>
      </c>
      <c r="L225">
        <v>50</v>
      </c>
      <c r="M225">
        <v>35</v>
      </c>
    </row>
    <row r="226" spans="1:13" x14ac:dyDescent="0.35">
      <c r="A226" t="s">
        <v>73</v>
      </c>
      <c r="B226" t="s">
        <v>71</v>
      </c>
      <c r="C226" t="s">
        <v>14</v>
      </c>
      <c r="D226" t="s">
        <v>81</v>
      </c>
      <c r="E226">
        <v>28</v>
      </c>
      <c r="F226">
        <v>63</v>
      </c>
      <c r="G226">
        <v>12</v>
      </c>
      <c r="H226">
        <v>31</v>
      </c>
      <c r="I226">
        <v>0</v>
      </c>
      <c r="J226">
        <v>0</v>
      </c>
      <c r="K226">
        <v>0</v>
      </c>
      <c r="L226">
        <v>17</v>
      </c>
      <c r="M226">
        <v>14</v>
      </c>
    </row>
    <row r="227" spans="1:13" x14ac:dyDescent="0.35">
      <c r="A227" t="s">
        <v>73</v>
      </c>
      <c r="B227" t="s">
        <v>71</v>
      </c>
      <c r="C227" t="s">
        <v>15</v>
      </c>
      <c r="D227" t="s">
        <v>80</v>
      </c>
      <c r="E227">
        <v>29</v>
      </c>
      <c r="F227">
        <v>45</v>
      </c>
      <c r="G227">
        <v>18</v>
      </c>
      <c r="H227">
        <v>30</v>
      </c>
      <c r="I227">
        <v>0</v>
      </c>
      <c r="J227">
        <v>0</v>
      </c>
      <c r="K227">
        <v>0</v>
      </c>
      <c r="L227">
        <v>7</v>
      </c>
      <c r="M227">
        <v>23</v>
      </c>
    </row>
    <row r="228" spans="1:13" x14ac:dyDescent="0.35">
      <c r="A228" t="s">
        <v>73</v>
      </c>
      <c r="B228" t="s">
        <v>71</v>
      </c>
      <c r="C228" t="s">
        <v>16</v>
      </c>
      <c r="D228" t="s">
        <v>78</v>
      </c>
      <c r="E228">
        <v>90</v>
      </c>
      <c r="F228">
        <v>351</v>
      </c>
      <c r="G228">
        <v>79</v>
      </c>
      <c r="H228">
        <v>107</v>
      </c>
      <c r="I228">
        <v>0</v>
      </c>
      <c r="J228">
        <v>0</v>
      </c>
      <c r="K228">
        <v>0</v>
      </c>
      <c r="L228">
        <v>62</v>
      </c>
      <c r="M228">
        <v>45</v>
      </c>
    </row>
    <row r="229" spans="1:13" x14ac:dyDescent="0.35">
      <c r="A229" t="s">
        <v>73</v>
      </c>
      <c r="B229" t="s">
        <v>71</v>
      </c>
      <c r="C229" t="s">
        <v>17</v>
      </c>
      <c r="D229" t="s">
        <v>81</v>
      </c>
      <c r="E229">
        <v>15</v>
      </c>
      <c r="F229">
        <v>25</v>
      </c>
      <c r="G229">
        <v>4</v>
      </c>
      <c r="H229">
        <v>23</v>
      </c>
      <c r="I229">
        <v>0</v>
      </c>
      <c r="J229">
        <v>0</v>
      </c>
      <c r="K229">
        <v>0</v>
      </c>
      <c r="L229">
        <v>21</v>
      </c>
      <c r="M229">
        <v>2</v>
      </c>
    </row>
    <row r="230" spans="1:13" x14ac:dyDescent="0.35">
      <c r="A230" t="s">
        <v>73</v>
      </c>
      <c r="B230" t="s">
        <v>71</v>
      </c>
      <c r="C230" t="s">
        <v>18</v>
      </c>
      <c r="D230" t="s">
        <v>77</v>
      </c>
      <c r="E230">
        <v>84</v>
      </c>
      <c r="F230">
        <v>273</v>
      </c>
      <c r="G230">
        <v>51</v>
      </c>
      <c r="H230">
        <v>90</v>
      </c>
      <c r="I230">
        <v>1</v>
      </c>
      <c r="J230">
        <v>0</v>
      </c>
      <c r="K230">
        <v>0</v>
      </c>
      <c r="L230">
        <v>51</v>
      </c>
      <c r="M230">
        <v>38</v>
      </c>
    </row>
    <row r="231" spans="1:13" x14ac:dyDescent="0.35">
      <c r="A231" t="s">
        <v>73</v>
      </c>
      <c r="B231" t="s">
        <v>71</v>
      </c>
      <c r="C231" t="s">
        <v>19</v>
      </c>
      <c r="D231" t="s">
        <v>78</v>
      </c>
      <c r="E231">
        <v>13</v>
      </c>
      <c r="F231">
        <v>57</v>
      </c>
      <c r="G231">
        <v>7</v>
      </c>
      <c r="H231">
        <v>12</v>
      </c>
      <c r="I231">
        <v>0</v>
      </c>
      <c r="J231">
        <v>0</v>
      </c>
      <c r="K231">
        <v>0</v>
      </c>
      <c r="L231">
        <v>6</v>
      </c>
      <c r="M231">
        <v>6</v>
      </c>
    </row>
    <row r="232" spans="1:13" x14ac:dyDescent="0.35">
      <c r="A232" t="s">
        <v>73</v>
      </c>
      <c r="B232" t="s">
        <v>71</v>
      </c>
      <c r="C232" t="s">
        <v>20</v>
      </c>
      <c r="D232" t="s">
        <v>81</v>
      </c>
      <c r="E232">
        <v>29</v>
      </c>
      <c r="F232">
        <v>60</v>
      </c>
      <c r="G232">
        <v>18</v>
      </c>
      <c r="H232">
        <v>36</v>
      </c>
      <c r="I232">
        <v>0</v>
      </c>
      <c r="J232">
        <v>0</v>
      </c>
      <c r="K232">
        <v>0</v>
      </c>
      <c r="L232">
        <v>20</v>
      </c>
      <c r="M232">
        <v>16</v>
      </c>
    </row>
    <row r="233" spans="1:13" x14ac:dyDescent="0.35">
      <c r="A233" t="s">
        <v>73</v>
      </c>
      <c r="B233" t="s">
        <v>71</v>
      </c>
      <c r="C233" t="s">
        <v>21</v>
      </c>
      <c r="D233" t="s">
        <v>81</v>
      </c>
      <c r="E233">
        <v>66</v>
      </c>
      <c r="F233">
        <v>173</v>
      </c>
      <c r="G233">
        <v>32</v>
      </c>
      <c r="H233">
        <v>96</v>
      </c>
      <c r="I233">
        <v>1</v>
      </c>
      <c r="J233">
        <v>0</v>
      </c>
      <c r="K233">
        <v>2</v>
      </c>
      <c r="L233">
        <v>35</v>
      </c>
      <c r="M233">
        <v>58</v>
      </c>
    </row>
    <row r="234" spans="1:13" x14ac:dyDescent="0.35">
      <c r="A234" t="s">
        <v>73</v>
      </c>
      <c r="B234" t="s">
        <v>71</v>
      </c>
      <c r="C234" t="s">
        <v>22</v>
      </c>
      <c r="D234" t="s">
        <v>80</v>
      </c>
      <c r="E234">
        <v>25</v>
      </c>
      <c r="F234">
        <v>76</v>
      </c>
      <c r="G234">
        <v>10</v>
      </c>
      <c r="H234">
        <v>26</v>
      </c>
      <c r="I234">
        <v>0</v>
      </c>
      <c r="J234">
        <v>0</v>
      </c>
      <c r="K234">
        <v>0</v>
      </c>
      <c r="L234">
        <v>11</v>
      </c>
      <c r="M234">
        <v>15</v>
      </c>
    </row>
    <row r="235" spans="1:13" x14ac:dyDescent="0.35">
      <c r="A235" t="s">
        <v>73</v>
      </c>
      <c r="B235" t="s">
        <v>71</v>
      </c>
      <c r="C235" t="s">
        <v>23</v>
      </c>
      <c r="D235" t="s">
        <v>81</v>
      </c>
      <c r="E235">
        <v>58</v>
      </c>
      <c r="F235">
        <v>207</v>
      </c>
      <c r="G235">
        <v>36</v>
      </c>
      <c r="H235">
        <v>90</v>
      </c>
      <c r="I235">
        <v>0</v>
      </c>
      <c r="J235">
        <v>0</v>
      </c>
      <c r="K235">
        <v>0</v>
      </c>
      <c r="L235">
        <v>55</v>
      </c>
      <c r="M235">
        <v>35</v>
      </c>
    </row>
    <row r="236" spans="1:13" x14ac:dyDescent="0.35">
      <c r="A236" t="s">
        <v>73</v>
      </c>
      <c r="B236" t="s">
        <v>71</v>
      </c>
      <c r="C236" t="s">
        <v>24</v>
      </c>
      <c r="D236" t="s">
        <v>82</v>
      </c>
      <c r="E236">
        <v>31</v>
      </c>
      <c r="F236">
        <v>58</v>
      </c>
      <c r="G236">
        <v>13</v>
      </c>
      <c r="H236">
        <v>61</v>
      </c>
      <c r="I236">
        <v>1</v>
      </c>
      <c r="J236">
        <v>0</v>
      </c>
      <c r="K236">
        <v>0</v>
      </c>
      <c r="L236">
        <v>54</v>
      </c>
      <c r="M236">
        <v>6</v>
      </c>
    </row>
    <row r="237" spans="1:13" x14ac:dyDescent="0.35">
      <c r="A237" t="s">
        <v>73</v>
      </c>
      <c r="B237" t="s">
        <v>71</v>
      </c>
      <c r="C237" t="s">
        <v>25</v>
      </c>
      <c r="D237" t="s">
        <v>80</v>
      </c>
      <c r="E237">
        <v>70</v>
      </c>
      <c r="F237">
        <v>215</v>
      </c>
      <c r="G237">
        <v>24</v>
      </c>
      <c r="H237">
        <v>75</v>
      </c>
      <c r="I237">
        <v>0</v>
      </c>
      <c r="J237">
        <v>0</v>
      </c>
      <c r="K237">
        <v>0</v>
      </c>
      <c r="L237">
        <v>28</v>
      </c>
      <c r="M237">
        <v>47</v>
      </c>
    </row>
    <row r="238" spans="1:13" x14ac:dyDescent="0.35">
      <c r="A238" t="s">
        <v>73</v>
      </c>
      <c r="B238" t="s">
        <v>71</v>
      </c>
      <c r="C238" t="s">
        <v>26</v>
      </c>
      <c r="D238" t="s">
        <v>77</v>
      </c>
      <c r="E238">
        <v>538</v>
      </c>
      <c r="F238">
        <v>1028</v>
      </c>
      <c r="G238">
        <v>111</v>
      </c>
      <c r="H238">
        <v>842</v>
      </c>
      <c r="I238">
        <v>1</v>
      </c>
      <c r="J238">
        <v>0</v>
      </c>
      <c r="K238">
        <v>2</v>
      </c>
      <c r="L238">
        <v>425</v>
      </c>
      <c r="M238">
        <v>414</v>
      </c>
    </row>
    <row r="239" spans="1:13" x14ac:dyDescent="0.35">
      <c r="A239" t="s">
        <v>73</v>
      </c>
      <c r="B239" t="s">
        <v>71</v>
      </c>
      <c r="C239" t="s">
        <v>27</v>
      </c>
      <c r="D239" t="s">
        <v>78</v>
      </c>
      <c r="E239">
        <v>81</v>
      </c>
      <c r="F239">
        <v>199</v>
      </c>
      <c r="G239">
        <v>35</v>
      </c>
      <c r="H239">
        <v>94</v>
      </c>
      <c r="I239">
        <v>0</v>
      </c>
      <c r="J239">
        <v>0</v>
      </c>
      <c r="K239">
        <v>0</v>
      </c>
      <c r="L239">
        <v>43</v>
      </c>
      <c r="M239">
        <v>51</v>
      </c>
    </row>
    <row r="240" spans="1:13" x14ac:dyDescent="0.35">
      <c r="A240" t="s">
        <v>73</v>
      </c>
      <c r="B240" t="s">
        <v>71</v>
      </c>
      <c r="C240" t="s">
        <v>28</v>
      </c>
      <c r="D240" t="s">
        <v>80</v>
      </c>
      <c r="E240">
        <v>20</v>
      </c>
      <c r="F240">
        <v>46</v>
      </c>
      <c r="G240">
        <v>9</v>
      </c>
      <c r="H240">
        <v>26</v>
      </c>
      <c r="I240">
        <v>0</v>
      </c>
      <c r="J240">
        <v>0</v>
      </c>
      <c r="K240">
        <v>0</v>
      </c>
      <c r="L240">
        <v>6</v>
      </c>
      <c r="M240">
        <v>20</v>
      </c>
    </row>
    <row r="241" spans="1:13" x14ac:dyDescent="0.35">
      <c r="A241" t="s">
        <v>73</v>
      </c>
      <c r="B241" t="s">
        <v>71</v>
      </c>
      <c r="C241" t="s">
        <v>29</v>
      </c>
      <c r="D241" t="s">
        <v>79</v>
      </c>
      <c r="E241">
        <v>88</v>
      </c>
      <c r="F241">
        <v>333</v>
      </c>
      <c r="G241">
        <v>46</v>
      </c>
      <c r="H241">
        <v>147</v>
      </c>
      <c r="I241">
        <v>0</v>
      </c>
      <c r="J241">
        <v>1</v>
      </c>
      <c r="K241">
        <v>1</v>
      </c>
      <c r="L241">
        <v>99</v>
      </c>
      <c r="M241">
        <v>46</v>
      </c>
    </row>
    <row r="242" spans="1:13" x14ac:dyDescent="0.35">
      <c r="A242" t="s">
        <v>73</v>
      </c>
      <c r="B242" t="s">
        <v>71</v>
      </c>
      <c r="C242" t="s">
        <v>30</v>
      </c>
      <c r="D242" t="s">
        <v>79</v>
      </c>
      <c r="E242">
        <v>181</v>
      </c>
      <c r="F242">
        <v>717</v>
      </c>
      <c r="G242">
        <v>177</v>
      </c>
      <c r="H242">
        <v>181</v>
      </c>
      <c r="I242">
        <v>0</v>
      </c>
      <c r="J242">
        <v>0</v>
      </c>
      <c r="K242">
        <v>6</v>
      </c>
      <c r="L242">
        <v>99</v>
      </c>
      <c r="M242">
        <v>76</v>
      </c>
    </row>
    <row r="243" spans="1:13" x14ac:dyDescent="0.35">
      <c r="A243" t="s">
        <v>73</v>
      </c>
      <c r="B243" t="s">
        <v>71</v>
      </c>
      <c r="C243" t="s">
        <v>31</v>
      </c>
      <c r="D243" t="s">
        <v>79</v>
      </c>
      <c r="E243">
        <v>91</v>
      </c>
      <c r="F243">
        <v>406</v>
      </c>
      <c r="G243">
        <v>74</v>
      </c>
      <c r="H243">
        <v>107</v>
      </c>
      <c r="I243">
        <v>0</v>
      </c>
      <c r="J243">
        <v>0</v>
      </c>
      <c r="K243">
        <v>0</v>
      </c>
      <c r="L243">
        <v>71</v>
      </c>
      <c r="M243">
        <v>36</v>
      </c>
    </row>
    <row r="244" spans="1:13" x14ac:dyDescent="0.35">
      <c r="A244" t="s">
        <v>73</v>
      </c>
      <c r="B244" t="s">
        <v>71</v>
      </c>
      <c r="C244" t="s">
        <v>32</v>
      </c>
      <c r="D244" t="s">
        <v>79</v>
      </c>
      <c r="E244">
        <v>26</v>
      </c>
      <c r="F244">
        <v>131</v>
      </c>
      <c r="G244">
        <v>22</v>
      </c>
      <c r="H244">
        <v>28</v>
      </c>
      <c r="I244">
        <v>0</v>
      </c>
      <c r="J244">
        <v>0</v>
      </c>
      <c r="K244">
        <v>0</v>
      </c>
      <c r="L244">
        <v>21</v>
      </c>
      <c r="M244">
        <v>7</v>
      </c>
    </row>
    <row r="245" spans="1:13" x14ac:dyDescent="0.35">
      <c r="A245" t="s">
        <v>73</v>
      </c>
      <c r="B245" t="s">
        <v>71</v>
      </c>
      <c r="C245" t="s">
        <v>33</v>
      </c>
      <c r="D245" t="s">
        <v>79</v>
      </c>
      <c r="E245">
        <v>39</v>
      </c>
      <c r="F245">
        <v>138</v>
      </c>
      <c r="G245">
        <v>13</v>
      </c>
      <c r="H245">
        <v>39</v>
      </c>
      <c r="I245">
        <v>0</v>
      </c>
      <c r="J245">
        <v>0</v>
      </c>
      <c r="K245">
        <v>0</v>
      </c>
      <c r="L245">
        <v>33</v>
      </c>
      <c r="M245">
        <v>6</v>
      </c>
    </row>
    <row r="246" spans="1:13" x14ac:dyDescent="0.35">
      <c r="A246" t="s">
        <v>73</v>
      </c>
      <c r="B246" t="s">
        <v>71</v>
      </c>
      <c r="C246" t="s">
        <v>34</v>
      </c>
      <c r="D246" t="s">
        <v>77</v>
      </c>
      <c r="E246">
        <v>139</v>
      </c>
      <c r="F246">
        <v>395</v>
      </c>
      <c r="G246">
        <v>81</v>
      </c>
      <c r="H246">
        <v>233</v>
      </c>
      <c r="I246">
        <v>1</v>
      </c>
      <c r="J246">
        <v>0</v>
      </c>
      <c r="K246">
        <v>2</v>
      </c>
      <c r="L246">
        <v>131</v>
      </c>
      <c r="M246">
        <v>99</v>
      </c>
    </row>
    <row r="247" spans="1:13" x14ac:dyDescent="0.35">
      <c r="A247" t="s">
        <v>73</v>
      </c>
      <c r="B247" t="s">
        <v>71</v>
      </c>
      <c r="C247" t="s">
        <v>35</v>
      </c>
      <c r="D247" t="s">
        <v>77</v>
      </c>
      <c r="E247">
        <v>93</v>
      </c>
      <c r="F247">
        <v>342</v>
      </c>
      <c r="G247">
        <v>67</v>
      </c>
      <c r="H247">
        <v>127</v>
      </c>
      <c r="I247">
        <v>1</v>
      </c>
      <c r="J247">
        <v>0</v>
      </c>
      <c r="K247">
        <v>0</v>
      </c>
      <c r="L247">
        <v>67</v>
      </c>
      <c r="M247">
        <v>59</v>
      </c>
    </row>
    <row r="248" spans="1:13" x14ac:dyDescent="0.35">
      <c r="A248" t="s">
        <v>73</v>
      </c>
      <c r="B248" t="s">
        <v>71</v>
      </c>
      <c r="C248" t="s">
        <v>36</v>
      </c>
      <c r="D248" t="s">
        <v>82</v>
      </c>
      <c r="E248">
        <v>148</v>
      </c>
      <c r="F248">
        <v>209</v>
      </c>
      <c r="G248">
        <v>32</v>
      </c>
      <c r="H248">
        <v>149</v>
      </c>
      <c r="I248">
        <v>4</v>
      </c>
      <c r="J248">
        <v>1</v>
      </c>
      <c r="K248">
        <v>0</v>
      </c>
      <c r="L248">
        <v>87</v>
      </c>
      <c r="M248">
        <v>57</v>
      </c>
    </row>
    <row r="249" spans="1:13" x14ac:dyDescent="0.35">
      <c r="A249" t="s">
        <v>73</v>
      </c>
      <c r="B249" t="s">
        <v>71</v>
      </c>
      <c r="C249" t="s">
        <v>37</v>
      </c>
      <c r="D249" t="s">
        <v>77</v>
      </c>
      <c r="E249">
        <v>237</v>
      </c>
      <c r="F249">
        <v>602</v>
      </c>
      <c r="G249">
        <v>65</v>
      </c>
      <c r="H249">
        <v>306</v>
      </c>
      <c r="I249">
        <v>1</v>
      </c>
      <c r="J249">
        <v>1</v>
      </c>
      <c r="K249">
        <v>0</v>
      </c>
      <c r="L249">
        <v>133</v>
      </c>
      <c r="M249">
        <v>171</v>
      </c>
    </row>
    <row r="250" spans="1:13" x14ac:dyDescent="0.35">
      <c r="A250" t="s">
        <v>73</v>
      </c>
      <c r="B250" t="s">
        <v>71</v>
      </c>
      <c r="C250" t="s">
        <v>38</v>
      </c>
      <c r="D250" t="s">
        <v>77</v>
      </c>
      <c r="E250">
        <v>128</v>
      </c>
      <c r="F250">
        <v>456</v>
      </c>
      <c r="G250">
        <v>75</v>
      </c>
      <c r="H250">
        <v>185</v>
      </c>
      <c r="I250">
        <v>1</v>
      </c>
      <c r="J250">
        <v>0</v>
      </c>
      <c r="K250">
        <v>2</v>
      </c>
      <c r="L250">
        <v>141</v>
      </c>
      <c r="M250">
        <v>41</v>
      </c>
    </row>
    <row r="251" spans="1:13" x14ac:dyDescent="0.35">
      <c r="A251" t="s">
        <v>73</v>
      </c>
      <c r="B251" t="s">
        <v>71</v>
      </c>
      <c r="C251" t="s">
        <v>39</v>
      </c>
      <c r="D251" t="s">
        <v>82</v>
      </c>
      <c r="E251">
        <v>239</v>
      </c>
      <c r="F251">
        <v>595</v>
      </c>
      <c r="G251">
        <v>90</v>
      </c>
      <c r="H251">
        <v>344</v>
      </c>
      <c r="I251">
        <v>2</v>
      </c>
      <c r="J251">
        <v>0</v>
      </c>
      <c r="K251">
        <v>0</v>
      </c>
      <c r="L251">
        <v>243</v>
      </c>
      <c r="M251">
        <v>99</v>
      </c>
    </row>
    <row r="252" spans="1:13" x14ac:dyDescent="0.35">
      <c r="A252" t="s">
        <v>73</v>
      </c>
      <c r="B252" t="s">
        <v>71</v>
      </c>
      <c r="C252" t="s">
        <v>40</v>
      </c>
      <c r="D252" t="s">
        <v>82</v>
      </c>
      <c r="E252">
        <v>114</v>
      </c>
      <c r="F252">
        <v>244</v>
      </c>
      <c r="G252">
        <v>35</v>
      </c>
      <c r="H252">
        <v>156</v>
      </c>
      <c r="I252">
        <v>0</v>
      </c>
      <c r="J252">
        <v>0</v>
      </c>
      <c r="K252">
        <v>0</v>
      </c>
      <c r="L252">
        <v>90</v>
      </c>
      <c r="M252">
        <v>66</v>
      </c>
    </row>
    <row r="253" spans="1:13" x14ac:dyDescent="0.35">
      <c r="A253" t="s">
        <v>73</v>
      </c>
      <c r="B253" t="s">
        <v>71</v>
      </c>
      <c r="C253" t="s">
        <v>41</v>
      </c>
      <c r="D253" t="s">
        <v>82</v>
      </c>
      <c r="E253">
        <v>78</v>
      </c>
      <c r="F253">
        <v>245</v>
      </c>
      <c r="G253">
        <v>20</v>
      </c>
      <c r="H253">
        <v>116</v>
      </c>
      <c r="I253">
        <v>0</v>
      </c>
      <c r="J253">
        <v>0</v>
      </c>
      <c r="K253">
        <v>0</v>
      </c>
      <c r="L253">
        <v>61</v>
      </c>
      <c r="M253">
        <v>55</v>
      </c>
    </row>
    <row r="254" spans="1:13" x14ac:dyDescent="0.35">
      <c r="A254" t="s">
        <v>73</v>
      </c>
      <c r="B254" t="s">
        <v>71</v>
      </c>
      <c r="C254" t="s">
        <v>42</v>
      </c>
      <c r="D254" t="s">
        <v>82</v>
      </c>
      <c r="E254">
        <v>171</v>
      </c>
      <c r="F254">
        <v>378</v>
      </c>
      <c r="G254">
        <v>64</v>
      </c>
      <c r="H254">
        <v>195</v>
      </c>
      <c r="I254">
        <v>0</v>
      </c>
      <c r="J254">
        <v>0</v>
      </c>
      <c r="K254">
        <v>4</v>
      </c>
      <c r="L254">
        <v>106</v>
      </c>
      <c r="M254">
        <v>85</v>
      </c>
    </row>
    <row r="255" spans="1:13" x14ac:dyDescent="0.35">
      <c r="A255" t="s">
        <v>73</v>
      </c>
      <c r="B255" t="s">
        <v>71</v>
      </c>
      <c r="C255" t="s">
        <v>43</v>
      </c>
      <c r="D255" t="s">
        <v>77</v>
      </c>
      <c r="E255">
        <v>62</v>
      </c>
      <c r="F255">
        <v>184</v>
      </c>
      <c r="G255">
        <v>39</v>
      </c>
      <c r="H255">
        <v>75</v>
      </c>
      <c r="I255">
        <v>0</v>
      </c>
      <c r="J255">
        <v>0</v>
      </c>
      <c r="K255">
        <v>1</v>
      </c>
      <c r="L255">
        <v>26</v>
      </c>
      <c r="M255">
        <v>48</v>
      </c>
    </row>
    <row r="256" spans="1:13" x14ac:dyDescent="0.35">
      <c r="A256" t="s">
        <v>73</v>
      </c>
      <c r="B256" t="s">
        <v>71</v>
      </c>
      <c r="C256" t="s">
        <v>44</v>
      </c>
      <c r="D256" t="s">
        <v>81</v>
      </c>
      <c r="E256">
        <v>22</v>
      </c>
      <c r="F256">
        <v>54</v>
      </c>
      <c r="G256">
        <v>6</v>
      </c>
      <c r="H256">
        <v>23</v>
      </c>
      <c r="I256">
        <v>0</v>
      </c>
      <c r="J256">
        <v>0</v>
      </c>
      <c r="K256">
        <v>0</v>
      </c>
      <c r="L256">
        <v>7</v>
      </c>
      <c r="M256">
        <v>16</v>
      </c>
    </row>
    <row r="257" spans="1:13" x14ac:dyDescent="0.35">
      <c r="A257" t="s">
        <v>73</v>
      </c>
      <c r="B257" t="s">
        <v>71</v>
      </c>
      <c r="C257" t="s">
        <v>45</v>
      </c>
      <c r="D257" t="s">
        <v>79</v>
      </c>
      <c r="E257">
        <v>31</v>
      </c>
      <c r="F257">
        <v>126</v>
      </c>
      <c r="G257">
        <v>68</v>
      </c>
      <c r="H257">
        <v>40</v>
      </c>
      <c r="I257">
        <v>0</v>
      </c>
      <c r="J257">
        <v>0</v>
      </c>
      <c r="K257">
        <v>0</v>
      </c>
      <c r="L257">
        <v>20</v>
      </c>
      <c r="M257">
        <v>20</v>
      </c>
    </row>
    <row r="258" spans="1:13" x14ac:dyDescent="0.35">
      <c r="A258" t="s">
        <v>73</v>
      </c>
      <c r="B258" t="s">
        <v>71</v>
      </c>
      <c r="C258" t="s">
        <v>46</v>
      </c>
      <c r="D258" t="s">
        <v>78</v>
      </c>
      <c r="E258">
        <v>66</v>
      </c>
      <c r="F258">
        <v>162</v>
      </c>
      <c r="G258">
        <v>9</v>
      </c>
      <c r="H258">
        <v>86</v>
      </c>
      <c r="I258">
        <v>0</v>
      </c>
      <c r="J258">
        <v>0</v>
      </c>
      <c r="K258">
        <v>2</v>
      </c>
      <c r="L258">
        <v>25</v>
      </c>
      <c r="M258">
        <v>59</v>
      </c>
    </row>
    <row r="259" spans="1:13" x14ac:dyDescent="0.35">
      <c r="A259" t="s">
        <v>73</v>
      </c>
      <c r="B259" t="s">
        <v>71</v>
      </c>
      <c r="C259" t="s">
        <v>47</v>
      </c>
      <c r="D259" t="s">
        <v>78</v>
      </c>
      <c r="E259">
        <v>31</v>
      </c>
      <c r="F259">
        <v>192</v>
      </c>
      <c r="G259">
        <v>35</v>
      </c>
      <c r="H259">
        <v>44</v>
      </c>
      <c r="I259">
        <v>0</v>
      </c>
      <c r="J259">
        <v>0</v>
      </c>
      <c r="K259">
        <v>0</v>
      </c>
      <c r="L259">
        <v>27</v>
      </c>
      <c r="M259">
        <v>17</v>
      </c>
    </row>
    <row r="260" spans="1:13" x14ac:dyDescent="0.35">
      <c r="A260" t="s">
        <v>73</v>
      </c>
      <c r="B260" t="s">
        <v>71</v>
      </c>
      <c r="C260" t="s">
        <v>48</v>
      </c>
      <c r="D260" t="s">
        <v>79</v>
      </c>
      <c r="E260">
        <v>28</v>
      </c>
      <c r="F260">
        <v>78</v>
      </c>
      <c r="G260">
        <v>13</v>
      </c>
      <c r="H260">
        <v>33</v>
      </c>
      <c r="I260">
        <v>0</v>
      </c>
      <c r="J260">
        <v>0</v>
      </c>
      <c r="K260">
        <v>0</v>
      </c>
      <c r="L260">
        <v>19</v>
      </c>
      <c r="M260">
        <v>14</v>
      </c>
    </row>
    <row r="261" spans="1:13" x14ac:dyDescent="0.35">
      <c r="A261" t="s">
        <v>73</v>
      </c>
      <c r="B261" t="s">
        <v>72</v>
      </c>
      <c r="C261" t="s">
        <v>12</v>
      </c>
      <c r="D261" t="s">
        <v>80</v>
      </c>
      <c r="E261">
        <v>24</v>
      </c>
      <c r="F261">
        <v>101</v>
      </c>
      <c r="G261">
        <v>9</v>
      </c>
      <c r="H261">
        <v>2</v>
      </c>
      <c r="I261">
        <v>0</v>
      </c>
      <c r="J261">
        <v>0</v>
      </c>
      <c r="K261">
        <v>0</v>
      </c>
      <c r="L261">
        <v>22</v>
      </c>
      <c r="M261">
        <v>-20</v>
      </c>
    </row>
    <row r="262" spans="1:13" x14ac:dyDescent="0.35">
      <c r="A262" t="s">
        <v>73</v>
      </c>
      <c r="B262" t="s">
        <v>72</v>
      </c>
      <c r="C262" t="s">
        <v>13</v>
      </c>
      <c r="D262" t="s">
        <v>78</v>
      </c>
      <c r="E262">
        <v>32</v>
      </c>
      <c r="F262">
        <v>72</v>
      </c>
      <c r="G262">
        <v>3</v>
      </c>
      <c r="H262">
        <v>0</v>
      </c>
      <c r="I262">
        <v>0</v>
      </c>
      <c r="J262">
        <v>0</v>
      </c>
      <c r="K262">
        <v>0</v>
      </c>
      <c r="L262">
        <v>21</v>
      </c>
      <c r="M262">
        <v>-21</v>
      </c>
    </row>
    <row r="263" spans="1:13" x14ac:dyDescent="0.35">
      <c r="A263" t="s">
        <v>73</v>
      </c>
      <c r="B263" t="s">
        <v>72</v>
      </c>
      <c r="C263" t="s">
        <v>14</v>
      </c>
      <c r="D263" t="s">
        <v>81</v>
      </c>
      <c r="E263">
        <v>22</v>
      </c>
      <c r="F263">
        <v>55</v>
      </c>
      <c r="G263">
        <v>9</v>
      </c>
      <c r="H263">
        <v>0</v>
      </c>
      <c r="I263">
        <v>0</v>
      </c>
      <c r="J263">
        <v>0</v>
      </c>
      <c r="K263">
        <v>0</v>
      </c>
      <c r="L263">
        <v>20</v>
      </c>
      <c r="M263">
        <v>-20</v>
      </c>
    </row>
    <row r="264" spans="1:13" x14ac:dyDescent="0.35">
      <c r="A264" t="s">
        <v>73</v>
      </c>
      <c r="B264" t="s">
        <v>72</v>
      </c>
      <c r="C264" t="s">
        <v>15</v>
      </c>
      <c r="D264" t="s">
        <v>80</v>
      </c>
      <c r="E264">
        <v>42</v>
      </c>
      <c r="F264">
        <v>103</v>
      </c>
      <c r="G264">
        <v>20</v>
      </c>
      <c r="H264">
        <v>3</v>
      </c>
      <c r="I264">
        <v>1</v>
      </c>
      <c r="J264">
        <v>0</v>
      </c>
      <c r="K264">
        <v>0</v>
      </c>
      <c r="L264">
        <v>19</v>
      </c>
      <c r="M264">
        <v>-17</v>
      </c>
    </row>
    <row r="265" spans="1:13" x14ac:dyDescent="0.35">
      <c r="A265" t="s">
        <v>73</v>
      </c>
      <c r="B265" t="s">
        <v>72</v>
      </c>
      <c r="C265" t="s">
        <v>16</v>
      </c>
      <c r="D265" t="s">
        <v>78</v>
      </c>
      <c r="E265">
        <v>129</v>
      </c>
      <c r="F265">
        <v>436</v>
      </c>
      <c r="G265">
        <v>94</v>
      </c>
      <c r="H265">
        <v>8</v>
      </c>
      <c r="I265">
        <v>0</v>
      </c>
      <c r="J265">
        <v>0</v>
      </c>
      <c r="K265">
        <v>1</v>
      </c>
      <c r="L265">
        <v>98</v>
      </c>
      <c r="M265">
        <v>-91</v>
      </c>
    </row>
    <row r="266" spans="1:13" x14ac:dyDescent="0.35">
      <c r="A266" t="s">
        <v>73</v>
      </c>
      <c r="B266" t="s">
        <v>72</v>
      </c>
      <c r="C266" t="s">
        <v>17</v>
      </c>
      <c r="D266" t="s">
        <v>81</v>
      </c>
      <c r="E266">
        <v>12</v>
      </c>
      <c r="F266">
        <v>16</v>
      </c>
      <c r="G266">
        <v>1</v>
      </c>
      <c r="H266">
        <v>0</v>
      </c>
      <c r="I266">
        <v>0</v>
      </c>
      <c r="J266">
        <v>0</v>
      </c>
      <c r="K266">
        <v>0</v>
      </c>
      <c r="L266">
        <v>15</v>
      </c>
      <c r="M266">
        <v>-15</v>
      </c>
    </row>
    <row r="267" spans="1:13" x14ac:dyDescent="0.35">
      <c r="A267" t="s">
        <v>73</v>
      </c>
      <c r="B267" t="s">
        <v>72</v>
      </c>
      <c r="C267" t="s">
        <v>18</v>
      </c>
      <c r="D267" t="s">
        <v>77</v>
      </c>
      <c r="E267">
        <v>70</v>
      </c>
      <c r="F267">
        <v>227</v>
      </c>
      <c r="G267">
        <v>16</v>
      </c>
      <c r="H267">
        <v>4</v>
      </c>
      <c r="I267">
        <v>0</v>
      </c>
      <c r="J267">
        <v>0</v>
      </c>
      <c r="K267">
        <v>0</v>
      </c>
      <c r="L267">
        <v>49</v>
      </c>
      <c r="M267">
        <v>-45</v>
      </c>
    </row>
    <row r="268" spans="1:13" x14ac:dyDescent="0.35">
      <c r="A268" t="s">
        <v>73</v>
      </c>
      <c r="B268" t="s">
        <v>72</v>
      </c>
      <c r="C268" t="s">
        <v>19</v>
      </c>
      <c r="D268" t="s">
        <v>78</v>
      </c>
      <c r="E268">
        <v>25</v>
      </c>
      <c r="F268">
        <v>154</v>
      </c>
      <c r="G268">
        <v>22</v>
      </c>
      <c r="H268">
        <v>1</v>
      </c>
      <c r="I268">
        <v>0</v>
      </c>
      <c r="J268">
        <v>0</v>
      </c>
      <c r="K268">
        <v>0</v>
      </c>
      <c r="L268">
        <v>10</v>
      </c>
      <c r="M268">
        <v>-9</v>
      </c>
    </row>
    <row r="269" spans="1:13" x14ac:dyDescent="0.35">
      <c r="A269" t="s">
        <v>73</v>
      </c>
      <c r="B269" t="s">
        <v>72</v>
      </c>
      <c r="C269" t="s">
        <v>20</v>
      </c>
      <c r="D269" t="s">
        <v>81</v>
      </c>
      <c r="E269">
        <v>28</v>
      </c>
      <c r="F269">
        <v>48</v>
      </c>
      <c r="G269">
        <v>17</v>
      </c>
      <c r="H269">
        <v>0</v>
      </c>
      <c r="I269">
        <v>0</v>
      </c>
      <c r="J269">
        <v>0</v>
      </c>
      <c r="K269">
        <v>0</v>
      </c>
      <c r="L269">
        <v>26</v>
      </c>
      <c r="M269">
        <v>-26</v>
      </c>
    </row>
    <row r="270" spans="1:13" x14ac:dyDescent="0.35">
      <c r="A270" t="s">
        <v>73</v>
      </c>
      <c r="B270" t="s">
        <v>72</v>
      </c>
      <c r="C270" t="s">
        <v>21</v>
      </c>
      <c r="D270" t="s">
        <v>81</v>
      </c>
      <c r="E270">
        <v>44</v>
      </c>
      <c r="F270">
        <v>137</v>
      </c>
      <c r="G270">
        <v>25</v>
      </c>
      <c r="H270">
        <v>5</v>
      </c>
      <c r="I270">
        <v>0</v>
      </c>
      <c r="J270">
        <v>0</v>
      </c>
      <c r="K270">
        <v>2</v>
      </c>
      <c r="L270">
        <v>13</v>
      </c>
      <c r="M270">
        <v>-10</v>
      </c>
    </row>
    <row r="271" spans="1:13" x14ac:dyDescent="0.35">
      <c r="A271" t="s">
        <v>73</v>
      </c>
      <c r="B271" t="s">
        <v>72</v>
      </c>
      <c r="C271" t="s">
        <v>22</v>
      </c>
      <c r="D271" t="s">
        <v>80</v>
      </c>
      <c r="E271">
        <v>54</v>
      </c>
      <c r="F271">
        <v>85</v>
      </c>
      <c r="G271">
        <v>17</v>
      </c>
      <c r="H271">
        <v>9</v>
      </c>
      <c r="I271">
        <v>0</v>
      </c>
      <c r="J271">
        <v>0</v>
      </c>
      <c r="K271">
        <v>0</v>
      </c>
      <c r="L271">
        <v>34</v>
      </c>
      <c r="M271">
        <v>-25</v>
      </c>
    </row>
    <row r="272" spans="1:13" x14ac:dyDescent="0.35">
      <c r="A272" t="s">
        <v>73</v>
      </c>
      <c r="B272" t="s">
        <v>72</v>
      </c>
      <c r="C272" t="s">
        <v>23</v>
      </c>
      <c r="D272" t="s">
        <v>81</v>
      </c>
      <c r="E272">
        <v>60</v>
      </c>
      <c r="F272">
        <v>133</v>
      </c>
      <c r="G272">
        <v>28</v>
      </c>
      <c r="H272">
        <v>5</v>
      </c>
      <c r="I272">
        <v>0</v>
      </c>
      <c r="J272">
        <v>0</v>
      </c>
      <c r="K272">
        <v>1</v>
      </c>
      <c r="L272">
        <v>44</v>
      </c>
      <c r="M272">
        <v>-40</v>
      </c>
    </row>
    <row r="273" spans="1:13" x14ac:dyDescent="0.35">
      <c r="A273" t="s">
        <v>73</v>
      </c>
      <c r="B273" t="s">
        <v>72</v>
      </c>
      <c r="C273" t="s">
        <v>24</v>
      </c>
      <c r="D273" t="s">
        <v>82</v>
      </c>
      <c r="E273">
        <v>20</v>
      </c>
      <c r="F273">
        <v>46</v>
      </c>
      <c r="G273">
        <v>16</v>
      </c>
      <c r="H273">
        <v>0</v>
      </c>
      <c r="I273">
        <v>1</v>
      </c>
      <c r="J273">
        <v>0</v>
      </c>
      <c r="K273">
        <v>0</v>
      </c>
      <c r="L273">
        <v>38</v>
      </c>
      <c r="M273">
        <v>-39</v>
      </c>
    </row>
    <row r="274" spans="1:13" x14ac:dyDescent="0.35">
      <c r="A274" t="s">
        <v>73</v>
      </c>
      <c r="B274" t="s">
        <v>72</v>
      </c>
      <c r="C274" t="s">
        <v>25</v>
      </c>
      <c r="D274" t="s">
        <v>80</v>
      </c>
      <c r="E274">
        <v>48</v>
      </c>
      <c r="F274">
        <v>177</v>
      </c>
      <c r="G274">
        <v>18</v>
      </c>
      <c r="H274">
        <v>6</v>
      </c>
      <c r="I274">
        <v>0</v>
      </c>
      <c r="J274">
        <v>0</v>
      </c>
      <c r="K274">
        <v>0</v>
      </c>
      <c r="L274">
        <v>17</v>
      </c>
      <c r="M274">
        <v>-11</v>
      </c>
    </row>
    <row r="275" spans="1:13" x14ac:dyDescent="0.35">
      <c r="A275" t="s">
        <v>73</v>
      </c>
      <c r="B275" t="s">
        <v>72</v>
      </c>
      <c r="C275" t="s">
        <v>26</v>
      </c>
      <c r="D275" t="s">
        <v>77</v>
      </c>
      <c r="E275">
        <v>464</v>
      </c>
      <c r="F275">
        <v>784</v>
      </c>
      <c r="G275">
        <v>109</v>
      </c>
      <c r="H275">
        <v>23</v>
      </c>
      <c r="I275">
        <v>0</v>
      </c>
      <c r="J275">
        <v>0</v>
      </c>
      <c r="K275">
        <v>2</v>
      </c>
      <c r="L275">
        <v>369</v>
      </c>
      <c r="M275">
        <v>-348</v>
      </c>
    </row>
    <row r="276" spans="1:13" x14ac:dyDescent="0.35">
      <c r="A276" t="s">
        <v>73</v>
      </c>
      <c r="B276" t="s">
        <v>72</v>
      </c>
      <c r="C276" t="s">
        <v>27</v>
      </c>
      <c r="D276" t="s">
        <v>78</v>
      </c>
      <c r="E276">
        <v>58</v>
      </c>
      <c r="F276">
        <v>165</v>
      </c>
      <c r="G276">
        <v>9</v>
      </c>
      <c r="H276">
        <v>3</v>
      </c>
      <c r="I276">
        <v>0</v>
      </c>
      <c r="J276">
        <v>0</v>
      </c>
      <c r="K276">
        <v>0</v>
      </c>
      <c r="L276">
        <v>19</v>
      </c>
      <c r="M276">
        <v>-16</v>
      </c>
    </row>
    <row r="277" spans="1:13" x14ac:dyDescent="0.35">
      <c r="A277" t="s">
        <v>73</v>
      </c>
      <c r="B277" t="s">
        <v>72</v>
      </c>
      <c r="C277" t="s">
        <v>28</v>
      </c>
      <c r="D277" t="s">
        <v>80</v>
      </c>
      <c r="E277">
        <v>17</v>
      </c>
      <c r="F277">
        <v>45</v>
      </c>
      <c r="G277">
        <v>4</v>
      </c>
      <c r="H277">
        <v>4</v>
      </c>
      <c r="I277">
        <v>0</v>
      </c>
      <c r="J277">
        <v>0</v>
      </c>
      <c r="K277">
        <v>0</v>
      </c>
      <c r="L277">
        <v>3</v>
      </c>
      <c r="M277">
        <v>1</v>
      </c>
    </row>
    <row r="278" spans="1:13" x14ac:dyDescent="0.35">
      <c r="A278" t="s">
        <v>73</v>
      </c>
      <c r="B278" t="s">
        <v>72</v>
      </c>
      <c r="C278" t="s">
        <v>29</v>
      </c>
      <c r="D278" t="s">
        <v>79</v>
      </c>
      <c r="E278">
        <v>147</v>
      </c>
      <c r="F278">
        <v>503</v>
      </c>
      <c r="G278">
        <v>46</v>
      </c>
      <c r="H278">
        <v>3</v>
      </c>
      <c r="I278">
        <v>0</v>
      </c>
      <c r="J278">
        <v>0</v>
      </c>
      <c r="K278">
        <v>1</v>
      </c>
      <c r="L278">
        <v>201</v>
      </c>
      <c r="M278">
        <v>-199</v>
      </c>
    </row>
    <row r="279" spans="1:13" x14ac:dyDescent="0.35">
      <c r="A279" t="s">
        <v>73</v>
      </c>
      <c r="B279" t="s">
        <v>72</v>
      </c>
      <c r="C279" t="s">
        <v>30</v>
      </c>
      <c r="D279" t="s">
        <v>79</v>
      </c>
      <c r="E279">
        <v>192</v>
      </c>
      <c r="F279">
        <v>744</v>
      </c>
      <c r="G279">
        <v>164</v>
      </c>
      <c r="H279">
        <v>4</v>
      </c>
      <c r="I279">
        <v>2</v>
      </c>
      <c r="J279">
        <v>0</v>
      </c>
      <c r="K279">
        <v>3</v>
      </c>
      <c r="L279">
        <v>119</v>
      </c>
      <c r="M279">
        <v>-120</v>
      </c>
    </row>
    <row r="280" spans="1:13" x14ac:dyDescent="0.35">
      <c r="A280" t="s">
        <v>73</v>
      </c>
      <c r="B280" t="s">
        <v>72</v>
      </c>
      <c r="C280" t="s">
        <v>31</v>
      </c>
      <c r="D280" t="s">
        <v>79</v>
      </c>
      <c r="E280">
        <v>104</v>
      </c>
      <c r="F280">
        <v>330</v>
      </c>
      <c r="G280">
        <v>57</v>
      </c>
      <c r="H280">
        <v>3</v>
      </c>
      <c r="I280">
        <v>0</v>
      </c>
      <c r="J280">
        <v>0</v>
      </c>
      <c r="K280">
        <v>0</v>
      </c>
      <c r="L280">
        <v>96</v>
      </c>
      <c r="M280">
        <v>-93</v>
      </c>
    </row>
    <row r="281" spans="1:13" x14ac:dyDescent="0.35">
      <c r="A281" t="s">
        <v>73</v>
      </c>
      <c r="B281" t="s">
        <v>72</v>
      </c>
      <c r="C281" t="s">
        <v>32</v>
      </c>
      <c r="D281" t="s">
        <v>79</v>
      </c>
      <c r="E281">
        <v>54</v>
      </c>
      <c r="F281">
        <v>221</v>
      </c>
      <c r="G281">
        <v>77</v>
      </c>
      <c r="H281">
        <v>2</v>
      </c>
      <c r="I281">
        <v>0</v>
      </c>
      <c r="J281">
        <v>0</v>
      </c>
      <c r="K281">
        <v>0</v>
      </c>
      <c r="L281">
        <v>43</v>
      </c>
      <c r="M281">
        <v>-41</v>
      </c>
    </row>
    <row r="282" spans="1:13" x14ac:dyDescent="0.35">
      <c r="A282" t="s">
        <v>73</v>
      </c>
      <c r="B282" t="s">
        <v>72</v>
      </c>
      <c r="C282" t="s">
        <v>33</v>
      </c>
      <c r="D282" t="s">
        <v>79</v>
      </c>
      <c r="E282">
        <v>52</v>
      </c>
      <c r="F282">
        <v>154</v>
      </c>
      <c r="G282">
        <v>39</v>
      </c>
      <c r="H282">
        <v>0</v>
      </c>
      <c r="I282">
        <v>0</v>
      </c>
      <c r="J282">
        <v>0</v>
      </c>
      <c r="K282">
        <v>0</v>
      </c>
      <c r="L282">
        <v>45</v>
      </c>
      <c r="M282">
        <v>-45</v>
      </c>
    </row>
    <row r="283" spans="1:13" x14ac:dyDescent="0.35">
      <c r="A283" t="s">
        <v>73</v>
      </c>
      <c r="B283" t="s">
        <v>72</v>
      </c>
      <c r="C283" t="s">
        <v>34</v>
      </c>
      <c r="D283" t="s">
        <v>77</v>
      </c>
      <c r="E283">
        <v>110</v>
      </c>
      <c r="F283">
        <v>305</v>
      </c>
      <c r="G283">
        <v>36</v>
      </c>
      <c r="H283">
        <v>5</v>
      </c>
      <c r="I283">
        <v>0</v>
      </c>
      <c r="J283">
        <v>0</v>
      </c>
      <c r="K283">
        <v>5</v>
      </c>
      <c r="L283">
        <v>99</v>
      </c>
      <c r="M283">
        <v>-99</v>
      </c>
    </row>
    <row r="284" spans="1:13" x14ac:dyDescent="0.35">
      <c r="A284" t="s">
        <v>73</v>
      </c>
      <c r="B284" t="s">
        <v>72</v>
      </c>
      <c r="C284" t="s">
        <v>35</v>
      </c>
      <c r="D284" t="s">
        <v>77</v>
      </c>
      <c r="E284">
        <v>80</v>
      </c>
      <c r="F284">
        <v>267</v>
      </c>
      <c r="G284">
        <v>30</v>
      </c>
      <c r="H284">
        <v>1</v>
      </c>
      <c r="I284">
        <v>0</v>
      </c>
      <c r="J284">
        <v>0</v>
      </c>
      <c r="K284">
        <v>0</v>
      </c>
      <c r="L284">
        <v>96</v>
      </c>
      <c r="M284">
        <v>-95</v>
      </c>
    </row>
    <row r="285" spans="1:13" x14ac:dyDescent="0.35">
      <c r="A285" t="s">
        <v>73</v>
      </c>
      <c r="B285" t="s">
        <v>72</v>
      </c>
      <c r="C285" t="s">
        <v>36</v>
      </c>
      <c r="D285" t="s">
        <v>82</v>
      </c>
      <c r="E285">
        <v>146</v>
      </c>
      <c r="F285">
        <v>201</v>
      </c>
      <c r="G285">
        <v>57</v>
      </c>
      <c r="H285">
        <v>18</v>
      </c>
      <c r="I285">
        <v>3</v>
      </c>
      <c r="J285">
        <v>0</v>
      </c>
      <c r="K285">
        <v>0</v>
      </c>
      <c r="L285">
        <v>79</v>
      </c>
      <c r="M285">
        <v>-64</v>
      </c>
    </row>
    <row r="286" spans="1:13" x14ac:dyDescent="0.35">
      <c r="A286" t="s">
        <v>73</v>
      </c>
      <c r="B286" t="s">
        <v>72</v>
      </c>
      <c r="C286" t="s">
        <v>37</v>
      </c>
      <c r="D286" t="s">
        <v>77</v>
      </c>
      <c r="E286">
        <v>241</v>
      </c>
      <c r="F286">
        <v>626</v>
      </c>
      <c r="G286">
        <v>78</v>
      </c>
      <c r="H286">
        <v>37</v>
      </c>
      <c r="I286">
        <v>1</v>
      </c>
      <c r="J286">
        <v>0</v>
      </c>
      <c r="K286">
        <v>0</v>
      </c>
      <c r="L286">
        <v>129</v>
      </c>
      <c r="M286">
        <v>-93</v>
      </c>
    </row>
    <row r="287" spans="1:13" x14ac:dyDescent="0.35">
      <c r="A287" t="s">
        <v>73</v>
      </c>
      <c r="B287" t="s">
        <v>72</v>
      </c>
      <c r="C287" t="s">
        <v>38</v>
      </c>
      <c r="D287" t="s">
        <v>77</v>
      </c>
      <c r="E287">
        <v>124</v>
      </c>
      <c r="F287">
        <v>308</v>
      </c>
      <c r="G287">
        <v>41</v>
      </c>
      <c r="H287">
        <v>7</v>
      </c>
      <c r="I287">
        <v>0</v>
      </c>
      <c r="J287">
        <v>0</v>
      </c>
      <c r="K287">
        <v>9</v>
      </c>
      <c r="L287">
        <v>120</v>
      </c>
      <c r="M287">
        <v>-122</v>
      </c>
    </row>
    <row r="288" spans="1:13" x14ac:dyDescent="0.35">
      <c r="A288" t="s">
        <v>73</v>
      </c>
      <c r="B288" t="s">
        <v>72</v>
      </c>
      <c r="C288" t="s">
        <v>39</v>
      </c>
      <c r="D288" t="s">
        <v>82</v>
      </c>
      <c r="E288">
        <v>306</v>
      </c>
      <c r="F288">
        <v>718</v>
      </c>
      <c r="G288">
        <v>102</v>
      </c>
      <c r="H288">
        <v>27</v>
      </c>
      <c r="I288">
        <v>1</v>
      </c>
      <c r="J288">
        <v>0</v>
      </c>
      <c r="K288">
        <v>0</v>
      </c>
      <c r="L288">
        <v>313</v>
      </c>
      <c r="M288">
        <v>-287</v>
      </c>
    </row>
    <row r="289" spans="1:13" x14ac:dyDescent="0.35">
      <c r="A289" t="s">
        <v>73</v>
      </c>
      <c r="B289" t="s">
        <v>72</v>
      </c>
      <c r="C289" t="s">
        <v>40</v>
      </c>
      <c r="D289" t="s">
        <v>82</v>
      </c>
      <c r="E289">
        <v>139</v>
      </c>
      <c r="F289">
        <v>356</v>
      </c>
      <c r="G289">
        <v>59</v>
      </c>
      <c r="H289">
        <v>1</v>
      </c>
      <c r="I289">
        <v>0</v>
      </c>
      <c r="J289">
        <v>0</v>
      </c>
      <c r="K289">
        <v>1</v>
      </c>
      <c r="L289">
        <v>103</v>
      </c>
      <c r="M289">
        <v>-103</v>
      </c>
    </row>
    <row r="290" spans="1:13" x14ac:dyDescent="0.35">
      <c r="A290" t="s">
        <v>73</v>
      </c>
      <c r="B290" t="s">
        <v>72</v>
      </c>
      <c r="C290" t="s">
        <v>41</v>
      </c>
      <c r="D290" t="s">
        <v>82</v>
      </c>
      <c r="E290">
        <v>95</v>
      </c>
      <c r="F290">
        <v>327</v>
      </c>
      <c r="G290">
        <v>30</v>
      </c>
      <c r="H290">
        <v>1</v>
      </c>
      <c r="I290">
        <v>0</v>
      </c>
      <c r="J290">
        <v>0</v>
      </c>
      <c r="K290">
        <v>0</v>
      </c>
      <c r="L290">
        <v>78</v>
      </c>
      <c r="M290">
        <v>-77</v>
      </c>
    </row>
    <row r="291" spans="1:13" x14ac:dyDescent="0.35">
      <c r="A291" t="s">
        <v>73</v>
      </c>
      <c r="B291" t="s">
        <v>72</v>
      </c>
      <c r="C291" t="s">
        <v>42</v>
      </c>
      <c r="D291" t="s">
        <v>82</v>
      </c>
      <c r="E291">
        <v>166</v>
      </c>
      <c r="F291">
        <v>514</v>
      </c>
      <c r="G291">
        <v>84</v>
      </c>
      <c r="H291">
        <v>1</v>
      </c>
      <c r="I291">
        <v>0</v>
      </c>
      <c r="J291">
        <v>0</v>
      </c>
      <c r="K291">
        <v>2</v>
      </c>
      <c r="L291">
        <v>105</v>
      </c>
      <c r="M291">
        <v>-106</v>
      </c>
    </row>
    <row r="292" spans="1:13" x14ac:dyDescent="0.35">
      <c r="A292" t="s">
        <v>73</v>
      </c>
      <c r="B292" t="s">
        <v>72</v>
      </c>
      <c r="C292" t="s">
        <v>43</v>
      </c>
      <c r="D292" t="s">
        <v>77</v>
      </c>
      <c r="E292">
        <v>80</v>
      </c>
      <c r="F292">
        <v>227</v>
      </c>
      <c r="G292">
        <v>32</v>
      </c>
      <c r="H292">
        <v>6</v>
      </c>
      <c r="I292">
        <v>1</v>
      </c>
      <c r="J292">
        <v>0</v>
      </c>
      <c r="K292">
        <v>2</v>
      </c>
      <c r="L292">
        <v>38</v>
      </c>
      <c r="M292">
        <v>-35</v>
      </c>
    </row>
    <row r="293" spans="1:13" x14ac:dyDescent="0.35">
      <c r="A293" t="s">
        <v>73</v>
      </c>
      <c r="B293" t="s">
        <v>72</v>
      </c>
      <c r="C293" t="s">
        <v>44</v>
      </c>
      <c r="D293" t="s">
        <v>81</v>
      </c>
      <c r="E293">
        <v>21</v>
      </c>
      <c r="F293">
        <v>42</v>
      </c>
      <c r="G293">
        <v>9</v>
      </c>
      <c r="H293">
        <v>0</v>
      </c>
      <c r="I293">
        <v>0</v>
      </c>
      <c r="J293">
        <v>0</v>
      </c>
      <c r="K293">
        <v>0</v>
      </c>
      <c r="L293">
        <v>8</v>
      </c>
      <c r="M293">
        <v>-8</v>
      </c>
    </row>
    <row r="294" spans="1:13" x14ac:dyDescent="0.35">
      <c r="A294" t="s">
        <v>73</v>
      </c>
      <c r="B294" t="s">
        <v>72</v>
      </c>
      <c r="C294" t="s">
        <v>45</v>
      </c>
      <c r="D294" t="s">
        <v>79</v>
      </c>
      <c r="E294">
        <v>48</v>
      </c>
      <c r="F294">
        <v>146</v>
      </c>
      <c r="G294">
        <v>38</v>
      </c>
      <c r="H294">
        <v>4</v>
      </c>
      <c r="I294">
        <v>0</v>
      </c>
      <c r="J294">
        <v>0</v>
      </c>
      <c r="K294">
        <v>2</v>
      </c>
      <c r="L294">
        <v>31</v>
      </c>
      <c r="M294">
        <v>-29</v>
      </c>
    </row>
    <row r="295" spans="1:13" x14ac:dyDescent="0.35">
      <c r="A295" t="s">
        <v>73</v>
      </c>
      <c r="B295" t="s">
        <v>72</v>
      </c>
      <c r="C295" t="s">
        <v>46</v>
      </c>
      <c r="D295" t="s">
        <v>78</v>
      </c>
      <c r="E295">
        <v>81</v>
      </c>
      <c r="F295">
        <v>217</v>
      </c>
      <c r="G295">
        <v>8</v>
      </c>
      <c r="H295">
        <v>6</v>
      </c>
      <c r="I295">
        <v>0</v>
      </c>
      <c r="J295">
        <v>0</v>
      </c>
      <c r="K295">
        <v>0</v>
      </c>
      <c r="L295">
        <v>18</v>
      </c>
      <c r="M295">
        <v>-12</v>
      </c>
    </row>
    <row r="296" spans="1:13" x14ac:dyDescent="0.35">
      <c r="A296" t="s">
        <v>73</v>
      </c>
      <c r="B296" t="s">
        <v>72</v>
      </c>
      <c r="C296" t="s">
        <v>47</v>
      </c>
      <c r="D296" t="s">
        <v>78</v>
      </c>
      <c r="E296">
        <v>48</v>
      </c>
      <c r="F296">
        <v>191</v>
      </c>
      <c r="G296">
        <v>60</v>
      </c>
      <c r="H296">
        <v>21</v>
      </c>
      <c r="I296">
        <v>0</v>
      </c>
      <c r="J296">
        <v>0</v>
      </c>
      <c r="K296">
        <v>0</v>
      </c>
      <c r="L296">
        <v>26</v>
      </c>
      <c r="M296">
        <v>-5</v>
      </c>
    </row>
    <row r="297" spans="1:13" x14ac:dyDescent="0.35">
      <c r="A297" t="s">
        <v>73</v>
      </c>
      <c r="B297" t="s">
        <v>72</v>
      </c>
      <c r="C297" t="s">
        <v>48</v>
      </c>
      <c r="D297" t="s">
        <v>79</v>
      </c>
      <c r="E297">
        <v>29</v>
      </c>
      <c r="F297">
        <v>77</v>
      </c>
      <c r="G297">
        <v>12</v>
      </c>
      <c r="H297">
        <v>1</v>
      </c>
      <c r="I297">
        <v>0</v>
      </c>
      <c r="J297">
        <v>0</v>
      </c>
      <c r="K297">
        <v>0</v>
      </c>
      <c r="L297">
        <v>22</v>
      </c>
      <c r="M297">
        <v>-21</v>
      </c>
    </row>
    <row r="298" spans="1:13" x14ac:dyDescent="0.35">
      <c r="A298" t="s">
        <v>73</v>
      </c>
      <c r="B298" t="s">
        <v>68</v>
      </c>
      <c r="C298" t="s">
        <v>12</v>
      </c>
      <c r="D298" t="s">
        <v>80</v>
      </c>
      <c r="E298">
        <v>33</v>
      </c>
      <c r="F298">
        <v>89</v>
      </c>
      <c r="G298">
        <v>7</v>
      </c>
      <c r="H298">
        <v>35</v>
      </c>
      <c r="I298">
        <v>12</v>
      </c>
      <c r="J298">
        <v>0</v>
      </c>
      <c r="K298">
        <v>0</v>
      </c>
      <c r="L298">
        <v>0</v>
      </c>
      <c r="M298">
        <v>23</v>
      </c>
    </row>
    <row r="299" spans="1:13" x14ac:dyDescent="0.35">
      <c r="A299" t="s">
        <v>73</v>
      </c>
      <c r="B299" t="s">
        <v>68</v>
      </c>
      <c r="C299" t="s">
        <v>13</v>
      </c>
      <c r="D299" t="s">
        <v>78</v>
      </c>
      <c r="E299">
        <v>34</v>
      </c>
      <c r="F299">
        <v>117</v>
      </c>
      <c r="G299">
        <v>17</v>
      </c>
      <c r="H299">
        <v>34</v>
      </c>
      <c r="I299">
        <v>22</v>
      </c>
      <c r="J299">
        <v>0</v>
      </c>
      <c r="K299">
        <v>0</v>
      </c>
      <c r="L299">
        <v>0</v>
      </c>
      <c r="M299">
        <v>12</v>
      </c>
    </row>
    <row r="300" spans="1:13" x14ac:dyDescent="0.35">
      <c r="A300" t="s">
        <v>73</v>
      </c>
      <c r="B300" t="s">
        <v>68</v>
      </c>
      <c r="C300" t="s">
        <v>14</v>
      </c>
      <c r="D300" t="s">
        <v>81</v>
      </c>
      <c r="E300">
        <v>23</v>
      </c>
      <c r="F300">
        <v>75</v>
      </c>
      <c r="G300">
        <v>15</v>
      </c>
      <c r="H300">
        <v>23</v>
      </c>
      <c r="I300">
        <v>16</v>
      </c>
      <c r="J300">
        <v>0</v>
      </c>
      <c r="K300">
        <v>0</v>
      </c>
      <c r="L300">
        <v>0</v>
      </c>
      <c r="M300">
        <v>7</v>
      </c>
    </row>
    <row r="301" spans="1:13" x14ac:dyDescent="0.35">
      <c r="A301" t="s">
        <v>73</v>
      </c>
      <c r="B301" t="s">
        <v>68</v>
      </c>
      <c r="C301" t="s">
        <v>15</v>
      </c>
      <c r="D301" t="s">
        <v>80</v>
      </c>
      <c r="E301">
        <v>40</v>
      </c>
      <c r="F301">
        <v>121</v>
      </c>
      <c r="G301">
        <v>14</v>
      </c>
      <c r="H301">
        <v>48</v>
      </c>
      <c r="I301">
        <v>21</v>
      </c>
      <c r="J301">
        <v>0</v>
      </c>
      <c r="K301">
        <v>0</v>
      </c>
      <c r="L301">
        <v>0</v>
      </c>
      <c r="M301">
        <v>27</v>
      </c>
    </row>
    <row r="302" spans="1:13" x14ac:dyDescent="0.35">
      <c r="A302" t="s">
        <v>73</v>
      </c>
      <c r="B302" t="s">
        <v>68</v>
      </c>
      <c r="C302" t="s">
        <v>16</v>
      </c>
      <c r="D302" t="s">
        <v>78</v>
      </c>
      <c r="E302">
        <v>122</v>
      </c>
      <c r="F302">
        <v>523</v>
      </c>
      <c r="G302">
        <v>93</v>
      </c>
      <c r="H302">
        <v>161</v>
      </c>
      <c r="I302">
        <v>72</v>
      </c>
      <c r="J302">
        <v>0</v>
      </c>
      <c r="K302">
        <v>0</v>
      </c>
      <c r="L302">
        <v>1</v>
      </c>
      <c r="M302">
        <v>88</v>
      </c>
    </row>
    <row r="303" spans="1:13" x14ac:dyDescent="0.35">
      <c r="A303" t="s">
        <v>73</v>
      </c>
      <c r="B303" t="s">
        <v>68</v>
      </c>
      <c r="C303" t="s">
        <v>17</v>
      </c>
      <c r="D303" t="s">
        <v>81</v>
      </c>
      <c r="E303">
        <v>8</v>
      </c>
      <c r="F303">
        <v>17</v>
      </c>
      <c r="G303">
        <v>1</v>
      </c>
      <c r="H303">
        <v>9</v>
      </c>
      <c r="I303">
        <v>4</v>
      </c>
      <c r="J303">
        <v>0</v>
      </c>
      <c r="K303">
        <v>0</v>
      </c>
      <c r="L303">
        <v>0</v>
      </c>
      <c r="M303">
        <v>5</v>
      </c>
    </row>
    <row r="304" spans="1:13" x14ac:dyDescent="0.35">
      <c r="A304" t="s">
        <v>73</v>
      </c>
      <c r="B304" t="s">
        <v>68</v>
      </c>
      <c r="C304" t="s">
        <v>18</v>
      </c>
      <c r="D304" t="s">
        <v>77</v>
      </c>
      <c r="E304">
        <v>73</v>
      </c>
      <c r="F304">
        <v>225</v>
      </c>
      <c r="G304">
        <v>24</v>
      </c>
      <c r="H304">
        <v>77</v>
      </c>
      <c r="I304">
        <v>52</v>
      </c>
      <c r="J304">
        <v>1</v>
      </c>
      <c r="K304">
        <v>0</v>
      </c>
      <c r="L304">
        <v>0</v>
      </c>
      <c r="M304">
        <v>24</v>
      </c>
    </row>
    <row r="305" spans="1:13" x14ac:dyDescent="0.35">
      <c r="A305" t="s">
        <v>73</v>
      </c>
      <c r="B305" t="s">
        <v>68</v>
      </c>
      <c r="C305" t="s">
        <v>19</v>
      </c>
      <c r="D305" t="s">
        <v>78</v>
      </c>
      <c r="E305">
        <v>39</v>
      </c>
      <c r="F305">
        <v>207</v>
      </c>
      <c r="G305">
        <v>66</v>
      </c>
      <c r="H305">
        <v>47</v>
      </c>
      <c r="I305">
        <v>5</v>
      </c>
      <c r="J305">
        <v>0</v>
      </c>
      <c r="K305">
        <v>0</v>
      </c>
      <c r="L305">
        <v>0</v>
      </c>
      <c r="M305">
        <v>42</v>
      </c>
    </row>
    <row r="306" spans="1:13" x14ac:dyDescent="0.35">
      <c r="A306" t="s">
        <v>73</v>
      </c>
      <c r="B306" t="s">
        <v>68</v>
      </c>
      <c r="C306" t="s">
        <v>20</v>
      </c>
      <c r="D306" t="s">
        <v>81</v>
      </c>
      <c r="E306">
        <v>39</v>
      </c>
      <c r="F306">
        <v>81</v>
      </c>
      <c r="G306">
        <v>21</v>
      </c>
      <c r="H306">
        <v>51</v>
      </c>
      <c r="I306">
        <v>27</v>
      </c>
      <c r="J306">
        <v>0</v>
      </c>
      <c r="K306">
        <v>0</v>
      </c>
      <c r="L306">
        <v>0</v>
      </c>
      <c r="M306">
        <v>24</v>
      </c>
    </row>
    <row r="307" spans="1:13" x14ac:dyDescent="0.35">
      <c r="A307" t="s">
        <v>73</v>
      </c>
      <c r="B307" t="s">
        <v>68</v>
      </c>
      <c r="C307" t="s">
        <v>21</v>
      </c>
      <c r="D307" t="s">
        <v>81</v>
      </c>
      <c r="E307">
        <v>48</v>
      </c>
      <c r="F307">
        <v>174</v>
      </c>
      <c r="G307">
        <v>30</v>
      </c>
      <c r="H307">
        <v>56</v>
      </c>
      <c r="I307">
        <v>27</v>
      </c>
      <c r="J307">
        <v>0</v>
      </c>
      <c r="K307">
        <v>0</v>
      </c>
      <c r="L307">
        <v>0</v>
      </c>
      <c r="M307">
        <v>29</v>
      </c>
    </row>
    <row r="308" spans="1:13" x14ac:dyDescent="0.35">
      <c r="A308" t="s">
        <v>73</v>
      </c>
      <c r="B308" t="s">
        <v>68</v>
      </c>
      <c r="C308" t="s">
        <v>22</v>
      </c>
      <c r="D308" t="s">
        <v>80</v>
      </c>
      <c r="E308">
        <v>55</v>
      </c>
      <c r="F308">
        <v>118</v>
      </c>
      <c r="G308">
        <v>19</v>
      </c>
      <c r="H308">
        <v>61</v>
      </c>
      <c r="I308">
        <v>16</v>
      </c>
      <c r="J308">
        <v>0</v>
      </c>
      <c r="K308">
        <v>0</v>
      </c>
      <c r="L308">
        <v>0</v>
      </c>
      <c r="M308">
        <v>45</v>
      </c>
    </row>
    <row r="309" spans="1:13" x14ac:dyDescent="0.35">
      <c r="A309" t="s">
        <v>73</v>
      </c>
      <c r="B309" t="s">
        <v>68</v>
      </c>
      <c r="C309" t="s">
        <v>23</v>
      </c>
      <c r="D309" t="s">
        <v>81</v>
      </c>
      <c r="E309">
        <v>63</v>
      </c>
      <c r="F309">
        <v>142</v>
      </c>
      <c r="G309">
        <v>23</v>
      </c>
      <c r="H309">
        <v>98</v>
      </c>
      <c r="I309">
        <v>10</v>
      </c>
      <c r="J309">
        <v>1</v>
      </c>
      <c r="K309">
        <v>0</v>
      </c>
      <c r="L309">
        <v>0</v>
      </c>
      <c r="M309">
        <v>87</v>
      </c>
    </row>
    <row r="310" spans="1:13" x14ac:dyDescent="0.35">
      <c r="A310" t="s">
        <v>73</v>
      </c>
      <c r="B310" t="s">
        <v>68</v>
      </c>
      <c r="C310" t="s">
        <v>24</v>
      </c>
      <c r="D310" t="s">
        <v>82</v>
      </c>
      <c r="E310">
        <v>19</v>
      </c>
      <c r="F310">
        <v>40</v>
      </c>
      <c r="G310">
        <v>9</v>
      </c>
      <c r="H310">
        <v>30</v>
      </c>
      <c r="I310">
        <v>11</v>
      </c>
      <c r="J310">
        <v>0</v>
      </c>
      <c r="K310">
        <v>0</v>
      </c>
      <c r="L310">
        <v>0</v>
      </c>
      <c r="M310">
        <v>19</v>
      </c>
    </row>
    <row r="311" spans="1:13" x14ac:dyDescent="0.35">
      <c r="A311" t="s">
        <v>73</v>
      </c>
      <c r="B311" t="s">
        <v>68</v>
      </c>
      <c r="C311" t="s">
        <v>25</v>
      </c>
      <c r="D311" t="s">
        <v>80</v>
      </c>
      <c r="E311">
        <v>56</v>
      </c>
      <c r="F311">
        <v>157</v>
      </c>
      <c r="G311">
        <v>19</v>
      </c>
      <c r="H311">
        <v>73</v>
      </c>
      <c r="I311">
        <v>33</v>
      </c>
      <c r="J311">
        <v>1</v>
      </c>
      <c r="K311">
        <v>0</v>
      </c>
      <c r="L311">
        <v>0</v>
      </c>
      <c r="M311">
        <v>39</v>
      </c>
    </row>
    <row r="312" spans="1:13" x14ac:dyDescent="0.35">
      <c r="A312" t="s">
        <v>73</v>
      </c>
      <c r="B312" t="s">
        <v>68</v>
      </c>
      <c r="C312" t="s">
        <v>26</v>
      </c>
      <c r="D312" t="s">
        <v>77</v>
      </c>
      <c r="E312">
        <v>482</v>
      </c>
      <c r="F312">
        <v>791</v>
      </c>
      <c r="G312">
        <v>127</v>
      </c>
      <c r="H312">
        <v>864</v>
      </c>
      <c r="I312">
        <v>120</v>
      </c>
      <c r="J312">
        <v>0</v>
      </c>
      <c r="K312">
        <v>0</v>
      </c>
      <c r="L312">
        <v>158</v>
      </c>
      <c r="M312">
        <v>586</v>
      </c>
    </row>
    <row r="313" spans="1:13" x14ac:dyDescent="0.35">
      <c r="A313" t="s">
        <v>73</v>
      </c>
      <c r="B313" t="s">
        <v>68</v>
      </c>
      <c r="C313" t="s">
        <v>27</v>
      </c>
      <c r="D313" t="s">
        <v>78</v>
      </c>
      <c r="E313">
        <v>115</v>
      </c>
      <c r="F313">
        <v>363</v>
      </c>
      <c r="G313">
        <v>47</v>
      </c>
      <c r="H313">
        <v>136</v>
      </c>
      <c r="I313">
        <v>33</v>
      </c>
      <c r="J313">
        <v>0</v>
      </c>
      <c r="K313">
        <v>0</v>
      </c>
      <c r="L313">
        <v>0</v>
      </c>
      <c r="M313">
        <v>103</v>
      </c>
    </row>
    <row r="314" spans="1:13" x14ac:dyDescent="0.35">
      <c r="A314" t="s">
        <v>73</v>
      </c>
      <c r="B314" t="s">
        <v>68</v>
      </c>
      <c r="C314" t="s">
        <v>28</v>
      </c>
      <c r="D314" t="s">
        <v>80</v>
      </c>
      <c r="E314">
        <v>31</v>
      </c>
      <c r="F314">
        <v>97</v>
      </c>
      <c r="G314">
        <v>21</v>
      </c>
      <c r="H314">
        <v>26</v>
      </c>
      <c r="I314">
        <v>6</v>
      </c>
      <c r="J314">
        <v>0</v>
      </c>
      <c r="K314">
        <v>0</v>
      </c>
      <c r="L314">
        <v>0</v>
      </c>
      <c r="M314">
        <v>20</v>
      </c>
    </row>
    <row r="315" spans="1:13" x14ac:dyDescent="0.35">
      <c r="A315" t="s">
        <v>73</v>
      </c>
      <c r="B315" t="s">
        <v>68</v>
      </c>
      <c r="C315" t="s">
        <v>29</v>
      </c>
      <c r="D315" t="s">
        <v>79</v>
      </c>
      <c r="E315">
        <v>179</v>
      </c>
      <c r="F315">
        <v>624</v>
      </c>
      <c r="G315">
        <v>44</v>
      </c>
      <c r="H315">
        <v>311</v>
      </c>
      <c r="I315">
        <v>128</v>
      </c>
      <c r="J315">
        <v>0</v>
      </c>
      <c r="K315">
        <v>0</v>
      </c>
      <c r="L315">
        <v>1</v>
      </c>
      <c r="M315">
        <v>182</v>
      </c>
    </row>
    <row r="316" spans="1:13" x14ac:dyDescent="0.35">
      <c r="A316" t="s">
        <v>73</v>
      </c>
      <c r="B316" t="s">
        <v>68</v>
      </c>
      <c r="C316" t="s">
        <v>30</v>
      </c>
      <c r="D316" t="s">
        <v>79</v>
      </c>
      <c r="E316">
        <v>205</v>
      </c>
      <c r="F316">
        <v>810</v>
      </c>
      <c r="G316">
        <v>142</v>
      </c>
      <c r="H316">
        <v>203</v>
      </c>
      <c r="I316">
        <v>133</v>
      </c>
      <c r="J316">
        <v>0</v>
      </c>
      <c r="K316">
        <v>0</v>
      </c>
      <c r="L316">
        <v>10</v>
      </c>
      <c r="M316">
        <v>60</v>
      </c>
    </row>
    <row r="317" spans="1:13" x14ac:dyDescent="0.35">
      <c r="A317" t="s">
        <v>73</v>
      </c>
      <c r="B317" t="s">
        <v>68</v>
      </c>
      <c r="C317" t="s">
        <v>31</v>
      </c>
      <c r="D317" t="s">
        <v>79</v>
      </c>
      <c r="E317">
        <v>120</v>
      </c>
      <c r="F317">
        <v>411</v>
      </c>
      <c r="G317">
        <v>94</v>
      </c>
      <c r="H317">
        <v>147</v>
      </c>
      <c r="I317">
        <v>66</v>
      </c>
      <c r="J317">
        <v>0</v>
      </c>
      <c r="K317">
        <v>0</v>
      </c>
      <c r="L317">
        <v>0</v>
      </c>
      <c r="M317">
        <v>81</v>
      </c>
    </row>
    <row r="318" spans="1:13" x14ac:dyDescent="0.35">
      <c r="A318" t="s">
        <v>73</v>
      </c>
      <c r="B318" t="s">
        <v>68</v>
      </c>
      <c r="C318" t="s">
        <v>32</v>
      </c>
      <c r="D318" t="s">
        <v>79</v>
      </c>
      <c r="E318">
        <v>36</v>
      </c>
      <c r="F318">
        <v>169</v>
      </c>
      <c r="G318">
        <v>32</v>
      </c>
      <c r="H318">
        <v>44</v>
      </c>
      <c r="I318">
        <v>21</v>
      </c>
      <c r="J318">
        <v>0</v>
      </c>
      <c r="K318">
        <v>0</v>
      </c>
      <c r="L318">
        <v>0</v>
      </c>
      <c r="M318">
        <v>23</v>
      </c>
    </row>
    <row r="319" spans="1:13" x14ac:dyDescent="0.35">
      <c r="A319" t="s">
        <v>73</v>
      </c>
      <c r="B319" t="s">
        <v>68</v>
      </c>
      <c r="C319" t="s">
        <v>33</v>
      </c>
      <c r="D319" t="s">
        <v>79</v>
      </c>
      <c r="E319">
        <v>44</v>
      </c>
      <c r="F319">
        <v>186</v>
      </c>
      <c r="G319">
        <v>43</v>
      </c>
      <c r="H319">
        <v>45</v>
      </c>
      <c r="I319">
        <v>13</v>
      </c>
      <c r="J319">
        <v>0</v>
      </c>
      <c r="K319">
        <v>0</v>
      </c>
      <c r="L319">
        <v>0</v>
      </c>
      <c r="M319">
        <v>32</v>
      </c>
    </row>
    <row r="320" spans="1:13" x14ac:dyDescent="0.35">
      <c r="A320" t="s">
        <v>73</v>
      </c>
      <c r="B320" t="s">
        <v>68</v>
      </c>
      <c r="C320" t="s">
        <v>34</v>
      </c>
      <c r="D320" t="s">
        <v>77</v>
      </c>
      <c r="E320">
        <v>138</v>
      </c>
      <c r="F320">
        <v>413</v>
      </c>
      <c r="G320">
        <v>81</v>
      </c>
      <c r="H320">
        <v>181</v>
      </c>
      <c r="I320">
        <v>82</v>
      </c>
      <c r="J320">
        <v>0</v>
      </c>
      <c r="K320">
        <v>0</v>
      </c>
      <c r="L320">
        <v>0</v>
      </c>
      <c r="M320">
        <v>99</v>
      </c>
    </row>
    <row r="321" spans="1:13" x14ac:dyDescent="0.35">
      <c r="A321" t="s">
        <v>73</v>
      </c>
      <c r="B321" t="s">
        <v>68</v>
      </c>
      <c r="C321" t="s">
        <v>35</v>
      </c>
      <c r="D321" t="s">
        <v>77</v>
      </c>
      <c r="E321">
        <v>91</v>
      </c>
      <c r="F321">
        <v>252</v>
      </c>
      <c r="G321">
        <v>54</v>
      </c>
      <c r="H321">
        <v>142</v>
      </c>
      <c r="I321">
        <v>49</v>
      </c>
      <c r="J321">
        <v>0</v>
      </c>
      <c r="K321">
        <v>0</v>
      </c>
      <c r="L321">
        <v>0</v>
      </c>
      <c r="M321">
        <v>93</v>
      </c>
    </row>
    <row r="322" spans="1:13" x14ac:dyDescent="0.35">
      <c r="A322" t="s">
        <v>73</v>
      </c>
      <c r="B322" t="s">
        <v>68</v>
      </c>
      <c r="C322" t="s">
        <v>36</v>
      </c>
      <c r="D322" t="s">
        <v>82</v>
      </c>
      <c r="E322">
        <v>167</v>
      </c>
      <c r="F322">
        <v>268</v>
      </c>
      <c r="G322">
        <v>42</v>
      </c>
      <c r="H322">
        <v>155</v>
      </c>
      <c r="I322">
        <v>92</v>
      </c>
      <c r="J322">
        <v>0</v>
      </c>
      <c r="K322">
        <v>0</v>
      </c>
      <c r="L322">
        <v>0</v>
      </c>
      <c r="M322">
        <v>63</v>
      </c>
    </row>
    <row r="323" spans="1:13" x14ac:dyDescent="0.35">
      <c r="A323" t="s">
        <v>73</v>
      </c>
      <c r="B323" t="s">
        <v>68</v>
      </c>
      <c r="C323" t="s">
        <v>37</v>
      </c>
      <c r="D323" t="s">
        <v>77</v>
      </c>
      <c r="E323">
        <v>234</v>
      </c>
      <c r="F323">
        <v>580</v>
      </c>
      <c r="G323">
        <v>57</v>
      </c>
      <c r="H323">
        <v>288</v>
      </c>
      <c r="I323">
        <v>105</v>
      </c>
      <c r="J323">
        <v>0</v>
      </c>
      <c r="K323">
        <v>0</v>
      </c>
      <c r="L323">
        <v>0</v>
      </c>
      <c r="M323">
        <v>183</v>
      </c>
    </row>
    <row r="324" spans="1:13" x14ac:dyDescent="0.35">
      <c r="A324" t="s">
        <v>73</v>
      </c>
      <c r="B324" t="s">
        <v>68</v>
      </c>
      <c r="C324" t="s">
        <v>38</v>
      </c>
      <c r="D324" t="s">
        <v>77</v>
      </c>
      <c r="E324">
        <v>145</v>
      </c>
      <c r="F324">
        <v>553</v>
      </c>
      <c r="G324">
        <v>96</v>
      </c>
      <c r="H324">
        <v>195</v>
      </c>
      <c r="I324">
        <v>90</v>
      </c>
      <c r="J324">
        <v>2</v>
      </c>
      <c r="K324">
        <v>0</v>
      </c>
      <c r="L324">
        <v>7</v>
      </c>
      <c r="M324">
        <v>96</v>
      </c>
    </row>
    <row r="325" spans="1:13" x14ac:dyDescent="0.35">
      <c r="A325" t="s">
        <v>73</v>
      </c>
      <c r="B325" t="s">
        <v>68</v>
      </c>
      <c r="C325" t="s">
        <v>39</v>
      </c>
      <c r="D325" t="s">
        <v>82</v>
      </c>
      <c r="E325">
        <v>301</v>
      </c>
      <c r="F325">
        <v>663</v>
      </c>
      <c r="G325">
        <v>77</v>
      </c>
      <c r="H325">
        <v>478</v>
      </c>
      <c r="I325">
        <v>183</v>
      </c>
      <c r="J325">
        <v>1</v>
      </c>
      <c r="K325">
        <v>0</v>
      </c>
      <c r="L325">
        <v>0</v>
      </c>
      <c r="M325">
        <v>294</v>
      </c>
    </row>
    <row r="326" spans="1:13" x14ac:dyDescent="0.35">
      <c r="A326" t="s">
        <v>73</v>
      </c>
      <c r="B326" t="s">
        <v>68</v>
      </c>
      <c r="C326" t="s">
        <v>40</v>
      </c>
      <c r="D326" t="s">
        <v>82</v>
      </c>
      <c r="E326">
        <v>109</v>
      </c>
      <c r="F326">
        <v>247</v>
      </c>
      <c r="G326">
        <v>33</v>
      </c>
      <c r="H326">
        <v>133</v>
      </c>
      <c r="I326">
        <v>81</v>
      </c>
      <c r="J326">
        <v>0</v>
      </c>
      <c r="K326">
        <v>0</v>
      </c>
      <c r="L326">
        <v>1</v>
      </c>
      <c r="M326">
        <v>51</v>
      </c>
    </row>
    <row r="327" spans="1:13" x14ac:dyDescent="0.35">
      <c r="A327" t="s">
        <v>73</v>
      </c>
      <c r="B327" t="s">
        <v>68</v>
      </c>
      <c r="C327" t="s">
        <v>41</v>
      </c>
      <c r="D327" t="s">
        <v>82</v>
      </c>
      <c r="E327">
        <v>101</v>
      </c>
      <c r="F327">
        <v>319</v>
      </c>
      <c r="G327">
        <v>39</v>
      </c>
      <c r="H327">
        <v>126</v>
      </c>
      <c r="I327">
        <v>64</v>
      </c>
      <c r="J327">
        <v>0</v>
      </c>
      <c r="K327">
        <v>2</v>
      </c>
      <c r="L327">
        <v>0</v>
      </c>
      <c r="M327">
        <v>60</v>
      </c>
    </row>
    <row r="328" spans="1:13" x14ac:dyDescent="0.35">
      <c r="A328" t="s">
        <v>73</v>
      </c>
      <c r="B328" t="s">
        <v>68</v>
      </c>
      <c r="C328" t="s">
        <v>42</v>
      </c>
      <c r="D328" t="s">
        <v>82</v>
      </c>
      <c r="E328">
        <v>165</v>
      </c>
      <c r="F328">
        <v>423</v>
      </c>
      <c r="G328">
        <v>84</v>
      </c>
      <c r="H328">
        <v>209</v>
      </c>
      <c r="I328">
        <v>115</v>
      </c>
      <c r="J328">
        <v>0</v>
      </c>
      <c r="K328">
        <v>0</v>
      </c>
      <c r="L328">
        <v>2</v>
      </c>
      <c r="M328">
        <v>92</v>
      </c>
    </row>
    <row r="329" spans="1:13" x14ac:dyDescent="0.35">
      <c r="A329" t="s">
        <v>73</v>
      </c>
      <c r="B329" t="s">
        <v>68</v>
      </c>
      <c r="C329" t="s">
        <v>43</v>
      </c>
      <c r="D329" t="s">
        <v>77</v>
      </c>
      <c r="E329">
        <v>84</v>
      </c>
      <c r="F329">
        <v>254</v>
      </c>
      <c r="G329">
        <v>29</v>
      </c>
      <c r="H329">
        <v>84</v>
      </c>
      <c r="I329">
        <v>27</v>
      </c>
      <c r="J329">
        <v>0</v>
      </c>
      <c r="K329">
        <v>0</v>
      </c>
      <c r="L329">
        <v>0</v>
      </c>
      <c r="M329">
        <v>57</v>
      </c>
    </row>
    <row r="330" spans="1:13" x14ac:dyDescent="0.35">
      <c r="A330" t="s">
        <v>73</v>
      </c>
      <c r="B330" t="s">
        <v>68</v>
      </c>
      <c r="C330" t="s">
        <v>44</v>
      </c>
      <c r="D330" t="s">
        <v>81</v>
      </c>
      <c r="E330">
        <v>26</v>
      </c>
      <c r="F330">
        <v>43</v>
      </c>
      <c r="G330">
        <v>16</v>
      </c>
      <c r="H330">
        <v>29</v>
      </c>
      <c r="I330">
        <v>6</v>
      </c>
      <c r="J330">
        <v>0</v>
      </c>
      <c r="K330">
        <v>0</v>
      </c>
      <c r="L330">
        <v>0</v>
      </c>
      <c r="M330">
        <v>23</v>
      </c>
    </row>
    <row r="331" spans="1:13" x14ac:dyDescent="0.35">
      <c r="A331" t="s">
        <v>73</v>
      </c>
      <c r="B331" t="s">
        <v>68</v>
      </c>
      <c r="C331" t="s">
        <v>45</v>
      </c>
      <c r="D331" t="s">
        <v>79</v>
      </c>
      <c r="E331">
        <v>37</v>
      </c>
      <c r="F331">
        <v>148</v>
      </c>
      <c r="G331">
        <v>26</v>
      </c>
      <c r="H331">
        <v>50</v>
      </c>
      <c r="I331">
        <v>19</v>
      </c>
      <c r="J331">
        <v>2</v>
      </c>
      <c r="K331">
        <v>0</v>
      </c>
      <c r="L331">
        <v>0</v>
      </c>
      <c r="M331">
        <v>29</v>
      </c>
    </row>
    <row r="332" spans="1:13" x14ac:dyDescent="0.35">
      <c r="A332" t="s">
        <v>73</v>
      </c>
      <c r="B332" t="s">
        <v>68</v>
      </c>
      <c r="C332" t="s">
        <v>46</v>
      </c>
      <c r="D332" t="s">
        <v>78</v>
      </c>
      <c r="E332">
        <v>68</v>
      </c>
      <c r="F332">
        <v>192</v>
      </c>
      <c r="G332">
        <v>8</v>
      </c>
      <c r="H332">
        <v>83</v>
      </c>
      <c r="I332">
        <v>4</v>
      </c>
      <c r="J332">
        <v>0</v>
      </c>
      <c r="K332">
        <v>0</v>
      </c>
      <c r="L332">
        <v>0</v>
      </c>
      <c r="M332">
        <v>79</v>
      </c>
    </row>
    <row r="333" spans="1:13" x14ac:dyDescent="0.35">
      <c r="A333" t="s">
        <v>73</v>
      </c>
      <c r="B333" t="s">
        <v>68</v>
      </c>
      <c r="C333" t="s">
        <v>47</v>
      </c>
      <c r="D333" t="s">
        <v>78</v>
      </c>
      <c r="E333">
        <v>57</v>
      </c>
      <c r="F333">
        <v>237</v>
      </c>
      <c r="G333">
        <v>35</v>
      </c>
      <c r="H333">
        <v>68</v>
      </c>
      <c r="I333">
        <v>25</v>
      </c>
      <c r="J333">
        <v>0</v>
      </c>
      <c r="K333">
        <v>0</v>
      </c>
      <c r="L333">
        <v>0</v>
      </c>
      <c r="M333">
        <v>43</v>
      </c>
    </row>
    <row r="334" spans="1:13" x14ac:dyDescent="0.35">
      <c r="A334" t="s">
        <v>73</v>
      </c>
      <c r="B334" t="s">
        <v>68</v>
      </c>
      <c r="C334" t="s">
        <v>48</v>
      </c>
      <c r="D334" t="s">
        <v>79</v>
      </c>
      <c r="E334">
        <v>30</v>
      </c>
      <c r="F334">
        <v>103</v>
      </c>
      <c r="G334">
        <v>23</v>
      </c>
      <c r="H334">
        <v>35</v>
      </c>
      <c r="I334">
        <v>13</v>
      </c>
      <c r="J334">
        <v>0</v>
      </c>
      <c r="K334">
        <v>0</v>
      </c>
      <c r="L334">
        <v>0</v>
      </c>
      <c r="M334">
        <v>22</v>
      </c>
    </row>
    <row r="335" spans="1:13" x14ac:dyDescent="0.35">
      <c r="A335" t="s">
        <v>74</v>
      </c>
      <c r="B335" t="s">
        <v>70</v>
      </c>
      <c r="C335" t="s">
        <v>12</v>
      </c>
      <c r="D335" t="s">
        <v>80</v>
      </c>
      <c r="E335">
        <v>12</v>
      </c>
      <c r="F335">
        <v>45</v>
      </c>
      <c r="G335">
        <v>16</v>
      </c>
      <c r="H335">
        <v>14</v>
      </c>
      <c r="I335">
        <v>7</v>
      </c>
      <c r="J335">
        <v>0</v>
      </c>
      <c r="K335">
        <v>0</v>
      </c>
      <c r="L335">
        <v>0</v>
      </c>
      <c r="M335">
        <v>7</v>
      </c>
    </row>
    <row r="336" spans="1:13" x14ac:dyDescent="0.35">
      <c r="A336" t="s">
        <v>74</v>
      </c>
      <c r="B336" t="s">
        <v>70</v>
      </c>
      <c r="C336" t="s">
        <v>13</v>
      </c>
      <c r="D336" t="s">
        <v>78</v>
      </c>
      <c r="E336">
        <v>53</v>
      </c>
      <c r="F336">
        <v>152</v>
      </c>
      <c r="G336">
        <v>20</v>
      </c>
      <c r="H336">
        <v>56</v>
      </c>
      <c r="I336">
        <v>35</v>
      </c>
      <c r="J336">
        <v>0</v>
      </c>
      <c r="K336">
        <v>0</v>
      </c>
      <c r="L336">
        <v>0</v>
      </c>
      <c r="M336">
        <v>21</v>
      </c>
    </row>
    <row r="337" spans="1:13" x14ac:dyDescent="0.35">
      <c r="A337" t="s">
        <v>74</v>
      </c>
      <c r="B337" t="s">
        <v>70</v>
      </c>
      <c r="C337" t="s">
        <v>14</v>
      </c>
      <c r="D337" t="s">
        <v>81</v>
      </c>
      <c r="E337">
        <v>9</v>
      </c>
      <c r="F337">
        <v>16</v>
      </c>
      <c r="G337">
        <v>3</v>
      </c>
      <c r="H337">
        <v>11</v>
      </c>
      <c r="I337">
        <v>4</v>
      </c>
      <c r="J337">
        <v>0</v>
      </c>
      <c r="K337">
        <v>0</v>
      </c>
      <c r="L337">
        <v>0</v>
      </c>
      <c r="M337">
        <v>7</v>
      </c>
    </row>
    <row r="338" spans="1:13" x14ac:dyDescent="0.35">
      <c r="A338" t="s">
        <v>74</v>
      </c>
      <c r="B338" t="s">
        <v>70</v>
      </c>
      <c r="C338" t="s">
        <v>15</v>
      </c>
      <c r="D338" t="s">
        <v>80</v>
      </c>
      <c r="E338">
        <v>15</v>
      </c>
      <c r="F338">
        <v>76</v>
      </c>
      <c r="G338">
        <v>3</v>
      </c>
      <c r="H338">
        <v>19</v>
      </c>
      <c r="I338">
        <v>8</v>
      </c>
      <c r="J338">
        <v>0</v>
      </c>
      <c r="K338">
        <v>0</v>
      </c>
      <c r="L338">
        <v>0</v>
      </c>
      <c r="M338">
        <v>11</v>
      </c>
    </row>
    <row r="339" spans="1:13" x14ac:dyDescent="0.35">
      <c r="A339" t="s">
        <v>74</v>
      </c>
      <c r="B339" t="s">
        <v>70</v>
      </c>
      <c r="C339" t="s">
        <v>16</v>
      </c>
      <c r="D339" t="s">
        <v>78</v>
      </c>
      <c r="E339">
        <v>110</v>
      </c>
      <c r="F339">
        <v>473</v>
      </c>
      <c r="G339">
        <v>139</v>
      </c>
      <c r="H339">
        <v>155</v>
      </c>
      <c r="I339">
        <v>79</v>
      </c>
      <c r="J339">
        <v>0</v>
      </c>
      <c r="K339">
        <v>0</v>
      </c>
      <c r="L339">
        <v>0</v>
      </c>
      <c r="M339">
        <v>76</v>
      </c>
    </row>
    <row r="340" spans="1:13" x14ac:dyDescent="0.35">
      <c r="A340" t="s">
        <v>74</v>
      </c>
      <c r="B340" t="s">
        <v>70</v>
      </c>
      <c r="C340" t="s">
        <v>17</v>
      </c>
      <c r="D340" t="s">
        <v>81</v>
      </c>
      <c r="E340">
        <v>6</v>
      </c>
      <c r="F340">
        <v>11</v>
      </c>
      <c r="G340">
        <v>1</v>
      </c>
      <c r="H340">
        <v>10</v>
      </c>
      <c r="I340">
        <v>8</v>
      </c>
      <c r="J340">
        <v>0</v>
      </c>
      <c r="K340">
        <v>0</v>
      </c>
      <c r="L340">
        <v>0</v>
      </c>
      <c r="M340">
        <v>2</v>
      </c>
    </row>
    <row r="341" spans="1:13" x14ac:dyDescent="0.35">
      <c r="A341" t="s">
        <v>74</v>
      </c>
      <c r="B341" t="s">
        <v>70</v>
      </c>
      <c r="C341" t="s">
        <v>18</v>
      </c>
      <c r="D341" t="s">
        <v>77</v>
      </c>
      <c r="E341">
        <v>37</v>
      </c>
      <c r="F341">
        <v>84</v>
      </c>
      <c r="G341">
        <v>4</v>
      </c>
      <c r="H341">
        <v>37</v>
      </c>
      <c r="I341">
        <v>19</v>
      </c>
      <c r="J341">
        <v>0</v>
      </c>
      <c r="K341">
        <v>0</v>
      </c>
      <c r="L341">
        <v>0</v>
      </c>
      <c r="M341">
        <v>18</v>
      </c>
    </row>
    <row r="342" spans="1:13" x14ac:dyDescent="0.35">
      <c r="A342" t="s">
        <v>74</v>
      </c>
      <c r="B342" t="s">
        <v>70</v>
      </c>
      <c r="C342" t="s">
        <v>19</v>
      </c>
      <c r="D342" t="s">
        <v>78</v>
      </c>
      <c r="E342">
        <v>26</v>
      </c>
      <c r="F342">
        <v>76</v>
      </c>
      <c r="G342">
        <v>9</v>
      </c>
      <c r="H342">
        <v>26</v>
      </c>
      <c r="I342">
        <v>6</v>
      </c>
      <c r="J342">
        <v>0</v>
      </c>
      <c r="K342">
        <v>0</v>
      </c>
      <c r="L342">
        <v>0</v>
      </c>
      <c r="M342">
        <v>20</v>
      </c>
    </row>
    <row r="343" spans="1:13" x14ac:dyDescent="0.35">
      <c r="A343" t="s">
        <v>74</v>
      </c>
      <c r="B343" t="s">
        <v>70</v>
      </c>
      <c r="C343" t="s">
        <v>20</v>
      </c>
      <c r="D343" t="s">
        <v>81</v>
      </c>
      <c r="E343">
        <v>12</v>
      </c>
      <c r="F343">
        <v>35</v>
      </c>
      <c r="G343">
        <v>7</v>
      </c>
      <c r="H343">
        <v>15</v>
      </c>
      <c r="I343">
        <v>12</v>
      </c>
      <c r="J343">
        <v>0</v>
      </c>
      <c r="K343">
        <v>0</v>
      </c>
      <c r="L343">
        <v>0</v>
      </c>
      <c r="M343">
        <v>3</v>
      </c>
    </row>
    <row r="344" spans="1:13" x14ac:dyDescent="0.35">
      <c r="A344" t="s">
        <v>74</v>
      </c>
      <c r="B344" t="s">
        <v>70</v>
      </c>
      <c r="C344" t="s">
        <v>21</v>
      </c>
      <c r="D344" t="s">
        <v>81</v>
      </c>
      <c r="E344">
        <v>22</v>
      </c>
      <c r="F344">
        <v>87</v>
      </c>
      <c r="G344">
        <v>34</v>
      </c>
      <c r="H344">
        <v>34</v>
      </c>
      <c r="I344">
        <v>15</v>
      </c>
      <c r="J344">
        <v>0</v>
      </c>
      <c r="K344">
        <v>0</v>
      </c>
      <c r="L344">
        <v>0</v>
      </c>
      <c r="M344">
        <v>19</v>
      </c>
    </row>
    <row r="345" spans="1:13" x14ac:dyDescent="0.35">
      <c r="A345" t="s">
        <v>74</v>
      </c>
      <c r="B345" t="s">
        <v>70</v>
      </c>
      <c r="C345" t="s">
        <v>22</v>
      </c>
      <c r="D345" t="s">
        <v>80</v>
      </c>
      <c r="E345">
        <v>49</v>
      </c>
      <c r="F345">
        <v>131</v>
      </c>
      <c r="G345">
        <v>14</v>
      </c>
      <c r="H345">
        <v>53</v>
      </c>
      <c r="I345">
        <v>28</v>
      </c>
      <c r="J345">
        <v>1</v>
      </c>
      <c r="K345">
        <v>0</v>
      </c>
      <c r="L345">
        <v>0</v>
      </c>
      <c r="M345">
        <v>24</v>
      </c>
    </row>
    <row r="346" spans="1:13" x14ac:dyDescent="0.35">
      <c r="A346" t="s">
        <v>74</v>
      </c>
      <c r="B346" t="s">
        <v>70</v>
      </c>
      <c r="C346" t="s">
        <v>23</v>
      </c>
      <c r="D346" t="s">
        <v>81</v>
      </c>
      <c r="E346">
        <v>55</v>
      </c>
      <c r="F346">
        <v>183</v>
      </c>
      <c r="G346">
        <v>41</v>
      </c>
      <c r="H346">
        <v>94</v>
      </c>
      <c r="I346">
        <v>25</v>
      </c>
      <c r="J346">
        <v>0</v>
      </c>
      <c r="K346">
        <v>0</v>
      </c>
      <c r="L346">
        <v>0</v>
      </c>
      <c r="M346">
        <v>69</v>
      </c>
    </row>
    <row r="347" spans="1:13" x14ac:dyDescent="0.35">
      <c r="A347" t="s">
        <v>74</v>
      </c>
      <c r="B347" t="s">
        <v>70</v>
      </c>
      <c r="C347" t="s">
        <v>24</v>
      </c>
      <c r="D347" t="s">
        <v>82</v>
      </c>
      <c r="E347">
        <v>22</v>
      </c>
      <c r="F347">
        <v>48</v>
      </c>
      <c r="G347">
        <v>2</v>
      </c>
      <c r="H347">
        <v>50</v>
      </c>
      <c r="I347">
        <v>39</v>
      </c>
      <c r="J347">
        <v>1</v>
      </c>
      <c r="K347">
        <v>0</v>
      </c>
      <c r="L347">
        <v>0</v>
      </c>
      <c r="M347">
        <v>10</v>
      </c>
    </row>
    <row r="348" spans="1:13" x14ac:dyDescent="0.35">
      <c r="A348" t="s">
        <v>74</v>
      </c>
      <c r="B348" t="s">
        <v>70</v>
      </c>
      <c r="C348" t="s">
        <v>25</v>
      </c>
      <c r="D348" t="s">
        <v>80</v>
      </c>
      <c r="E348">
        <v>37</v>
      </c>
      <c r="F348">
        <v>99</v>
      </c>
      <c r="G348">
        <v>21</v>
      </c>
      <c r="H348">
        <v>48</v>
      </c>
      <c r="I348">
        <v>28</v>
      </c>
      <c r="J348">
        <v>0</v>
      </c>
      <c r="K348">
        <v>0</v>
      </c>
      <c r="L348">
        <v>0</v>
      </c>
      <c r="M348">
        <v>20</v>
      </c>
    </row>
    <row r="349" spans="1:13" x14ac:dyDescent="0.35">
      <c r="A349" t="s">
        <v>74</v>
      </c>
      <c r="B349" t="s">
        <v>70</v>
      </c>
      <c r="C349" t="s">
        <v>26</v>
      </c>
      <c r="D349" t="s">
        <v>77</v>
      </c>
      <c r="E349">
        <v>382</v>
      </c>
      <c r="F349">
        <v>667</v>
      </c>
      <c r="G349">
        <v>100</v>
      </c>
      <c r="H349">
        <v>616</v>
      </c>
      <c r="I349">
        <v>300</v>
      </c>
      <c r="J349">
        <v>0</v>
      </c>
      <c r="K349">
        <v>2</v>
      </c>
      <c r="L349">
        <v>6</v>
      </c>
      <c r="M349">
        <v>308</v>
      </c>
    </row>
    <row r="350" spans="1:13" x14ac:dyDescent="0.35">
      <c r="A350" t="s">
        <v>74</v>
      </c>
      <c r="B350" t="s">
        <v>70</v>
      </c>
      <c r="C350" t="s">
        <v>27</v>
      </c>
      <c r="D350" t="s">
        <v>78</v>
      </c>
      <c r="E350">
        <v>61</v>
      </c>
      <c r="F350">
        <v>240</v>
      </c>
      <c r="G350">
        <v>26</v>
      </c>
      <c r="H350">
        <v>87</v>
      </c>
      <c r="I350">
        <v>47</v>
      </c>
      <c r="J350">
        <v>0</v>
      </c>
      <c r="K350">
        <v>0</v>
      </c>
      <c r="L350">
        <v>0</v>
      </c>
      <c r="M350">
        <v>40</v>
      </c>
    </row>
    <row r="351" spans="1:13" x14ac:dyDescent="0.35">
      <c r="A351" t="s">
        <v>74</v>
      </c>
      <c r="B351" t="s">
        <v>70</v>
      </c>
      <c r="C351" t="s">
        <v>28</v>
      </c>
      <c r="D351" t="s">
        <v>80</v>
      </c>
      <c r="E351">
        <v>18</v>
      </c>
      <c r="F351">
        <v>58</v>
      </c>
      <c r="G351">
        <v>11</v>
      </c>
      <c r="H351">
        <v>14</v>
      </c>
      <c r="I351">
        <v>8</v>
      </c>
      <c r="J351">
        <v>0</v>
      </c>
      <c r="K351">
        <v>0</v>
      </c>
      <c r="L351">
        <v>0</v>
      </c>
      <c r="M351">
        <v>6</v>
      </c>
    </row>
    <row r="352" spans="1:13" x14ac:dyDescent="0.35">
      <c r="A352" t="s">
        <v>74</v>
      </c>
      <c r="B352" t="s">
        <v>70</v>
      </c>
      <c r="C352" t="s">
        <v>29</v>
      </c>
      <c r="D352" t="s">
        <v>79</v>
      </c>
      <c r="E352">
        <v>129</v>
      </c>
      <c r="F352">
        <v>400</v>
      </c>
      <c r="G352">
        <v>26</v>
      </c>
      <c r="H352">
        <v>226</v>
      </c>
      <c r="I352">
        <v>185</v>
      </c>
      <c r="J352">
        <v>0</v>
      </c>
      <c r="K352">
        <v>0</v>
      </c>
      <c r="L352">
        <v>0</v>
      </c>
      <c r="M352">
        <v>41</v>
      </c>
    </row>
    <row r="353" spans="1:13" x14ac:dyDescent="0.35">
      <c r="A353" t="s">
        <v>74</v>
      </c>
      <c r="B353" t="s">
        <v>70</v>
      </c>
      <c r="C353" t="s">
        <v>30</v>
      </c>
      <c r="D353" t="s">
        <v>79</v>
      </c>
      <c r="E353">
        <v>203</v>
      </c>
      <c r="F353">
        <v>782</v>
      </c>
      <c r="G353">
        <v>139</v>
      </c>
      <c r="H353">
        <v>195</v>
      </c>
      <c r="I353">
        <v>109</v>
      </c>
      <c r="J353">
        <v>0</v>
      </c>
      <c r="K353">
        <v>0</v>
      </c>
      <c r="L353">
        <v>8</v>
      </c>
      <c r="M353">
        <v>78</v>
      </c>
    </row>
    <row r="354" spans="1:13" x14ac:dyDescent="0.35">
      <c r="A354" t="s">
        <v>74</v>
      </c>
      <c r="B354" t="s">
        <v>70</v>
      </c>
      <c r="C354" t="s">
        <v>31</v>
      </c>
      <c r="D354" t="s">
        <v>79</v>
      </c>
      <c r="E354">
        <v>66</v>
      </c>
      <c r="F354">
        <v>309</v>
      </c>
      <c r="G354">
        <v>69</v>
      </c>
      <c r="H354">
        <v>78</v>
      </c>
      <c r="I354">
        <v>53</v>
      </c>
      <c r="J354">
        <v>0</v>
      </c>
      <c r="K354">
        <v>0</v>
      </c>
      <c r="L354">
        <v>0</v>
      </c>
      <c r="M354">
        <v>25</v>
      </c>
    </row>
    <row r="355" spans="1:13" x14ac:dyDescent="0.35">
      <c r="A355" t="s">
        <v>74</v>
      </c>
      <c r="B355" t="s">
        <v>70</v>
      </c>
      <c r="C355" t="s">
        <v>32</v>
      </c>
      <c r="D355" t="s">
        <v>79</v>
      </c>
      <c r="E355">
        <v>23</v>
      </c>
      <c r="F355">
        <v>143</v>
      </c>
      <c r="G355">
        <v>29</v>
      </c>
      <c r="H355">
        <v>25</v>
      </c>
      <c r="I355">
        <v>18</v>
      </c>
      <c r="J355">
        <v>0</v>
      </c>
      <c r="K355">
        <v>0</v>
      </c>
      <c r="L355">
        <v>0</v>
      </c>
      <c r="M355">
        <v>7</v>
      </c>
    </row>
    <row r="356" spans="1:13" x14ac:dyDescent="0.35">
      <c r="A356" t="s">
        <v>74</v>
      </c>
      <c r="B356" t="s">
        <v>70</v>
      </c>
      <c r="C356" t="s">
        <v>33</v>
      </c>
      <c r="D356" t="s">
        <v>79</v>
      </c>
      <c r="E356">
        <v>27</v>
      </c>
      <c r="F356">
        <v>128</v>
      </c>
      <c r="G356">
        <v>62</v>
      </c>
      <c r="H356">
        <v>31</v>
      </c>
      <c r="I356">
        <v>25</v>
      </c>
      <c r="J356">
        <v>0</v>
      </c>
      <c r="K356">
        <v>0</v>
      </c>
      <c r="L356">
        <v>0</v>
      </c>
      <c r="M356">
        <v>6</v>
      </c>
    </row>
    <row r="357" spans="1:13" x14ac:dyDescent="0.35">
      <c r="A357" t="s">
        <v>74</v>
      </c>
      <c r="B357" t="s">
        <v>70</v>
      </c>
      <c r="C357" t="s">
        <v>34</v>
      </c>
      <c r="D357" t="s">
        <v>77</v>
      </c>
      <c r="E357">
        <v>97</v>
      </c>
      <c r="F357">
        <v>313</v>
      </c>
      <c r="G357">
        <v>64</v>
      </c>
      <c r="H357">
        <v>131</v>
      </c>
      <c r="I357">
        <v>73</v>
      </c>
      <c r="J357">
        <v>0</v>
      </c>
      <c r="K357">
        <v>0</v>
      </c>
      <c r="L357">
        <v>1</v>
      </c>
      <c r="M357">
        <v>57</v>
      </c>
    </row>
    <row r="358" spans="1:13" x14ac:dyDescent="0.35">
      <c r="A358" t="s">
        <v>74</v>
      </c>
      <c r="B358" t="s">
        <v>70</v>
      </c>
      <c r="C358" t="s">
        <v>35</v>
      </c>
      <c r="D358" t="s">
        <v>77</v>
      </c>
      <c r="E358">
        <v>91</v>
      </c>
      <c r="F358">
        <v>328</v>
      </c>
      <c r="G358">
        <v>54</v>
      </c>
      <c r="H358">
        <v>139</v>
      </c>
      <c r="I358">
        <v>88</v>
      </c>
      <c r="J358">
        <v>1</v>
      </c>
      <c r="K358">
        <v>0</v>
      </c>
      <c r="L358">
        <v>0</v>
      </c>
      <c r="M358">
        <v>50</v>
      </c>
    </row>
    <row r="359" spans="1:13" x14ac:dyDescent="0.35">
      <c r="A359" t="s">
        <v>74</v>
      </c>
      <c r="B359" t="s">
        <v>70</v>
      </c>
      <c r="C359" t="s">
        <v>36</v>
      </c>
      <c r="D359" t="s">
        <v>82</v>
      </c>
      <c r="E359">
        <v>113</v>
      </c>
      <c r="F359">
        <v>230</v>
      </c>
      <c r="G359">
        <v>40</v>
      </c>
      <c r="H359">
        <v>113</v>
      </c>
      <c r="I359">
        <v>66</v>
      </c>
      <c r="J359">
        <v>0</v>
      </c>
      <c r="K359">
        <v>0</v>
      </c>
      <c r="L359">
        <v>1</v>
      </c>
      <c r="M359">
        <v>46</v>
      </c>
    </row>
    <row r="360" spans="1:13" x14ac:dyDescent="0.35">
      <c r="A360" t="s">
        <v>74</v>
      </c>
      <c r="B360" t="s">
        <v>70</v>
      </c>
      <c r="C360" t="s">
        <v>37</v>
      </c>
      <c r="D360" t="s">
        <v>77</v>
      </c>
      <c r="E360">
        <v>143</v>
      </c>
      <c r="F360">
        <v>315</v>
      </c>
      <c r="G360">
        <v>23</v>
      </c>
      <c r="H360">
        <v>183</v>
      </c>
      <c r="I360">
        <v>73</v>
      </c>
      <c r="J360">
        <v>0</v>
      </c>
      <c r="K360">
        <v>0</v>
      </c>
      <c r="L360">
        <v>0</v>
      </c>
      <c r="M360">
        <v>110</v>
      </c>
    </row>
    <row r="361" spans="1:13" x14ac:dyDescent="0.35">
      <c r="A361" t="s">
        <v>74</v>
      </c>
      <c r="B361" t="s">
        <v>70</v>
      </c>
      <c r="C361" t="s">
        <v>38</v>
      </c>
      <c r="D361" t="s">
        <v>77</v>
      </c>
      <c r="E361">
        <v>123</v>
      </c>
      <c r="F361">
        <v>407</v>
      </c>
      <c r="G361">
        <v>94</v>
      </c>
      <c r="H361">
        <v>161</v>
      </c>
      <c r="I361">
        <v>103</v>
      </c>
      <c r="J361">
        <v>0</v>
      </c>
      <c r="K361">
        <v>1</v>
      </c>
      <c r="L361">
        <v>3</v>
      </c>
      <c r="M361">
        <v>54</v>
      </c>
    </row>
    <row r="362" spans="1:13" x14ac:dyDescent="0.35">
      <c r="A362" t="s">
        <v>74</v>
      </c>
      <c r="B362" t="s">
        <v>70</v>
      </c>
      <c r="C362" t="s">
        <v>39</v>
      </c>
      <c r="D362" t="s">
        <v>82</v>
      </c>
      <c r="E362">
        <v>269</v>
      </c>
      <c r="F362">
        <v>707</v>
      </c>
      <c r="G362">
        <v>113</v>
      </c>
      <c r="H362">
        <v>457</v>
      </c>
      <c r="I362">
        <v>320</v>
      </c>
      <c r="J362">
        <v>1</v>
      </c>
      <c r="K362">
        <v>0</v>
      </c>
      <c r="L362">
        <v>6</v>
      </c>
      <c r="M362">
        <v>130</v>
      </c>
    </row>
    <row r="363" spans="1:13" x14ac:dyDescent="0.35">
      <c r="A363" t="s">
        <v>74</v>
      </c>
      <c r="B363" t="s">
        <v>70</v>
      </c>
      <c r="C363" t="s">
        <v>40</v>
      </c>
      <c r="D363" t="s">
        <v>82</v>
      </c>
      <c r="E363">
        <v>99</v>
      </c>
      <c r="F363">
        <v>239</v>
      </c>
      <c r="G363">
        <v>43</v>
      </c>
      <c r="H363">
        <v>112</v>
      </c>
      <c r="I363">
        <v>70</v>
      </c>
      <c r="J363">
        <v>0</v>
      </c>
      <c r="K363">
        <v>0</v>
      </c>
      <c r="L363">
        <v>1</v>
      </c>
      <c r="M363">
        <v>41</v>
      </c>
    </row>
    <row r="364" spans="1:13" x14ac:dyDescent="0.35">
      <c r="A364" t="s">
        <v>74</v>
      </c>
      <c r="B364" t="s">
        <v>70</v>
      </c>
      <c r="C364" t="s">
        <v>41</v>
      </c>
      <c r="D364" t="s">
        <v>82</v>
      </c>
      <c r="E364">
        <v>69</v>
      </c>
      <c r="F364">
        <v>255</v>
      </c>
      <c r="G364">
        <v>13</v>
      </c>
      <c r="H364">
        <v>83</v>
      </c>
      <c r="I364">
        <v>53</v>
      </c>
      <c r="J364">
        <v>0</v>
      </c>
      <c r="K364">
        <v>0</v>
      </c>
      <c r="L364">
        <v>0</v>
      </c>
      <c r="M364">
        <v>30</v>
      </c>
    </row>
    <row r="365" spans="1:13" x14ac:dyDescent="0.35">
      <c r="A365" t="s">
        <v>74</v>
      </c>
      <c r="B365" t="s">
        <v>70</v>
      </c>
      <c r="C365" t="s">
        <v>42</v>
      </c>
      <c r="D365" t="s">
        <v>82</v>
      </c>
      <c r="E365">
        <v>106</v>
      </c>
      <c r="F365">
        <v>247</v>
      </c>
      <c r="G365">
        <v>53</v>
      </c>
      <c r="H365">
        <v>136</v>
      </c>
      <c r="I365">
        <v>84</v>
      </c>
      <c r="J365">
        <v>0</v>
      </c>
      <c r="K365">
        <v>0</v>
      </c>
      <c r="L365">
        <v>1</v>
      </c>
      <c r="M365">
        <v>51</v>
      </c>
    </row>
    <row r="366" spans="1:13" x14ac:dyDescent="0.35">
      <c r="A366" t="s">
        <v>74</v>
      </c>
      <c r="B366" t="s">
        <v>70</v>
      </c>
      <c r="C366" t="s">
        <v>43</v>
      </c>
      <c r="D366" t="s">
        <v>77</v>
      </c>
      <c r="E366">
        <v>100</v>
      </c>
      <c r="F366">
        <v>420</v>
      </c>
      <c r="G366">
        <v>55</v>
      </c>
      <c r="H366">
        <v>120</v>
      </c>
      <c r="I366">
        <v>42</v>
      </c>
      <c r="J366">
        <v>0</v>
      </c>
      <c r="K366">
        <v>0</v>
      </c>
      <c r="L366">
        <v>0</v>
      </c>
      <c r="M366">
        <v>78</v>
      </c>
    </row>
    <row r="367" spans="1:13" x14ac:dyDescent="0.35">
      <c r="A367" t="s">
        <v>74</v>
      </c>
      <c r="B367" t="s">
        <v>70</v>
      </c>
      <c r="C367" t="s">
        <v>44</v>
      </c>
      <c r="D367" t="s">
        <v>81</v>
      </c>
      <c r="E367">
        <v>18</v>
      </c>
      <c r="F367">
        <v>37</v>
      </c>
      <c r="G367">
        <v>9</v>
      </c>
      <c r="H367">
        <v>21</v>
      </c>
      <c r="I367">
        <v>16</v>
      </c>
      <c r="J367">
        <v>1</v>
      </c>
      <c r="K367">
        <v>0</v>
      </c>
      <c r="L367">
        <v>0</v>
      </c>
      <c r="M367">
        <v>4</v>
      </c>
    </row>
    <row r="368" spans="1:13" x14ac:dyDescent="0.35">
      <c r="A368" t="s">
        <v>74</v>
      </c>
      <c r="B368" t="s">
        <v>70</v>
      </c>
      <c r="C368" t="s">
        <v>45</v>
      </c>
      <c r="D368" t="s">
        <v>79</v>
      </c>
      <c r="E368">
        <v>18</v>
      </c>
      <c r="F368">
        <v>69</v>
      </c>
      <c r="G368">
        <v>40</v>
      </c>
      <c r="H368">
        <v>23</v>
      </c>
      <c r="I368">
        <v>14</v>
      </c>
      <c r="J368">
        <v>0</v>
      </c>
      <c r="K368">
        <v>0</v>
      </c>
      <c r="L368">
        <v>0</v>
      </c>
      <c r="M368">
        <v>9</v>
      </c>
    </row>
    <row r="369" spans="1:13" x14ac:dyDescent="0.35">
      <c r="A369" t="s">
        <v>74</v>
      </c>
      <c r="B369" t="s">
        <v>70</v>
      </c>
      <c r="C369" t="s">
        <v>46</v>
      </c>
      <c r="D369" t="s">
        <v>78</v>
      </c>
      <c r="E369">
        <v>55</v>
      </c>
      <c r="F369">
        <v>201</v>
      </c>
      <c r="G369">
        <v>24</v>
      </c>
      <c r="H369">
        <v>56</v>
      </c>
      <c r="I369">
        <v>9</v>
      </c>
      <c r="J369">
        <v>0</v>
      </c>
      <c r="K369">
        <v>0</v>
      </c>
      <c r="L369">
        <v>0</v>
      </c>
      <c r="M369">
        <v>47</v>
      </c>
    </row>
    <row r="370" spans="1:13" x14ac:dyDescent="0.35">
      <c r="A370" t="s">
        <v>74</v>
      </c>
      <c r="B370" t="s">
        <v>70</v>
      </c>
      <c r="C370" t="s">
        <v>47</v>
      </c>
      <c r="D370" t="s">
        <v>78</v>
      </c>
      <c r="E370">
        <v>38</v>
      </c>
      <c r="F370">
        <v>215</v>
      </c>
      <c r="G370">
        <v>26</v>
      </c>
      <c r="H370">
        <v>57</v>
      </c>
      <c r="I370">
        <v>36</v>
      </c>
      <c r="J370">
        <v>0</v>
      </c>
      <c r="K370">
        <v>0</v>
      </c>
      <c r="L370">
        <v>0</v>
      </c>
      <c r="M370">
        <v>21</v>
      </c>
    </row>
    <row r="371" spans="1:13" x14ac:dyDescent="0.35">
      <c r="A371" t="s">
        <v>74</v>
      </c>
      <c r="B371" t="s">
        <v>70</v>
      </c>
      <c r="C371" t="s">
        <v>48</v>
      </c>
      <c r="D371" t="s">
        <v>79</v>
      </c>
      <c r="E371">
        <v>20</v>
      </c>
      <c r="F371">
        <v>113</v>
      </c>
      <c r="G371">
        <v>14</v>
      </c>
      <c r="H371">
        <v>24</v>
      </c>
      <c r="I371">
        <v>14</v>
      </c>
      <c r="J371">
        <v>0</v>
      </c>
      <c r="K371">
        <v>0</v>
      </c>
      <c r="L371">
        <v>0</v>
      </c>
      <c r="M371">
        <v>10</v>
      </c>
    </row>
    <row r="372" spans="1:13" x14ac:dyDescent="0.35">
      <c r="A372" t="s">
        <v>74</v>
      </c>
      <c r="B372" t="s">
        <v>71</v>
      </c>
      <c r="C372" t="s">
        <v>12</v>
      </c>
      <c r="D372" t="s">
        <v>80</v>
      </c>
      <c r="E372">
        <v>12</v>
      </c>
      <c r="F372">
        <v>22</v>
      </c>
      <c r="G372">
        <v>3</v>
      </c>
      <c r="H372">
        <v>11</v>
      </c>
      <c r="I372">
        <v>2</v>
      </c>
      <c r="J372">
        <v>0</v>
      </c>
      <c r="K372">
        <v>0</v>
      </c>
      <c r="L372">
        <v>0</v>
      </c>
      <c r="M372">
        <v>9</v>
      </c>
    </row>
    <row r="373" spans="1:13" x14ac:dyDescent="0.35">
      <c r="A373" t="s">
        <v>74</v>
      </c>
      <c r="B373" t="s">
        <v>71</v>
      </c>
      <c r="C373" t="s">
        <v>13</v>
      </c>
      <c r="D373" t="s">
        <v>78</v>
      </c>
      <c r="E373">
        <v>57</v>
      </c>
      <c r="F373">
        <v>175</v>
      </c>
      <c r="G373">
        <v>5</v>
      </c>
      <c r="H373">
        <v>61</v>
      </c>
      <c r="I373">
        <v>39</v>
      </c>
      <c r="J373">
        <v>0</v>
      </c>
      <c r="K373">
        <v>0</v>
      </c>
      <c r="L373">
        <v>0</v>
      </c>
      <c r="M373">
        <v>22</v>
      </c>
    </row>
    <row r="374" spans="1:13" x14ac:dyDescent="0.35">
      <c r="A374" t="s">
        <v>74</v>
      </c>
      <c r="B374" t="s">
        <v>71</v>
      </c>
      <c r="C374" t="s">
        <v>14</v>
      </c>
      <c r="D374" t="s">
        <v>81</v>
      </c>
      <c r="E374">
        <v>17</v>
      </c>
      <c r="F374">
        <v>32</v>
      </c>
      <c r="G374">
        <v>6</v>
      </c>
      <c r="H374">
        <v>19</v>
      </c>
      <c r="I374">
        <v>12</v>
      </c>
      <c r="J374">
        <v>0</v>
      </c>
      <c r="K374">
        <v>0</v>
      </c>
      <c r="L374">
        <v>0</v>
      </c>
      <c r="M374">
        <v>7</v>
      </c>
    </row>
    <row r="375" spans="1:13" x14ac:dyDescent="0.35">
      <c r="A375" t="s">
        <v>74</v>
      </c>
      <c r="B375" t="s">
        <v>71</v>
      </c>
      <c r="C375" t="s">
        <v>15</v>
      </c>
      <c r="D375" t="s">
        <v>80</v>
      </c>
      <c r="E375">
        <v>34</v>
      </c>
      <c r="F375">
        <v>60</v>
      </c>
      <c r="G375">
        <v>12</v>
      </c>
      <c r="H375">
        <v>34</v>
      </c>
      <c r="I375">
        <v>11</v>
      </c>
      <c r="J375">
        <v>0</v>
      </c>
      <c r="K375">
        <v>0</v>
      </c>
      <c r="L375">
        <v>1</v>
      </c>
      <c r="M375">
        <v>22</v>
      </c>
    </row>
    <row r="376" spans="1:13" x14ac:dyDescent="0.35">
      <c r="A376" t="s">
        <v>74</v>
      </c>
      <c r="B376" t="s">
        <v>71</v>
      </c>
      <c r="C376" t="s">
        <v>16</v>
      </c>
      <c r="D376" t="s">
        <v>78</v>
      </c>
      <c r="E376">
        <v>100</v>
      </c>
      <c r="F376">
        <v>399</v>
      </c>
      <c r="G376">
        <v>84</v>
      </c>
      <c r="H376">
        <v>133</v>
      </c>
      <c r="I376">
        <v>80</v>
      </c>
      <c r="J376">
        <v>0</v>
      </c>
      <c r="K376">
        <v>0</v>
      </c>
      <c r="L376">
        <v>0</v>
      </c>
      <c r="M376">
        <v>53</v>
      </c>
    </row>
    <row r="377" spans="1:13" x14ac:dyDescent="0.35">
      <c r="A377" t="s">
        <v>74</v>
      </c>
      <c r="B377" t="s">
        <v>71</v>
      </c>
      <c r="C377" t="s">
        <v>17</v>
      </c>
      <c r="D377" t="s">
        <v>81</v>
      </c>
      <c r="E377">
        <v>7</v>
      </c>
      <c r="F377">
        <v>30</v>
      </c>
      <c r="G377">
        <v>8</v>
      </c>
      <c r="H377">
        <v>9</v>
      </c>
      <c r="I377">
        <v>3</v>
      </c>
      <c r="J377">
        <v>0</v>
      </c>
      <c r="K377">
        <v>0</v>
      </c>
      <c r="L377">
        <v>0</v>
      </c>
      <c r="M377">
        <v>6</v>
      </c>
    </row>
    <row r="378" spans="1:13" x14ac:dyDescent="0.35">
      <c r="A378" t="s">
        <v>74</v>
      </c>
      <c r="B378" t="s">
        <v>71</v>
      </c>
      <c r="C378" t="s">
        <v>18</v>
      </c>
      <c r="D378" t="s">
        <v>77</v>
      </c>
      <c r="E378">
        <v>57</v>
      </c>
      <c r="F378">
        <v>156</v>
      </c>
      <c r="G378">
        <v>29</v>
      </c>
      <c r="H378">
        <v>57</v>
      </c>
      <c r="I378">
        <v>47</v>
      </c>
      <c r="J378">
        <v>0</v>
      </c>
      <c r="K378">
        <v>0</v>
      </c>
      <c r="L378">
        <v>0</v>
      </c>
      <c r="M378">
        <v>10</v>
      </c>
    </row>
    <row r="379" spans="1:13" x14ac:dyDescent="0.35">
      <c r="A379" t="s">
        <v>74</v>
      </c>
      <c r="B379" t="s">
        <v>71</v>
      </c>
      <c r="C379" t="s">
        <v>19</v>
      </c>
      <c r="D379" t="s">
        <v>78</v>
      </c>
      <c r="E379">
        <v>54</v>
      </c>
      <c r="F379">
        <v>164</v>
      </c>
      <c r="G379">
        <v>13</v>
      </c>
      <c r="H379">
        <v>55</v>
      </c>
      <c r="I379">
        <v>20</v>
      </c>
      <c r="J379">
        <v>0</v>
      </c>
      <c r="K379">
        <v>0</v>
      </c>
      <c r="L379">
        <v>0</v>
      </c>
      <c r="M379">
        <v>35</v>
      </c>
    </row>
    <row r="380" spans="1:13" x14ac:dyDescent="0.35">
      <c r="A380" t="s">
        <v>74</v>
      </c>
      <c r="B380" t="s">
        <v>71</v>
      </c>
      <c r="C380" t="s">
        <v>20</v>
      </c>
      <c r="D380" t="s">
        <v>81</v>
      </c>
      <c r="E380">
        <v>27</v>
      </c>
      <c r="F380">
        <v>85</v>
      </c>
      <c r="G380">
        <v>22</v>
      </c>
      <c r="H380">
        <v>32</v>
      </c>
      <c r="I380">
        <v>25</v>
      </c>
      <c r="J380">
        <v>0</v>
      </c>
      <c r="K380">
        <v>0</v>
      </c>
      <c r="L380">
        <v>0</v>
      </c>
      <c r="M380">
        <v>7</v>
      </c>
    </row>
    <row r="381" spans="1:13" x14ac:dyDescent="0.35">
      <c r="A381" t="s">
        <v>74</v>
      </c>
      <c r="B381" t="s">
        <v>71</v>
      </c>
      <c r="C381" t="s">
        <v>21</v>
      </c>
      <c r="D381" t="s">
        <v>81</v>
      </c>
      <c r="E381">
        <v>28</v>
      </c>
      <c r="F381">
        <v>84</v>
      </c>
      <c r="G381">
        <v>17</v>
      </c>
      <c r="H381">
        <v>40</v>
      </c>
      <c r="I381">
        <v>14</v>
      </c>
      <c r="J381">
        <v>1</v>
      </c>
      <c r="K381">
        <v>0</v>
      </c>
      <c r="L381">
        <v>0</v>
      </c>
      <c r="M381">
        <v>25</v>
      </c>
    </row>
    <row r="382" spans="1:13" x14ac:dyDescent="0.35">
      <c r="A382" t="s">
        <v>74</v>
      </c>
      <c r="B382" t="s">
        <v>71</v>
      </c>
      <c r="C382" t="s">
        <v>22</v>
      </c>
      <c r="D382" t="s">
        <v>80</v>
      </c>
      <c r="E382">
        <v>48</v>
      </c>
      <c r="F382">
        <v>97</v>
      </c>
      <c r="G382">
        <v>43</v>
      </c>
      <c r="H382">
        <v>53</v>
      </c>
      <c r="I382">
        <v>35</v>
      </c>
      <c r="J382">
        <v>0</v>
      </c>
      <c r="K382">
        <v>0</v>
      </c>
      <c r="L382">
        <v>0</v>
      </c>
      <c r="M382">
        <v>18</v>
      </c>
    </row>
    <row r="383" spans="1:13" x14ac:dyDescent="0.35">
      <c r="A383" t="s">
        <v>74</v>
      </c>
      <c r="B383" t="s">
        <v>71</v>
      </c>
      <c r="C383" t="s">
        <v>23</v>
      </c>
      <c r="D383" t="s">
        <v>81</v>
      </c>
      <c r="E383">
        <v>71</v>
      </c>
      <c r="F383">
        <v>222</v>
      </c>
      <c r="G383">
        <v>50</v>
      </c>
      <c r="H383">
        <v>97</v>
      </c>
      <c r="I383">
        <v>35</v>
      </c>
      <c r="J383">
        <v>0</v>
      </c>
      <c r="K383">
        <v>0</v>
      </c>
      <c r="L383">
        <v>0</v>
      </c>
      <c r="M383">
        <v>62</v>
      </c>
    </row>
    <row r="384" spans="1:13" x14ac:dyDescent="0.35">
      <c r="A384" t="s">
        <v>74</v>
      </c>
      <c r="B384" t="s">
        <v>71</v>
      </c>
      <c r="C384" t="s">
        <v>24</v>
      </c>
      <c r="D384" t="s">
        <v>82</v>
      </c>
      <c r="E384">
        <v>28</v>
      </c>
      <c r="F384">
        <v>51</v>
      </c>
      <c r="G384">
        <v>9</v>
      </c>
      <c r="H384">
        <v>51</v>
      </c>
      <c r="I384">
        <v>38</v>
      </c>
      <c r="J384">
        <v>0</v>
      </c>
      <c r="K384">
        <v>0</v>
      </c>
      <c r="L384">
        <v>0</v>
      </c>
      <c r="M384">
        <v>13</v>
      </c>
    </row>
    <row r="385" spans="1:13" x14ac:dyDescent="0.35">
      <c r="A385" t="s">
        <v>74</v>
      </c>
      <c r="B385" t="s">
        <v>71</v>
      </c>
      <c r="C385" t="s">
        <v>25</v>
      </c>
      <c r="D385" t="s">
        <v>80</v>
      </c>
      <c r="E385">
        <v>44</v>
      </c>
      <c r="F385">
        <v>129</v>
      </c>
      <c r="G385">
        <v>40</v>
      </c>
      <c r="H385">
        <v>68</v>
      </c>
      <c r="I385">
        <v>26</v>
      </c>
      <c r="J385">
        <v>0</v>
      </c>
      <c r="K385">
        <v>0</v>
      </c>
      <c r="L385">
        <v>0</v>
      </c>
      <c r="M385">
        <v>42</v>
      </c>
    </row>
    <row r="386" spans="1:13" x14ac:dyDescent="0.35">
      <c r="A386" t="s">
        <v>74</v>
      </c>
      <c r="B386" t="s">
        <v>71</v>
      </c>
      <c r="C386" t="s">
        <v>26</v>
      </c>
      <c r="D386" t="s">
        <v>77</v>
      </c>
      <c r="E386">
        <v>320</v>
      </c>
      <c r="F386">
        <v>653</v>
      </c>
      <c r="G386">
        <v>65</v>
      </c>
      <c r="H386">
        <v>502</v>
      </c>
      <c r="I386">
        <v>285</v>
      </c>
      <c r="J386">
        <v>1</v>
      </c>
      <c r="K386">
        <v>2</v>
      </c>
      <c r="L386">
        <v>0</v>
      </c>
      <c r="M386">
        <v>214</v>
      </c>
    </row>
    <row r="387" spans="1:13" x14ac:dyDescent="0.35">
      <c r="A387" t="s">
        <v>74</v>
      </c>
      <c r="B387" t="s">
        <v>71</v>
      </c>
      <c r="C387" t="s">
        <v>27</v>
      </c>
      <c r="D387" t="s">
        <v>78</v>
      </c>
      <c r="E387">
        <v>60</v>
      </c>
      <c r="F387">
        <v>220</v>
      </c>
      <c r="G387">
        <v>30</v>
      </c>
      <c r="H387">
        <v>70</v>
      </c>
      <c r="I387">
        <v>40</v>
      </c>
      <c r="J387">
        <v>0</v>
      </c>
      <c r="K387">
        <v>0</v>
      </c>
      <c r="L387">
        <v>0</v>
      </c>
      <c r="M387">
        <v>30</v>
      </c>
    </row>
    <row r="388" spans="1:13" x14ac:dyDescent="0.35">
      <c r="A388" t="s">
        <v>74</v>
      </c>
      <c r="B388" t="s">
        <v>71</v>
      </c>
      <c r="C388" t="s">
        <v>28</v>
      </c>
      <c r="D388" t="s">
        <v>80</v>
      </c>
      <c r="E388">
        <v>20</v>
      </c>
      <c r="F388">
        <v>37</v>
      </c>
      <c r="G388">
        <v>8</v>
      </c>
      <c r="H388">
        <v>25</v>
      </c>
      <c r="I388">
        <v>16</v>
      </c>
      <c r="J388">
        <v>0</v>
      </c>
      <c r="K388">
        <v>0</v>
      </c>
      <c r="L388">
        <v>0</v>
      </c>
      <c r="M388">
        <v>9</v>
      </c>
    </row>
    <row r="389" spans="1:13" x14ac:dyDescent="0.35">
      <c r="A389" t="s">
        <v>74</v>
      </c>
      <c r="B389" t="s">
        <v>71</v>
      </c>
      <c r="C389" t="s">
        <v>29</v>
      </c>
      <c r="D389" t="s">
        <v>79</v>
      </c>
      <c r="E389">
        <v>107</v>
      </c>
      <c r="F389">
        <v>291</v>
      </c>
      <c r="G389">
        <v>53</v>
      </c>
      <c r="H389">
        <v>194</v>
      </c>
      <c r="I389">
        <v>136</v>
      </c>
      <c r="J389">
        <v>0</v>
      </c>
      <c r="K389">
        <v>0</v>
      </c>
      <c r="L389">
        <v>0</v>
      </c>
      <c r="M389">
        <v>58</v>
      </c>
    </row>
    <row r="390" spans="1:13" x14ac:dyDescent="0.35">
      <c r="A390" t="s">
        <v>74</v>
      </c>
      <c r="B390" t="s">
        <v>71</v>
      </c>
      <c r="C390" t="s">
        <v>30</v>
      </c>
      <c r="D390" t="s">
        <v>79</v>
      </c>
      <c r="E390">
        <v>190</v>
      </c>
      <c r="F390">
        <v>755</v>
      </c>
      <c r="G390">
        <v>119</v>
      </c>
      <c r="H390">
        <v>218</v>
      </c>
      <c r="I390">
        <v>125</v>
      </c>
      <c r="J390">
        <v>1</v>
      </c>
      <c r="K390">
        <v>0</v>
      </c>
      <c r="L390">
        <v>7</v>
      </c>
      <c r="M390">
        <v>85</v>
      </c>
    </row>
    <row r="391" spans="1:13" x14ac:dyDescent="0.35">
      <c r="A391" t="s">
        <v>74</v>
      </c>
      <c r="B391" t="s">
        <v>71</v>
      </c>
      <c r="C391" t="s">
        <v>31</v>
      </c>
      <c r="D391" t="s">
        <v>79</v>
      </c>
      <c r="E391">
        <v>87</v>
      </c>
      <c r="F391">
        <v>272</v>
      </c>
      <c r="G391">
        <v>46</v>
      </c>
      <c r="H391">
        <v>115</v>
      </c>
      <c r="I391">
        <v>54</v>
      </c>
      <c r="J391">
        <v>0</v>
      </c>
      <c r="K391">
        <v>0</v>
      </c>
      <c r="L391">
        <v>1</v>
      </c>
      <c r="M391">
        <v>60</v>
      </c>
    </row>
    <row r="392" spans="1:13" x14ac:dyDescent="0.35">
      <c r="A392" t="s">
        <v>74</v>
      </c>
      <c r="B392" t="s">
        <v>71</v>
      </c>
      <c r="C392" t="s">
        <v>32</v>
      </c>
      <c r="D392" t="s">
        <v>79</v>
      </c>
      <c r="E392">
        <v>37</v>
      </c>
      <c r="F392">
        <v>131</v>
      </c>
      <c r="G392">
        <v>34</v>
      </c>
      <c r="H392">
        <v>47</v>
      </c>
      <c r="I392">
        <v>31</v>
      </c>
      <c r="J392">
        <v>0</v>
      </c>
      <c r="K392">
        <v>0</v>
      </c>
      <c r="L392">
        <v>0</v>
      </c>
      <c r="M392">
        <v>16</v>
      </c>
    </row>
    <row r="393" spans="1:13" x14ac:dyDescent="0.35">
      <c r="A393" t="s">
        <v>74</v>
      </c>
      <c r="B393" t="s">
        <v>71</v>
      </c>
      <c r="C393" t="s">
        <v>33</v>
      </c>
      <c r="D393" t="s">
        <v>79</v>
      </c>
      <c r="E393">
        <v>37</v>
      </c>
      <c r="F393">
        <v>89</v>
      </c>
      <c r="G393">
        <v>24</v>
      </c>
      <c r="H393">
        <v>32</v>
      </c>
      <c r="I393">
        <v>26</v>
      </c>
      <c r="J393">
        <v>0</v>
      </c>
      <c r="K393">
        <v>0</v>
      </c>
      <c r="L393">
        <v>0</v>
      </c>
      <c r="M393">
        <v>6</v>
      </c>
    </row>
    <row r="394" spans="1:13" x14ac:dyDescent="0.35">
      <c r="A394" t="s">
        <v>74</v>
      </c>
      <c r="B394" t="s">
        <v>71</v>
      </c>
      <c r="C394" t="s">
        <v>34</v>
      </c>
      <c r="D394" t="s">
        <v>77</v>
      </c>
      <c r="E394">
        <v>107</v>
      </c>
      <c r="F394">
        <v>360</v>
      </c>
      <c r="G394">
        <v>57</v>
      </c>
      <c r="H394">
        <v>118</v>
      </c>
      <c r="I394">
        <v>64</v>
      </c>
      <c r="J394">
        <v>0</v>
      </c>
      <c r="K394">
        <v>0</v>
      </c>
      <c r="L394">
        <v>0</v>
      </c>
      <c r="M394">
        <v>54</v>
      </c>
    </row>
    <row r="395" spans="1:13" x14ac:dyDescent="0.35">
      <c r="A395" t="s">
        <v>74</v>
      </c>
      <c r="B395" t="s">
        <v>71</v>
      </c>
      <c r="C395" t="s">
        <v>35</v>
      </c>
      <c r="D395" t="s">
        <v>77</v>
      </c>
      <c r="E395">
        <v>77</v>
      </c>
      <c r="F395">
        <v>288</v>
      </c>
      <c r="G395">
        <v>37</v>
      </c>
      <c r="H395">
        <v>127</v>
      </c>
      <c r="I395">
        <v>95</v>
      </c>
      <c r="J395">
        <v>0</v>
      </c>
      <c r="K395">
        <v>0</v>
      </c>
      <c r="L395">
        <v>0</v>
      </c>
      <c r="M395">
        <v>32</v>
      </c>
    </row>
    <row r="396" spans="1:13" x14ac:dyDescent="0.35">
      <c r="A396" t="s">
        <v>74</v>
      </c>
      <c r="B396" t="s">
        <v>71</v>
      </c>
      <c r="C396" t="s">
        <v>36</v>
      </c>
      <c r="D396" t="s">
        <v>82</v>
      </c>
      <c r="E396">
        <v>138</v>
      </c>
      <c r="F396">
        <v>209</v>
      </c>
      <c r="G396">
        <v>52</v>
      </c>
      <c r="H396">
        <v>138</v>
      </c>
      <c r="I396">
        <v>77</v>
      </c>
      <c r="J396">
        <v>4</v>
      </c>
      <c r="K396">
        <v>0</v>
      </c>
      <c r="L396">
        <v>0</v>
      </c>
      <c r="M396">
        <v>57</v>
      </c>
    </row>
    <row r="397" spans="1:13" x14ac:dyDescent="0.35">
      <c r="A397" t="s">
        <v>74</v>
      </c>
      <c r="B397" t="s">
        <v>71</v>
      </c>
      <c r="C397" t="s">
        <v>37</v>
      </c>
      <c r="D397" t="s">
        <v>77</v>
      </c>
      <c r="E397">
        <v>208</v>
      </c>
      <c r="F397">
        <v>532</v>
      </c>
      <c r="G397">
        <v>55</v>
      </c>
      <c r="H397">
        <v>274</v>
      </c>
      <c r="I397">
        <v>140</v>
      </c>
      <c r="J397">
        <v>0</v>
      </c>
      <c r="K397">
        <v>0</v>
      </c>
      <c r="L397">
        <v>0</v>
      </c>
      <c r="M397">
        <v>134</v>
      </c>
    </row>
    <row r="398" spans="1:13" x14ac:dyDescent="0.35">
      <c r="A398" t="s">
        <v>74</v>
      </c>
      <c r="B398" t="s">
        <v>71</v>
      </c>
      <c r="C398" t="s">
        <v>38</v>
      </c>
      <c r="D398" t="s">
        <v>77</v>
      </c>
      <c r="E398">
        <v>150</v>
      </c>
      <c r="F398">
        <v>499</v>
      </c>
      <c r="G398">
        <v>78</v>
      </c>
      <c r="H398">
        <v>177</v>
      </c>
      <c r="I398">
        <v>128</v>
      </c>
      <c r="J398">
        <v>1</v>
      </c>
      <c r="K398">
        <v>1</v>
      </c>
      <c r="L398">
        <v>2</v>
      </c>
      <c r="M398">
        <v>45</v>
      </c>
    </row>
    <row r="399" spans="1:13" x14ac:dyDescent="0.35">
      <c r="A399" t="s">
        <v>74</v>
      </c>
      <c r="B399" t="s">
        <v>71</v>
      </c>
      <c r="C399" t="s">
        <v>39</v>
      </c>
      <c r="D399" t="s">
        <v>82</v>
      </c>
      <c r="E399">
        <v>283</v>
      </c>
      <c r="F399">
        <v>621</v>
      </c>
      <c r="G399">
        <v>97</v>
      </c>
      <c r="H399">
        <v>502</v>
      </c>
      <c r="I399">
        <v>340</v>
      </c>
      <c r="J399">
        <v>0</v>
      </c>
      <c r="K399">
        <v>0</v>
      </c>
      <c r="L399">
        <v>2</v>
      </c>
      <c r="M399">
        <v>160</v>
      </c>
    </row>
    <row r="400" spans="1:13" x14ac:dyDescent="0.35">
      <c r="A400" t="s">
        <v>74</v>
      </c>
      <c r="B400" t="s">
        <v>71</v>
      </c>
      <c r="C400" t="s">
        <v>40</v>
      </c>
      <c r="D400" t="s">
        <v>82</v>
      </c>
      <c r="E400">
        <v>113</v>
      </c>
      <c r="F400">
        <v>278</v>
      </c>
      <c r="G400">
        <v>39</v>
      </c>
      <c r="H400">
        <v>129</v>
      </c>
      <c r="I400">
        <v>83</v>
      </c>
      <c r="J400">
        <v>0</v>
      </c>
      <c r="K400">
        <v>1</v>
      </c>
      <c r="L400">
        <v>1</v>
      </c>
      <c r="M400">
        <v>44</v>
      </c>
    </row>
    <row r="401" spans="1:13" x14ac:dyDescent="0.35">
      <c r="A401" t="s">
        <v>74</v>
      </c>
      <c r="B401" t="s">
        <v>71</v>
      </c>
      <c r="C401" t="s">
        <v>41</v>
      </c>
      <c r="D401" t="s">
        <v>82</v>
      </c>
      <c r="E401">
        <v>89</v>
      </c>
      <c r="F401">
        <v>230</v>
      </c>
      <c r="G401">
        <v>54</v>
      </c>
      <c r="H401">
        <v>95</v>
      </c>
      <c r="I401">
        <v>56</v>
      </c>
      <c r="J401">
        <v>0</v>
      </c>
      <c r="K401">
        <v>0</v>
      </c>
      <c r="L401">
        <v>0</v>
      </c>
      <c r="M401">
        <v>39</v>
      </c>
    </row>
    <row r="402" spans="1:13" x14ac:dyDescent="0.35">
      <c r="A402" t="s">
        <v>74</v>
      </c>
      <c r="B402" t="s">
        <v>71</v>
      </c>
      <c r="C402" t="s">
        <v>42</v>
      </c>
      <c r="D402" t="s">
        <v>82</v>
      </c>
      <c r="E402">
        <v>144</v>
      </c>
      <c r="F402">
        <v>370</v>
      </c>
      <c r="G402">
        <v>94</v>
      </c>
      <c r="H402">
        <v>155</v>
      </c>
      <c r="I402">
        <v>87</v>
      </c>
      <c r="J402">
        <v>0</v>
      </c>
      <c r="K402">
        <v>1</v>
      </c>
      <c r="L402">
        <v>0</v>
      </c>
      <c r="M402">
        <v>67</v>
      </c>
    </row>
    <row r="403" spans="1:13" x14ac:dyDescent="0.35">
      <c r="A403" t="s">
        <v>74</v>
      </c>
      <c r="B403" t="s">
        <v>71</v>
      </c>
      <c r="C403" t="s">
        <v>43</v>
      </c>
      <c r="D403" t="s">
        <v>77</v>
      </c>
      <c r="E403">
        <v>61</v>
      </c>
      <c r="F403">
        <v>194</v>
      </c>
      <c r="G403">
        <v>33</v>
      </c>
      <c r="H403">
        <v>71</v>
      </c>
      <c r="I403">
        <v>25</v>
      </c>
      <c r="J403">
        <v>0</v>
      </c>
      <c r="K403">
        <v>0</v>
      </c>
      <c r="L403">
        <v>1</v>
      </c>
      <c r="M403">
        <v>45</v>
      </c>
    </row>
    <row r="404" spans="1:13" x14ac:dyDescent="0.35">
      <c r="A404" t="s">
        <v>74</v>
      </c>
      <c r="B404" t="s">
        <v>71</v>
      </c>
      <c r="C404" t="s">
        <v>44</v>
      </c>
      <c r="D404" t="s">
        <v>81</v>
      </c>
      <c r="E404">
        <v>22</v>
      </c>
      <c r="F404">
        <v>34</v>
      </c>
      <c r="G404">
        <v>11</v>
      </c>
      <c r="H404">
        <v>31</v>
      </c>
      <c r="I404">
        <v>18</v>
      </c>
      <c r="J404">
        <v>0</v>
      </c>
      <c r="K404">
        <v>0</v>
      </c>
      <c r="L404">
        <v>0</v>
      </c>
      <c r="M404">
        <v>13</v>
      </c>
    </row>
    <row r="405" spans="1:13" x14ac:dyDescent="0.35">
      <c r="A405" t="s">
        <v>74</v>
      </c>
      <c r="B405" t="s">
        <v>71</v>
      </c>
      <c r="C405" t="s">
        <v>45</v>
      </c>
      <c r="D405" t="s">
        <v>79</v>
      </c>
      <c r="E405">
        <v>17</v>
      </c>
      <c r="F405">
        <v>58</v>
      </c>
      <c r="G405">
        <v>8</v>
      </c>
      <c r="H405">
        <v>30</v>
      </c>
      <c r="I405">
        <v>13</v>
      </c>
      <c r="J405">
        <v>0</v>
      </c>
      <c r="K405">
        <v>0</v>
      </c>
      <c r="L405">
        <v>0</v>
      </c>
      <c r="M405">
        <v>17</v>
      </c>
    </row>
    <row r="406" spans="1:13" x14ac:dyDescent="0.35">
      <c r="A406" t="s">
        <v>74</v>
      </c>
      <c r="B406" t="s">
        <v>71</v>
      </c>
      <c r="C406" t="s">
        <v>46</v>
      </c>
      <c r="D406" t="s">
        <v>78</v>
      </c>
      <c r="E406">
        <v>47</v>
      </c>
      <c r="F406">
        <v>99</v>
      </c>
      <c r="G406">
        <v>10</v>
      </c>
      <c r="H406">
        <v>63</v>
      </c>
      <c r="I406">
        <v>22</v>
      </c>
      <c r="J406">
        <v>0</v>
      </c>
      <c r="K406">
        <v>0</v>
      </c>
      <c r="L406">
        <v>0</v>
      </c>
      <c r="M406">
        <v>41</v>
      </c>
    </row>
    <row r="407" spans="1:13" x14ac:dyDescent="0.35">
      <c r="A407" t="s">
        <v>74</v>
      </c>
      <c r="B407" t="s">
        <v>71</v>
      </c>
      <c r="C407" t="s">
        <v>47</v>
      </c>
      <c r="D407" t="s">
        <v>78</v>
      </c>
      <c r="E407">
        <v>50</v>
      </c>
      <c r="F407">
        <v>305</v>
      </c>
      <c r="G407">
        <v>32</v>
      </c>
      <c r="H407">
        <v>64</v>
      </c>
      <c r="I407">
        <v>36</v>
      </c>
      <c r="J407">
        <v>0</v>
      </c>
      <c r="K407">
        <v>0</v>
      </c>
      <c r="L407">
        <v>0</v>
      </c>
      <c r="M407">
        <v>28</v>
      </c>
    </row>
    <row r="408" spans="1:13" x14ac:dyDescent="0.35">
      <c r="A408" t="s">
        <v>74</v>
      </c>
      <c r="B408" t="s">
        <v>71</v>
      </c>
      <c r="C408" t="s">
        <v>48</v>
      </c>
      <c r="D408" t="s">
        <v>79</v>
      </c>
      <c r="E408">
        <v>19</v>
      </c>
      <c r="F408">
        <v>146</v>
      </c>
      <c r="G408">
        <v>32</v>
      </c>
      <c r="H408">
        <v>23</v>
      </c>
      <c r="I408">
        <v>14</v>
      </c>
      <c r="J408">
        <v>0</v>
      </c>
      <c r="K408">
        <v>0</v>
      </c>
      <c r="L408">
        <v>0</v>
      </c>
      <c r="M408">
        <v>9</v>
      </c>
    </row>
    <row r="409" spans="1:13" x14ac:dyDescent="0.35">
      <c r="A409" t="s">
        <v>74</v>
      </c>
      <c r="B409" t="s">
        <v>72</v>
      </c>
      <c r="C409" t="s">
        <v>12</v>
      </c>
      <c r="D409" t="s">
        <v>80</v>
      </c>
      <c r="E409">
        <v>15</v>
      </c>
      <c r="F409">
        <v>42</v>
      </c>
      <c r="G409">
        <v>11</v>
      </c>
      <c r="H409">
        <v>18</v>
      </c>
      <c r="I409">
        <v>5</v>
      </c>
      <c r="J409">
        <v>0</v>
      </c>
      <c r="K409">
        <v>0</v>
      </c>
      <c r="L409">
        <v>0</v>
      </c>
      <c r="M409">
        <v>13</v>
      </c>
    </row>
    <row r="410" spans="1:13" x14ac:dyDescent="0.35">
      <c r="A410" t="s">
        <v>74</v>
      </c>
      <c r="B410" t="s">
        <v>72</v>
      </c>
      <c r="C410" t="s">
        <v>13</v>
      </c>
      <c r="D410" t="s">
        <v>78</v>
      </c>
      <c r="E410">
        <v>32</v>
      </c>
      <c r="F410">
        <v>89</v>
      </c>
      <c r="G410">
        <v>6</v>
      </c>
      <c r="H410">
        <v>33</v>
      </c>
      <c r="I410">
        <v>21</v>
      </c>
      <c r="J410">
        <v>0</v>
      </c>
      <c r="K410">
        <v>0</v>
      </c>
      <c r="L410">
        <v>0</v>
      </c>
      <c r="M410">
        <v>12</v>
      </c>
    </row>
    <row r="411" spans="1:13" x14ac:dyDescent="0.35">
      <c r="A411" t="s">
        <v>74</v>
      </c>
      <c r="B411" t="s">
        <v>72</v>
      </c>
      <c r="C411" t="s">
        <v>14</v>
      </c>
      <c r="D411" t="s">
        <v>81</v>
      </c>
      <c r="E411">
        <v>8</v>
      </c>
      <c r="F411">
        <v>14</v>
      </c>
      <c r="G411">
        <v>3</v>
      </c>
      <c r="H411">
        <v>10</v>
      </c>
      <c r="I411">
        <v>9</v>
      </c>
      <c r="J411">
        <v>0</v>
      </c>
      <c r="K411">
        <v>0</v>
      </c>
      <c r="L411">
        <v>0</v>
      </c>
      <c r="M411">
        <v>1</v>
      </c>
    </row>
    <row r="412" spans="1:13" x14ac:dyDescent="0.35">
      <c r="A412" t="s">
        <v>74</v>
      </c>
      <c r="B412" t="s">
        <v>72</v>
      </c>
      <c r="C412" t="s">
        <v>15</v>
      </c>
      <c r="D412" t="s">
        <v>80</v>
      </c>
      <c r="E412">
        <v>34</v>
      </c>
      <c r="F412">
        <v>90</v>
      </c>
      <c r="G412">
        <v>19</v>
      </c>
      <c r="H412">
        <v>42</v>
      </c>
      <c r="I412">
        <v>14</v>
      </c>
      <c r="J412">
        <v>0</v>
      </c>
      <c r="K412">
        <v>0</v>
      </c>
      <c r="L412">
        <v>0</v>
      </c>
      <c r="M412">
        <v>28</v>
      </c>
    </row>
    <row r="413" spans="1:13" x14ac:dyDescent="0.35">
      <c r="A413" t="s">
        <v>74</v>
      </c>
      <c r="B413" t="s">
        <v>72</v>
      </c>
      <c r="C413" t="s">
        <v>16</v>
      </c>
      <c r="D413" t="s">
        <v>78</v>
      </c>
      <c r="E413">
        <v>51</v>
      </c>
      <c r="F413">
        <v>159</v>
      </c>
      <c r="G413">
        <v>16</v>
      </c>
      <c r="H413">
        <v>57</v>
      </c>
      <c r="I413">
        <v>36</v>
      </c>
      <c r="J413">
        <v>0</v>
      </c>
      <c r="K413">
        <v>0</v>
      </c>
      <c r="L413">
        <v>0</v>
      </c>
      <c r="M413">
        <v>21</v>
      </c>
    </row>
    <row r="414" spans="1:13" x14ac:dyDescent="0.35">
      <c r="A414" t="s">
        <v>74</v>
      </c>
      <c r="B414" t="s">
        <v>72</v>
      </c>
      <c r="C414" t="s">
        <v>17</v>
      </c>
      <c r="D414" t="s">
        <v>81</v>
      </c>
      <c r="E414">
        <v>5</v>
      </c>
      <c r="F414">
        <v>2</v>
      </c>
      <c r="G414">
        <v>0</v>
      </c>
      <c r="H414">
        <v>7</v>
      </c>
      <c r="I414">
        <v>6</v>
      </c>
      <c r="J414">
        <v>0</v>
      </c>
      <c r="K414">
        <v>0</v>
      </c>
      <c r="L414">
        <v>0</v>
      </c>
      <c r="M414">
        <v>1</v>
      </c>
    </row>
    <row r="415" spans="1:13" x14ac:dyDescent="0.35">
      <c r="A415" t="s">
        <v>74</v>
      </c>
      <c r="B415" t="s">
        <v>72</v>
      </c>
      <c r="C415" t="s">
        <v>18</v>
      </c>
      <c r="D415" t="s">
        <v>77</v>
      </c>
      <c r="E415">
        <v>55</v>
      </c>
      <c r="F415">
        <v>176</v>
      </c>
      <c r="G415">
        <v>13</v>
      </c>
      <c r="H415">
        <v>57</v>
      </c>
      <c r="I415">
        <v>44</v>
      </c>
      <c r="J415">
        <v>0</v>
      </c>
      <c r="K415">
        <v>0</v>
      </c>
      <c r="L415">
        <v>0</v>
      </c>
      <c r="M415">
        <v>13</v>
      </c>
    </row>
    <row r="416" spans="1:13" x14ac:dyDescent="0.35">
      <c r="A416" t="s">
        <v>74</v>
      </c>
      <c r="B416" t="s">
        <v>72</v>
      </c>
      <c r="C416" t="s">
        <v>19</v>
      </c>
      <c r="D416" t="s">
        <v>78</v>
      </c>
      <c r="E416">
        <v>28</v>
      </c>
      <c r="F416">
        <v>93</v>
      </c>
      <c r="G416">
        <v>17</v>
      </c>
      <c r="H416">
        <v>26</v>
      </c>
      <c r="I416">
        <v>8</v>
      </c>
      <c r="J416">
        <v>0</v>
      </c>
      <c r="K416">
        <v>0</v>
      </c>
      <c r="L416">
        <v>0</v>
      </c>
      <c r="M416">
        <v>18</v>
      </c>
    </row>
    <row r="417" spans="1:13" x14ac:dyDescent="0.35">
      <c r="A417" t="s">
        <v>74</v>
      </c>
      <c r="B417" t="s">
        <v>72</v>
      </c>
      <c r="C417" t="s">
        <v>20</v>
      </c>
      <c r="D417" t="s">
        <v>81</v>
      </c>
      <c r="E417">
        <v>18</v>
      </c>
      <c r="F417">
        <v>25</v>
      </c>
      <c r="G417">
        <v>12</v>
      </c>
      <c r="H417">
        <v>21</v>
      </c>
      <c r="I417">
        <v>10</v>
      </c>
      <c r="J417">
        <v>0</v>
      </c>
      <c r="K417">
        <v>0</v>
      </c>
      <c r="L417">
        <v>0</v>
      </c>
      <c r="M417">
        <v>11</v>
      </c>
    </row>
    <row r="418" spans="1:13" x14ac:dyDescent="0.35">
      <c r="A418" t="s">
        <v>74</v>
      </c>
      <c r="B418" t="s">
        <v>72</v>
      </c>
      <c r="C418" t="s">
        <v>21</v>
      </c>
      <c r="D418" t="s">
        <v>81</v>
      </c>
      <c r="E418">
        <v>30</v>
      </c>
      <c r="F418">
        <v>63</v>
      </c>
      <c r="G418">
        <v>15</v>
      </c>
      <c r="H418">
        <v>42</v>
      </c>
      <c r="I418">
        <v>17</v>
      </c>
      <c r="J418">
        <v>0</v>
      </c>
      <c r="K418">
        <v>0</v>
      </c>
      <c r="L418">
        <v>0</v>
      </c>
      <c r="M418">
        <v>25</v>
      </c>
    </row>
    <row r="419" spans="1:13" x14ac:dyDescent="0.35">
      <c r="A419" t="s">
        <v>74</v>
      </c>
      <c r="B419" t="s">
        <v>72</v>
      </c>
      <c r="C419" t="s">
        <v>22</v>
      </c>
      <c r="D419" t="s">
        <v>80</v>
      </c>
      <c r="E419">
        <v>19</v>
      </c>
      <c r="F419">
        <v>39</v>
      </c>
      <c r="G419">
        <v>10</v>
      </c>
      <c r="H419">
        <v>18</v>
      </c>
      <c r="I419">
        <v>12</v>
      </c>
      <c r="J419">
        <v>0</v>
      </c>
      <c r="K419">
        <v>0</v>
      </c>
      <c r="L419">
        <v>0</v>
      </c>
      <c r="M419">
        <v>6</v>
      </c>
    </row>
    <row r="420" spans="1:13" x14ac:dyDescent="0.35">
      <c r="A420" t="s">
        <v>74</v>
      </c>
      <c r="B420" t="s">
        <v>72</v>
      </c>
      <c r="C420" t="s">
        <v>23</v>
      </c>
      <c r="D420" t="s">
        <v>81</v>
      </c>
      <c r="E420">
        <v>33</v>
      </c>
      <c r="F420">
        <v>79</v>
      </c>
      <c r="G420">
        <v>16</v>
      </c>
      <c r="H420">
        <v>61</v>
      </c>
      <c r="I420">
        <v>40</v>
      </c>
      <c r="J420">
        <v>0</v>
      </c>
      <c r="K420">
        <v>0</v>
      </c>
      <c r="L420">
        <v>0</v>
      </c>
      <c r="M420">
        <v>21</v>
      </c>
    </row>
    <row r="421" spans="1:13" x14ac:dyDescent="0.35">
      <c r="A421" t="s">
        <v>74</v>
      </c>
      <c r="B421" t="s">
        <v>72</v>
      </c>
      <c r="C421" t="s">
        <v>24</v>
      </c>
      <c r="D421" t="s">
        <v>82</v>
      </c>
      <c r="E421">
        <v>29</v>
      </c>
      <c r="F421">
        <v>53</v>
      </c>
      <c r="G421">
        <v>23</v>
      </c>
      <c r="H421">
        <v>50</v>
      </c>
      <c r="I421">
        <v>28</v>
      </c>
      <c r="J421">
        <v>1</v>
      </c>
      <c r="K421">
        <v>0</v>
      </c>
      <c r="L421">
        <v>0</v>
      </c>
      <c r="M421">
        <v>21</v>
      </c>
    </row>
    <row r="422" spans="1:13" x14ac:dyDescent="0.35">
      <c r="A422" t="s">
        <v>74</v>
      </c>
      <c r="B422" t="s">
        <v>72</v>
      </c>
      <c r="C422" t="s">
        <v>25</v>
      </c>
      <c r="D422" t="s">
        <v>80</v>
      </c>
      <c r="E422">
        <v>32</v>
      </c>
      <c r="F422">
        <v>96</v>
      </c>
      <c r="G422">
        <v>31</v>
      </c>
      <c r="H422">
        <v>36</v>
      </c>
      <c r="I422">
        <v>18</v>
      </c>
      <c r="J422">
        <v>0</v>
      </c>
      <c r="K422">
        <v>0</v>
      </c>
      <c r="L422">
        <v>0</v>
      </c>
      <c r="M422">
        <v>18</v>
      </c>
    </row>
    <row r="423" spans="1:13" x14ac:dyDescent="0.35">
      <c r="A423" t="s">
        <v>74</v>
      </c>
      <c r="B423" t="s">
        <v>72</v>
      </c>
      <c r="C423" t="s">
        <v>26</v>
      </c>
      <c r="D423" t="s">
        <v>77</v>
      </c>
      <c r="E423">
        <v>349</v>
      </c>
      <c r="F423">
        <v>607</v>
      </c>
      <c r="G423">
        <v>82</v>
      </c>
      <c r="H423">
        <v>511</v>
      </c>
      <c r="I423">
        <v>278</v>
      </c>
      <c r="J423">
        <v>2</v>
      </c>
      <c r="K423">
        <v>1</v>
      </c>
      <c r="L423">
        <v>1</v>
      </c>
      <c r="M423">
        <v>229</v>
      </c>
    </row>
    <row r="424" spans="1:13" x14ac:dyDescent="0.35">
      <c r="A424" t="s">
        <v>74</v>
      </c>
      <c r="B424" t="s">
        <v>72</v>
      </c>
      <c r="C424" t="s">
        <v>27</v>
      </c>
      <c r="D424" t="s">
        <v>78</v>
      </c>
      <c r="E424">
        <v>40</v>
      </c>
      <c r="F424">
        <v>140</v>
      </c>
      <c r="G424">
        <v>11</v>
      </c>
      <c r="H424">
        <v>40</v>
      </c>
      <c r="I424">
        <v>17</v>
      </c>
      <c r="J424">
        <v>0</v>
      </c>
      <c r="K424">
        <v>0</v>
      </c>
      <c r="L424">
        <v>0</v>
      </c>
      <c r="M424">
        <v>23</v>
      </c>
    </row>
    <row r="425" spans="1:13" x14ac:dyDescent="0.35">
      <c r="A425" t="s">
        <v>74</v>
      </c>
      <c r="B425" t="s">
        <v>72</v>
      </c>
      <c r="C425" t="s">
        <v>28</v>
      </c>
      <c r="D425" t="s">
        <v>80</v>
      </c>
      <c r="E425">
        <v>20</v>
      </c>
      <c r="F425">
        <v>107</v>
      </c>
      <c r="G425">
        <v>10</v>
      </c>
      <c r="H425">
        <v>20</v>
      </c>
      <c r="I425">
        <v>9</v>
      </c>
      <c r="J425">
        <v>0</v>
      </c>
      <c r="K425">
        <v>0</v>
      </c>
      <c r="L425">
        <v>0</v>
      </c>
      <c r="M425">
        <v>11</v>
      </c>
    </row>
    <row r="426" spans="1:13" x14ac:dyDescent="0.35">
      <c r="A426" t="s">
        <v>74</v>
      </c>
      <c r="B426" t="s">
        <v>72</v>
      </c>
      <c r="C426" t="s">
        <v>29</v>
      </c>
      <c r="D426" t="s">
        <v>79</v>
      </c>
      <c r="E426">
        <v>64</v>
      </c>
      <c r="F426">
        <v>217</v>
      </c>
      <c r="G426">
        <v>21</v>
      </c>
      <c r="H426">
        <v>120</v>
      </c>
      <c r="I426">
        <v>89</v>
      </c>
      <c r="J426">
        <v>0</v>
      </c>
      <c r="K426">
        <v>1</v>
      </c>
      <c r="L426">
        <v>0</v>
      </c>
      <c r="M426">
        <v>30</v>
      </c>
    </row>
    <row r="427" spans="1:13" x14ac:dyDescent="0.35">
      <c r="A427" t="s">
        <v>74</v>
      </c>
      <c r="B427" t="s">
        <v>72</v>
      </c>
      <c r="C427" t="s">
        <v>30</v>
      </c>
      <c r="D427" t="s">
        <v>79</v>
      </c>
      <c r="E427">
        <v>117</v>
      </c>
      <c r="F427">
        <v>481</v>
      </c>
      <c r="G427">
        <v>82</v>
      </c>
      <c r="H427">
        <v>115</v>
      </c>
      <c r="I427">
        <v>71</v>
      </c>
      <c r="J427">
        <v>0</v>
      </c>
      <c r="K427">
        <v>0</v>
      </c>
      <c r="L427">
        <v>4</v>
      </c>
      <c r="M427">
        <v>40</v>
      </c>
    </row>
    <row r="428" spans="1:13" x14ac:dyDescent="0.35">
      <c r="A428" t="s">
        <v>74</v>
      </c>
      <c r="B428" t="s">
        <v>72</v>
      </c>
      <c r="C428" t="s">
        <v>31</v>
      </c>
      <c r="D428" t="s">
        <v>79</v>
      </c>
      <c r="E428">
        <v>43</v>
      </c>
      <c r="F428">
        <v>132</v>
      </c>
      <c r="G428">
        <v>24</v>
      </c>
      <c r="H428">
        <v>52</v>
      </c>
      <c r="I428">
        <v>25</v>
      </c>
      <c r="J428">
        <v>0</v>
      </c>
      <c r="K428">
        <v>0</v>
      </c>
      <c r="L428">
        <v>0</v>
      </c>
      <c r="M428">
        <v>27</v>
      </c>
    </row>
    <row r="429" spans="1:13" x14ac:dyDescent="0.35">
      <c r="A429" t="s">
        <v>74</v>
      </c>
      <c r="B429" t="s">
        <v>72</v>
      </c>
      <c r="C429" t="s">
        <v>32</v>
      </c>
      <c r="D429" t="s">
        <v>79</v>
      </c>
      <c r="E429">
        <v>18</v>
      </c>
      <c r="F429">
        <v>78</v>
      </c>
      <c r="G429">
        <v>13</v>
      </c>
      <c r="H429">
        <v>33</v>
      </c>
      <c r="I429">
        <v>17</v>
      </c>
      <c r="J429">
        <v>0</v>
      </c>
      <c r="K429">
        <v>1</v>
      </c>
      <c r="L429">
        <v>0</v>
      </c>
      <c r="M429">
        <v>15</v>
      </c>
    </row>
    <row r="430" spans="1:13" x14ac:dyDescent="0.35">
      <c r="A430" t="s">
        <v>74</v>
      </c>
      <c r="B430" t="s">
        <v>72</v>
      </c>
      <c r="C430" t="s">
        <v>33</v>
      </c>
      <c r="D430" t="s">
        <v>79</v>
      </c>
      <c r="E430">
        <v>10</v>
      </c>
      <c r="F430">
        <v>14</v>
      </c>
      <c r="G430">
        <v>0</v>
      </c>
      <c r="H430">
        <v>10</v>
      </c>
      <c r="I430">
        <v>10</v>
      </c>
      <c r="J430">
        <v>0</v>
      </c>
      <c r="K430">
        <v>0</v>
      </c>
      <c r="L430">
        <v>0</v>
      </c>
      <c r="M430">
        <v>0</v>
      </c>
    </row>
    <row r="431" spans="1:13" x14ac:dyDescent="0.35">
      <c r="A431" t="s">
        <v>74</v>
      </c>
      <c r="B431" t="s">
        <v>72</v>
      </c>
      <c r="C431" t="s">
        <v>34</v>
      </c>
      <c r="D431" t="s">
        <v>77</v>
      </c>
      <c r="E431">
        <v>96</v>
      </c>
      <c r="F431">
        <v>355</v>
      </c>
      <c r="G431">
        <v>52</v>
      </c>
      <c r="H431">
        <v>112</v>
      </c>
      <c r="I431">
        <v>21</v>
      </c>
      <c r="J431">
        <v>0</v>
      </c>
      <c r="K431">
        <v>0</v>
      </c>
      <c r="L431">
        <v>0</v>
      </c>
      <c r="M431">
        <v>91</v>
      </c>
    </row>
    <row r="432" spans="1:13" x14ac:dyDescent="0.35">
      <c r="A432" t="s">
        <v>74</v>
      </c>
      <c r="B432" t="s">
        <v>72</v>
      </c>
      <c r="C432" t="s">
        <v>35</v>
      </c>
      <c r="D432" t="s">
        <v>77</v>
      </c>
      <c r="E432">
        <v>73</v>
      </c>
      <c r="F432">
        <v>222</v>
      </c>
      <c r="G432">
        <v>51</v>
      </c>
      <c r="H432">
        <v>110</v>
      </c>
      <c r="I432">
        <v>30</v>
      </c>
      <c r="J432">
        <v>0</v>
      </c>
      <c r="K432">
        <v>0</v>
      </c>
      <c r="L432">
        <v>0</v>
      </c>
      <c r="M432">
        <v>80</v>
      </c>
    </row>
    <row r="433" spans="1:13" x14ac:dyDescent="0.35">
      <c r="A433" t="s">
        <v>74</v>
      </c>
      <c r="B433" t="s">
        <v>72</v>
      </c>
      <c r="C433" t="s">
        <v>36</v>
      </c>
      <c r="D433" t="s">
        <v>82</v>
      </c>
      <c r="E433">
        <v>106</v>
      </c>
      <c r="F433">
        <v>164</v>
      </c>
      <c r="G433">
        <v>34</v>
      </c>
      <c r="H433">
        <v>110</v>
      </c>
      <c r="I433">
        <v>56</v>
      </c>
      <c r="J433">
        <v>1</v>
      </c>
      <c r="K433">
        <v>0</v>
      </c>
      <c r="L433">
        <v>0</v>
      </c>
      <c r="M433">
        <v>53</v>
      </c>
    </row>
    <row r="434" spans="1:13" x14ac:dyDescent="0.35">
      <c r="A434" t="s">
        <v>74</v>
      </c>
      <c r="B434" t="s">
        <v>72</v>
      </c>
      <c r="C434" t="s">
        <v>37</v>
      </c>
      <c r="D434" t="s">
        <v>77</v>
      </c>
      <c r="E434">
        <v>162</v>
      </c>
      <c r="F434">
        <v>411</v>
      </c>
      <c r="G434">
        <v>37</v>
      </c>
      <c r="H434">
        <v>220</v>
      </c>
      <c r="I434">
        <v>113</v>
      </c>
      <c r="J434">
        <v>1</v>
      </c>
      <c r="K434">
        <v>1</v>
      </c>
      <c r="L434">
        <v>0</v>
      </c>
      <c r="M434">
        <v>105</v>
      </c>
    </row>
    <row r="435" spans="1:13" x14ac:dyDescent="0.35">
      <c r="A435" t="s">
        <v>74</v>
      </c>
      <c r="B435" t="s">
        <v>72</v>
      </c>
      <c r="C435" t="s">
        <v>38</v>
      </c>
      <c r="D435" t="s">
        <v>77</v>
      </c>
      <c r="E435">
        <v>101</v>
      </c>
      <c r="F435">
        <v>382</v>
      </c>
      <c r="G435">
        <v>56</v>
      </c>
      <c r="H435">
        <v>138</v>
      </c>
      <c r="I435">
        <v>98</v>
      </c>
      <c r="J435">
        <v>1</v>
      </c>
      <c r="K435">
        <v>0</v>
      </c>
      <c r="L435">
        <v>2</v>
      </c>
      <c r="M435">
        <v>37</v>
      </c>
    </row>
    <row r="436" spans="1:13" x14ac:dyDescent="0.35">
      <c r="A436" t="s">
        <v>74</v>
      </c>
      <c r="B436" t="s">
        <v>72</v>
      </c>
      <c r="C436" t="s">
        <v>39</v>
      </c>
      <c r="D436" t="s">
        <v>82</v>
      </c>
      <c r="E436">
        <v>212</v>
      </c>
      <c r="F436">
        <v>584</v>
      </c>
      <c r="G436">
        <v>82</v>
      </c>
      <c r="H436">
        <v>396</v>
      </c>
      <c r="I436">
        <v>262</v>
      </c>
      <c r="J436">
        <v>0</v>
      </c>
      <c r="K436">
        <v>0</v>
      </c>
      <c r="L436">
        <v>0</v>
      </c>
      <c r="M436">
        <v>134</v>
      </c>
    </row>
    <row r="437" spans="1:13" x14ac:dyDescent="0.35">
      <c r="A437" t="s">
        <v>74</v>
      </c>
      <c r="B437" t="s">
        <v>72</v>
      </c>
      <c r="C437" t="s">
        <v>40</v>
      </c>
      <c r="D437" t="s">
        <v>82</v>
      </c>
      <c r="E437">
        <v>68</v>
      </c>
      <c r="F437">
        <v>161</v>
      </c>
      <c r="G437">
        <v>44</v>
      </c>
      <c r="H437">
        <v>102</v>
      </c>
      <c r="I437">
        <v>68</v>
      </c>
      <c r="J437">
        <v>0</v>
      </c>
      <c r="K437">
        <v>0</v>
      </c>
      <c r="L437">
        <v>4</v>
      </c>
      <c r="M437">
        <v>30</v>
      </c>
    </row>
    <row r="438" spans="1:13" x14ac:dyDescent="0.35">
      <c r="A438" t="s">
        <v>74</v>
      </c>
      <c r="B438" t="s">
        <v>72</v>
      </c>
      <c r="C438" t="s">
        <v>41</v>
      </c>
      <c r="D438" t="s">
        <v>82</v>
      </c>
      <c r="E438">
        <v>67</v>
      </c>
      <c r="F438">
        <v>239</v>
      </c>
      <c r="G438">
        <v>41</v>
      </c>
      <c r="H438">
        <v>95</v>
      </c>
      <c r="I438">
        <v>59</v>
      </c>
      <c r="J438">
        <v>0</v>
      </c>
      <c r="K438">
        <v>0</v>
      </c>
      <c r="L438">
        <v>0</v>
      </c>
      <c r="M438">
        <v>36</v>
      </c>
    </row>
    <row r="439" spans="1:13" x14ac:dyDescent="0.35">
      <c r="A439" t="s">
        <v>74</v>
      </c>
      <c r="B439" t="s">
        <v>72</v>
      </c>
      <c r="C439" t="s">
        <v>42</v>
      </c>
      <c r="D439" t="s">
        <v>82</v>
      </c>
      <c r="E439">
        <v>118</v>
      </c>
      <c r="F439">
        <v>332</v>
      </c>
      <c r="G439">
        <v>45</v>
      </c>
      <c r="H439">
        <v>160</v>
      </c>
      <c r="I439">
        <v>106</v>
      </c>
      <c r="J439">
        <v>0</v>
      </c>
      <c r="K439">
        <v>0</v>
      </c>
      <c r="L439">
        <v>0</v>
      </c>
      <c r="M439">
        <v>54</v>
      </c>
    </row>
    <row r="440" spans="1:13" x14ac:dyDescent="0.35">
      <c r="A440" t="s">
        <v>74</v>
      </c>
      <c r="B440" t="s">
        <v>72</v>
      </c>
      <c r="C440" t="s">
        <v>43</v>
      </c>
      <c r="D440" t="s">
        <v>77</v>
      </c>
      <c r="E440">
        <v>44</v>
      </c>
      <c r="F440">
        <v>100</v>
      </c>
      <c r="G440">
        <v>4</v>
      </c>
      <c r="H440">
        <v>50</v>
      </c>
      <c r="I440">
        <v>32</v>
      </c>
      <c r="J440">
        <v>0</v>
      </c>
      <c r="K440">
        <v>0</v>
      </c>
      <c r="L440">
        <v>0</v>
      </c>
      <c r="M440">
        <v>18</v>
      </c>
    </row>
    <row r="441" spans="1:13" x14ac:dyDescent="0.35">
      <c r="A441" t="s">
        <v>74</v>
      </c>
      <c r="B441" t="s">
        <v>72</v>
      </c>
      <c r="C441" t="s">
        <v>44</v>
      </c>
      <c r="D441" t="s">
        <v>81</v>
      </c>
      <c r="E441">
        <v>13</v>
      </c>
      <c r="F441">
        <v>49</v>
      </c>
      <c r="G441">
        <v>3</v>
      </c>
      <c r="H441">
        <v>21</v>
      </c>
      <c r="I441">
        <v>11</v>
      </c>
      <c r="J441">
        <v>0</v>
      </c>
      <c r="K441">
        <v>0</v>
      </c>
      <c r="L441">
        <v>0</v>
      </c>
      <c r="M441">
        <v>10</v>
      </c>
    </row>
    <row r="442" spans="1:13" x14ac:dyDescent="0.35">
      <c r="A442" t="s">
        <v>74</v>
      </c>
      <c r="B442" t="s">
        <v>72</v>
      </c>
      <c r="C442" t="s">
        <v>45</v>
      </c>
      <c r="D442" t="s">
        <v>79</v>
      </c>
      <c r="E442">
        <v>15</v>
      </c>
      <c r="F442">
        <v>36</v>
      </c>
      <c r="G442">
        <v>11</v>
      </c>
      <c r="H442">
        <v>24</v>
      </c>
      <c r="I442">
        <v>14</v>
      </c>
      <c r="J442">
        <v>0</v>
      </c>
      <c r="K442">
        <v>0</v>
      </c>
      <c r="L442">
        <v>0</v>
      </c>
      <c r="M442">
        <v>10</v>
      </c>
    </row>
    <row r="443" spans="1:13" x14ac:dyDescent="0.35">
      <c r="A443" t="s">
        <v>74</v>
      </c>
      <c r="B443" t="s">
        <v>72</v>
      </c>
      <c r="C443" t="s">
        <v>46</v>
      </c>
      <c r="D443" t="s">
        <v>78</v>
      </c>
      <c r="E443">
        <v>24</v>
      </c>
      <c r="F443">
        <v>79</v>
      </c>
      <c r="G443">
        <v>0</v>
      </c>
      <c r="H443">
        <v>28</v>
      </c>
      <c r="I443">
        <v>8</v>
      </c>
      <c r="J443">
        <v>0</v>
      </c>
      <c r="K443">
        <v>0</v>
      </c>
      <c r="L443">
        <v>0</v>
      </c>
      <c r="M443">
        <v>20</v>
      </c>
    </row>
    <row r="444" spans="1:13" x14ac:dyDescent="0.35">
      <c r="A444" t="s">
        <v>74</v>
      </c>
      <c r="B444" t="s">
        <v>72</v>
      </c>
      <c r="C444" t="s">
        <v>47</v>
      </c>
      <c r="D444" t="s">
        <v>78</v>
      </c>
      <c r="E444">
        <v>28</v>
      </c>
      <c r="F444">
        <v>93</v>
      </c>
      <c r="G444">
        <v>12</v>
      </c>
      <c r="H444">
        <v>33</v>
      </c>
      <c r="I444">
        <v>11</v>
      </c>
      <c r="J444">
        <v>0</v>
      </c>
      <c r="K444">
        <v>0</v>
      </c>
      <c r="L444">
        <v>0</v>
      </c>
      <c r="M444">
        <v>22</v>
      </c>
    </row>
    <row r="445" spans="1:13" x14ac:dyDescent="0.35">
      <c r="A445" t="s">
        <v>74</v>
      </c>
      <c r="B445" t="s">
        <v>72</v>
      </c>
      <c r="C445" t="s">
        <v>48</v>
      </c>
      <c r="D445" t="s">
        <v>79</v>
      </c>
      <c r="E445">
        <v>10</v>
      </c>
      <c r="F445">
        <v>38</v>
      </c>
      <c r="G445">
        <v>1</v>
      </c>
      <c r="H445">
        <v>13</v>
      </c>
      <c r="I445">
        <v>8</v>
      </c>
      <c r="J445">
        <v>0</v>
      </c>
      <c r="K445">
        <v>0</v>
      </c>
      <c r="L445">
        <v>0</v>
      </c>
      <c r="M445">
        <v>5</v>
      </c>
    </row>
    <row r="446" spans="1:13" x14ac:dyDescent="0.35">
      <c r="A446" t="s">
        <v>74</v>
      </c>
      <c r="B446" t="s">
        <v>68</v>
      </c>
      <c r="C446" t="s">
        <v>12</v>
      </c>
      <c r="D446" t="s">
        <v>80</v>
      </c>
      <c r="E446">
        <v>26</v>
      </c>
      <c r="F446">
        <v>159</v>
      </c>
      <c r="G446">
        <v>14</v>
      </c>
      <c r="H446">
        <v>31</v>
      </c>
      <c r="I446">
        <v>13</v>
      </c>
      <c r="J446">
        <v>1</v>
      </c>
      <c r="K446">
        <v>0</v>
      </c>
      <c r="L446">
        <v>0</v>
      </c>
      <c r="M446">
        <v>17</v>
      </c>
    </row>
    <row r="447" spans="1:13" x14ac:dyDescent="0.35">
      <c r="A447" t="s">
        <v>74</v>
      </c>
      <c r="B447" t="s">
        <v>68</v>
      </c>
      <c r="C447" t="s">
        <v>13</v>
      </c>
      <c r="D447" t="s">
        <v>78</v>
      </c>
      <c r="E447">
        <v>42</v>
      </c>
      <c r="F447">
        <v>153</v>
      </c>
      <c r="G447">
        <v>11</v>
      </c>
      <c r="H447">
        <v>57</v>
      </c>
      <c r="I447">
        <v>34</v>
      </c>
      <c r="J447">
        <v>0</v>
      </c>
      <c r="K447">
        <v>0</v>
      </c>
      <c r="L447">
        <v>0</v>
      </c>
      <c r="M447">
        <v>23</v>
      </c>
    </row>
    <row r="448" spans="1:13" x14ac:dyDescent="0.35">
      <c r="A448" t="s">
        <v>74</v>
      </c>
      <c r="B448" t="s">
        <v>68</v>
      </c>
      <c r="C448" t="s">
        <v>14</v>
      </c>
      <c r="D448" t="s">
        <v>81</v>
      </c>
      <c r="E448">
        <v>12</v>
      </c>
      <c r="F448">
        <v>24</v>
      </c>
      <c r="G448">
        <v>15</v>
      </c>
      <c r="H448">
        <v>15</v>
      </c>
      <c r="I448">
        <v>8</v>
      </c>
      <c r="J448">
        <v>0</v>
      </c>
      <c r="K448">
        <v>1</v>
      </c>
      <c r="L448">
        <v>0</v>
      </c>
      <c r="M448">
        <v>6</v>
      </c>
    </row>
    <row r="449" spans="1:13" x14ac:dyDescent="0.35">
      <c r="A449" t="s">
        <v>74</v>
      </c>
      <c r="B449" t="s">
        <v>68</v>
      </c>
      <c r="C449" t="s">
        <v>15</v>
      </c>
      <c r="D449" t="s">
        <v>80</v>
      </c>
      <c r="E449">
        <v>32</v>
      </c>
      <c r="F449">
        <v>71</v>
      </c>
      <c r="G449">
        <v>9</v>
      </c>
      <c r="H449">
        <v>36</v>
      </c>
      <c r="I449">
        <v>11</v>
      </c>
      <c r="J449">
        <v>0</v>
      </c>
      <c r="K449">
        <v>0</v>
      </c>
      <c r="L449">
        <v>0</v>
      </c>
      <c r="M449">
        <v>25</v>
      </c>
    </row>
    <row r="450" spans="1:13" x14ac:dyDescent="0.35">
      <c r="A450" t="s">
        <v>74</v>
      </c>
      <c r="B450" t="s">
        <v>68</v>
      </c>
      <c r="C450" t="s">
        <v>16</v>
      </c>
      <c r="D450" t="s">
        <v>78</v>
      </c>
      <c r="E450">
        <v>83</v>
      </c>
      <c r="F450">
        <v>361</v>
      </c>
      <c r="G450">
        <v>46</v>
      </c>
      <c r="H450">
        <v>136</v>
      </c>
      <c r="I450">
        <v>55</v>
      </c>
      <c r="J450">
        <v>0</v>
      </c>
      <c r="K450">
        <v>0</v>
      </c>
      <c r="L450">
        <v>2</v>
      </c>
      <c r="M450">
        <v>79</v>
      </c>
    </row>
    <row r="451" spans="1:13" x14ac:dyDescent="0.35">
      <c r="A451" t="s">
        <v>74</v>
      </c>
      <c r="B451" t="s">
        <v>68</v>
      </c>
      <c r="C451" t="s">
        <v>17</v>
      </c>
      <c r="D451" t="s">
        <v>81</v>
      </c>
      <c r="E451">
        <v>3</v>
      </c>
      <c r="F451">
        <v>14</v>
      </c>
      <c r="G451">
        <v>0</v>
      </c>
      <c r="H451">
        <v>4</v>
      </c>
      <c r="I451">
        <v>0</v>
      </c>
      <c r="J451">
        <v>0</v>
      </c>
      <c r="K451">
        <v>0</v>
      </c>
      <c r="L451">
        <v>0</v>
      </c>
      <c r="M451">
        <v>4</v>
      </c>
    </row>
    <row r="452" spans="1:13" x14ac:dyDescent="0.35">
      <c r="A452" t="s">
        <v>74</v>
      </c>
      <c r="B452" t="s">
        <v>68</v>
      </c>
      <c r="C452" t="s">
        <v>18</v>
      </c>
      <c r="D452" t="s">
        <v>77</v>
      </c>
      <c r="E452">
        <v>42</v>
      </c>
      <c r="F452">
        <v>114</v>
      </c>
      <c r="G452">
        <v>23</v>
      </c>
      <c r="H452">
        <v>42</v>
      </c>
      <c r="I452">
        <v>27</v>
      </c>
      <c r="J452">
        <v>0</v>
      </c>
      <c r="K452">
        <v>0</v>
      </c>
      <c r="L452">
        <v>0</v>
      </c>
      <c r="M452">
        <v>15</v>
      </c>
    </row>
    <row r="453" spans="1:13" x14ac:dyDescent="0.35">
      <c r="A453" t="s">
        <v>74</v>
      </c>
      <c r="B453" t="s">
        <v>68</v>
      </c>
      <c r="C453" t="s">
        <v>19</v>
      </c>
      <c r="D453" t="s">
        <v>78</v>
      </c>
      <c r="E453">
        <v>19</v>
      </c>
      <c r="F453">
        <v>210</v>
      </c>
      <c r="G453">
        <v>5</v>
      </c>
      <c r="H453">
        <v>32</v>
      </c>
      <c r="I453">
        <v>4</v>
      </c>
      <c r="J453">
        <v>0</v>
      </c>
      <c r="K453">
        <v>0</v>
      </c>
      <c r="L453">
        <v>0</v>
      </c>
      <c r="M453">
        <v>28</v>
      </c>
    </row>
    <row r="454" spans="1:13" x14ac:dyDescent="0.35">
      <c r="A454" t="s">
        <v>74</v>
      </c>
      <c r="B454" t="s">
        <v>68</v>
      </c>
      <c r="C454" t="s">
        <v>20</v>
      </c>
      <c r="D454" t="s">
        <v>81</v>
      </c>
      <c r="E454">
        <v>26</v>
      </c>
      <c r="F454">
        <v>42</v>
      </c>
      <c r="G454">
        <v>16</v>
      </c>
      <c r="H454">
        <v>28</v>
      </c>
      <c r="I454">
        <v>15</v>
      </c>
      <c r="J454">
        <v>0</v>
      </c>
      <c r="K454">
        <v>0</v>
      </c>
      <c r="L454">
        <v>0</v>
      </c>
      <c r="M454">
        <v>13</v>
      </c>
    </row>
    <row r="455" spans="1:13" x14ac:dyDescent="0.35">
      <c r="A455" t="s">
        <v>74</v>
      </c>
      <c r="B455" t="s">
        <v>68</v>
      </c>
      <c r="C455" t="s">
        <v>21</v>
      </c>
      <c r="D455" t="s">
        <v>81</v>
      </c>
      <c r="E455">
        <v>38</v>
      </c>
      <c r="F455">
        <v>123</v>
      </c>
      <c r="G455">
        <v>29</v>
      </c>
      <c r="H455">
        <v>41</v>
      </c>
      <c r="I455">
        <v>20</v>
      </c>
      <c r="J455">
        <v>0</v>
      </c>
      <c r="K455">
        <v>0</v>
      </c>
      <c r="L455">
        <v>1</v>
      </c>
      <c r="M455">
        <v>20</v>
      </c>
    </row>
    <row r="456" spans="1:13" x14ac:dyDescent="0.35">
      <c r="A456" t="s">
        <v>74</v>
      </c>
      <c r="B456" t="s">
        <v>68</v>
      </c>
      <c r="C456" t="s">
        <v>22</v>
      </c>
      <c r="D456" t="s">
        <v>80</v>
      </c>
      <c r="E456">
        <v>25</v>
      </c>
      <c r="F456">
        <v>72</v>
      </c>
      <c r="G456">
        <v>11</v>
      </c>
      <c r="H456">
        <v>28</v>
      </c>
      <c r="I456">
        <v>15</v>
      </c>
      <c r="J456">
        <v>0</v>
      </c>
      <c r="K456">
        <v>0</v>
      </c>
      <c r="L456">
        <v>0</v>
      </c>
      <c r="M456">
        <v>13</v>
      </c>
    </row>
    <row r="457" spans="1:13" x14ac:dyDescent="0.35">
      <c r="A457" t="s">
        <v>74</v>
      </c>
      <c r="B457" t="s">
        <v>68</v>
      </c>
      <c r="C457" t="s">
        <v>23</v>
      </c>
      <c r="D457" t="s">
        <v>81</v>
      </c>
      <c r="E457">
        <v>46</v>
      </c>
      <c r="F457">
        <v>102</v>
      </c>
      <c r="G457">
        <v>16</v>
      </c>
      <c r="H457">
        <v>67</v>
      </c>
      <c r="I457">
        <v>38</v>
      </c>
      <c r="J457">
        <v>0</v>
      </c>
      <c r="K457">
        <v>0</v>
      </c>
      <c r="L457">
        <v>0</v>
      </c>
      <c r="M457">
        <v>29</v>
      </c>
    </row>
    <row r="458" spans="1:13" x14ac:dyDescent="0.35">
      <c r="A458" t="s">
        <v>74</v>
      </c>
      <c r="B458" t="s">
        <v>68</v>
      </c>
      <c r="C458" t="s">
        <v>24</v>
      </c>
      <c r="D458" t="s">
        <v>82</v>
      </c>
      <c r="E458">
        <v>24</v>
      </c>
      <c r="F458">
        <v>37</v>
      </c>
      <c r="G458">
        <v>2</v>
      </c>
      <c r="H458">
        <v>42</v>
      </c>
      <c r="I458">
        <v>30</v>
      </c>
      <c r="J458">
        <v>1</v>
      </c>
      <c r="K458">
        <v>0</v>
      </c>
      <c r="L458">
        <v>0</v>
      </c>
      <c r="M458">
        <v>11</v>
      </c>
    </row>
    <row r="459" spans="1:13" x14ac:dyDescent="0.35">
      <c r="A459" t="s">
        <v>74</v>
      </c>
      <c r="B459" t="s">
        <v>68</v>
      </c>
      <c r="C459" t="s">
        <v>25</v>
      </c>
      <c r="D459" t="s">
        <v>80</v>
      </c>
      <c r="E459">
        <v>42</v>
      </c>
      <c r="F459">
        <v>193</v>
      </c>
      <c r="G459">
        <v>16</v>
      </c>
      <c r="H459">
        <v>52</v>
      </c>
      <c r="I459">
        <v>31</v>
      </c>
      <c r="J459">
        <v>0</v>
      </c>
      <c r="K459">
        <v>0</v>
      </c>
      <c r="L459">
        <v>0</v>
      </c>
      <c r="M459">
        <v>21</v>
      </c>
    </row>
    <row r="460" spans="1:13" x14ac:dyDescent="0.35">
      <c r="A460" t="s">
        <v>74</v>
      </c>
      <c r="B460" t="s">
        <v>68</v>
      </c>
      <c r="C460" t="s">
        <v>26</v>
      </c>
      <c r="D460" t="s">
        <v>77</v>
      </c>
      <c r="E460">
        <v>296</v>
      </c>
      <c r="F460">
        <v>548</v>
      </c>
      <c r="G460">
        <v>69</v>
      </c>
      <c r="H460">
        <v>382</v>
      </c>
      <c r="I460">
        <v>258</v>
      </c>
      <c r="J460">
        <v>0</v>
      </c>
      <c r="K460">
        <v>0</v>
      </c>
      <c r="L460">
        <v>1</v>
      </c>
      <c r="M460">
        <v>123</v>
      </c>
    </row>
    <row r="461" spans="1:13" x14ac:dyDescent="0.35">
      <c r="A461" t="s">
        <v>74</v>
      </c>
      <c r="B461" t="s">
        <v>68</v>
      </c>
      <c r="C461" t="s">
        <v>27</v>
      </c>
      <c r="D461" t="s">
        <v>78</v>
      </c>
      <c r="E461">
        <v>118</v>
      </c>
      <c r="F461">
        <v>464</v>
      </c>
      <c r="G461">
        <v>29</v>
      </c>
      <c r="H461">
        <v>100</v>
      </c>
      <c r="I461">
        <v>57</v>
      </c>
      <c r="J461">
        <v>0</v>
      </c>
      <c r="K461">
        <v>0</v>
      </c>
      <c r="L461">
        <v>0</v>
      </c>
      <c r="M461">
        <v>43</v>
      </c>
    </row>
    <row r="462" spans="1:13" x14ac:dyDescent="0.35">
      <c r="A462" t="s">
        <v>74</v>
      </c>
      <c r="B462" t="s">
        <v>68</v>
      </c>
      <c r="C462" t="s">
        <v>28</v>
      </c>
      <c r="D462" t="s">
        <v>80</v>
      </c>
      <c r="E462">
        <v>29</v>
      </c>
      <c r="F462">
        <v>72</v>
      </c>
      <c r="G462">
        <v>24</v>
      </c>
      <c r="H462">
        <v>33</v>
      </c>
      <c r="I462">
        <v>17</v>
      </c>
      <c r="J462">
        <v>3</v>
      </c>
      <c r="K462">
        <v>1</v>
      </c>
      <c r="L462">
        <v>0</v>
      </c>
      <c r="M462">
        <v>12</v>
      </c>
    </row>
    <row r="463" spans="1:13" x14ac:dyDescent="0.35">
      <c r="A463" t="s">
        <v>74</v>
      </c>
      <c r="B463" t="s">
        <v>68</v>
      </c>
      <c r="C463" t="s">
        <v>29</v>
      </c>
      <c r="D463" t="s">
        <v>79</v>
      </c>
      <c r="E463">
        <v>114</v>
      </c>
      <c r="F463">
        <v>460</v>
      </c>
      <c r="G463">
        <v>36</v>
      </c>
      <c r="H463">
        <v>211</v>
      </c>
      <c r="I463">
        <v>160</v>
      </c>
      <c r="J463">
        <v>0</v>
      </c>
      <c r="K463">
        <v>0</v>
      </c>
      <c r="L463">
        <v>3</v>
      </c>
      <c r="M463">
        <v>48</v>
      </c>
    </row>
    <row r="464" spans="1:13" x14ac:dyDescent="0.35">
      <c r="A464" t="s">
        <v>74</v>
      </c>
      <c r="B464" t="s">
        <v>68</v>
      </c>
      <c r="C464" t="s">
        <v>30</v>
      </c>
      <c r="D464" t="s">
        <v>79</v>
      </c>
      <c r="E464">
        <v>209</v>
      </c>
      <c r="F464">
        <v>889</v>
      </c>
      <c r="G464">
        <v>150</v>
      </c>
      <c r="H464">
        <v>218</v>
      </c>
      <c r="I464">
        <v>118</v>
      </c>
      <c r="J464">
        <v>1</v>
      </c>
      <c r="K464">
        <v>0</v>
      </c>
      <c r="L464">
        <v>9</v>
      </c>
      <c r="M464">
        <v>90</v>
      </c>
    </row>
    <row r="465" spans="1:13" x14ac:dyDescent="0.35">
      <c r="A465" t="s">
        <v>74</v>
      </c>
      <c r="B465" t="s">
        <v>68</v>
      </c>
      <c r="C465" t="s">
        <v>31</v>
      </c>
      <c r="D465" t="s">
        <v>79</v>
      </c>
      <c r="E465">
        <v>59</v>
      </c>
      <c r="F465">
        <v>265</v>
      </c>
      <c r="G465">
        <v>62</v>
      </c>
      <c r="H465">
        <v>77</v>
      </c>
      <c r="I465">
        <v>54</v>
      </c>
      <c r="J465">
        <v>0</v>
      </c>
      <c r="K465">
        <v>0</v>
      </c>
      <c r="L465">
        <v>0</v>
      </c>
      <c r="M465">
        <v>23</v>
      </c>
    </row>
    <row r="466" spans="1:13" x14ac:dyDescent="0.35">
      <c r="A466" t="s">
        <v>74</v>
      </c>
      <c r="B466" t="s">
        <v>68</v>
      </c>
      <c r="C466" t="s">
        <v>32</v>
      </c>
      <c r="D466" t="s">
        <v>79</v>
      </c>
      <c r="E466">
        <v>40</v>
      </c>
      <c r="F466">
        <v>207</v>
      </c>
      <c r="G466">
        <v>45</v>
      </c>
      <c r="H466">
        <v>49</v>
      </c>
      <c r="I466">
        <v>30</v>
      </c>
      <c r="J466">
        <v>0</v>
      </c>
      <c r="K466">
        <v>0</v>
      </c>
      <c r="L466">
        <v>0</v>
      </c>
      <c r="M466">
        <v>19</v>
      </c>
    </row>
    <row r="467" spans="1:13" x14ac:dyDescent="0.35">
      <c r="A467" t="s">
        <v>74</v>
      </c>
      <c r="B467" t="s">
        <v>68</v>
      </c>
      <c r="C467" t="s">
        <v>33</v>
      </c>
      <c r="D467" t="s">
        <v>79</v>
      </c>
      <c r="E467">
        <v>50</v>
      </c>
      <c r="F467">
        <v>219</v>
      </c>
      <c r="G467">
        <v>40</v>
      </c>
      <c r="H467">
        <v>52</v>
      </c>
      <c r="I467">
        <v>46</v>
      </c>
      <c r="J467">
        <v>0</v>
      </c>
      <c r="K467">
        <v>0</v>
      </c>
      <c r="L467">
        <v>0</v>
      </c>
      <c r="M467">
        <v>6</v>
      </c>
    </row>
    <row r="468" spans="1:13" x14ac:dyDescent="0.35">
      <c r="A468" t="s">
        <v>74</v>
      </c>
      <c r="B468" t="s">
        <v>68</v>
      </c>
      <c r="C468" t="s">
        <v>34</v>
      </c>
      <c r="D468" t="s">
        <v>77</v>
      </c>
      <c r="E468">
        <v>107</v>
      </c>
      <c r="F468">
        <v>355</v>
      </c>
      <c r="G468">
        <v>65</v>
      </c>
      <c r="H468">
        <v>128</v>
      </c>
      <c r="I468">
        <v>67</v>
      </c>
      <c r="J468">
        <v>0</v>
      </c>
      <c r="K468">
        <v>0</v>
      </c>
      <c r="L468">
        <v>0</v>
      </c>
      <c r="M468">
        <v>61</v>
      </c>
    </row>
    <row r="469" spans="1:13" x14ac:dyDescent="0.35">
      <c r="A469" t="s">
        <v>74</v>
      </c>
      <c r="B469" t="s">
        <v>68</v>
      </c>
      <c r="C469" t="s">
        <v>35</v>
      </c>
      <c r="D469" t="s">
        <v>77</v>
      </c>
      <c r="E469">
        <v>75</v>
      </c>
      <c r="F469">
        <v>316</v>
      </c>
      <c r="G469">
        <v>57</v>
      </c>
      <c r="H469">
        <v>110</v>
      </c>
      <c r="I469">
        <v>47</v>
      </c>
      <c r="J469">
        <v>0</v>
      </c>
      <c r="K469">
        <v>0</v>
      </c>
      <c r="L469">
        <v>2</v>
      </c>
      <c r="M469">
        <v>61</v>
      </c>
    </row>
    <row r="470" spans="1:13" x14ac:dyDescent="0.35">
      <c r="A470" t="s">
        <v>74</v>
      </c>
      <c r="B470" t="s">
        <v>68</v>
      </c>
      <c r="C470" t="s">
        <v>36</v>
      </c>
      <c r="D470" t="s">
        <v>82</v>
      </c>
      <c r="E470">
        <v>101</v>
      </c>
      <c r="F470">
        <v>127</v>
      </c>
      <c r="G470">
        <v>17</v>
      </c>
      <c r="H470">
        <v>102</v>
      </c>
      <c r="I470">
        <v>65</v>
      </c>
      <c r="J470">
        <v>0</v>
      </c>
      <c r="K470">
        <v>0</v>
      </c>
      <c r="L470">
        <v>1</v>
      </c>
      <c r="M470">
        <v>36</v>
      </c>
    </row>
    <row r="471" spans="1:13" x14ac:dyDescent="0.35">
      <c r="A471" t="s">
        <v>74</v>
      </c>
      <c r="B471" t="s">
        <v>68</v>
      </c>
      <c r="C471" t="s">
        <v>37</v>
      </c>
      <c r="D471" t="s">
        <v>77</v>
      </c>
      <c r="E471">
        <v>212</v>
      </c>
      <c r="F471">
        <v>555</v>
      </c>
      <c r="G471">
        <v>32</v>
      </c>
      <c r="H471">
        <v>268</v>
      </c>
      <c r="I471">
        <v>148</v>
      </c>
      <c r="J471">
        <v>2</v>
      </c>
      <c r="K471">
        <v>2</v>
      </c>
      <c r="L471">
        <v>0</v>
      </c>
      <c r="M471">
        <v>116</v>
      </c>
    </row>
    <row r="472" spans="1:13" x14ac:dyDescent="0.35">
      <c r="A472" t="s">
        <v>74</v>
      </c>
      <c r="B472" t="s">
        <v>68</v>
      </c>
      <c r="C472" t="s">
        <v>38</v>
      </c>
      <c r="D472" t="s">
        <v>77</v>
      </c>
      <c r="E472">
        <v>99</v>
      </c>
      <c r="F472">
        <v>649</v>
      </c>
      <c r="G472">
        <v>97</v>
      </c>
      <c r="H472">
        <v>134</v>
      </c>
      <c r="I472">
        <v>108</v>
      </c>
      <c r="J472">
        <v>0</v>
      </c>
      <c r="K472">
        <v>0</v>
      </c>
      <c r="L472">
        <v>2</v>
      </c>
      <c r="M472">
        <v>24</v>
      </c>
    </row>
    <row r="473" spans="1:13" x14ac:dyDescent="0.35">
      <c r="A473" t="s">
        <v>74</v>
      </c>
      <c r="B473" t="s">
        <v>68</v>
      </c>
      <c r="C473" t="s">
        <v>39</v>
      </c>
      <c r="D473" t="s">
        <v>82</v>
      </c>
      <c r="E473">
        <v>202</v>
      </c>
      <c r="F473">
        <v>521</v>
      </c>
      <c r="G473">
        <v>102</v>
      </c>
      <c r="H473">
        <v>380</v>
      </c>
      <c r="I473">
        <v>265</v>
      </c>
      <c r="J473">
        <v>0</v>
      </c>
      <c r="K473">
        <v>0</v>
      </c>
      <c r="L473">
        <v>0</v>
      </c>
      <c r="M473">
        <v>115</v>
      </c>
    </row>
    <row r="474" spans="1:13" x14ac:dyDescent="0.35">
      <c r="A474" t="s">
        <v>74</v>
      </c>
      <c r="B474" t="s">
        <v>68</v>
      </c>
      <c r="C474" t="s">
        <v>40</v>
      </c>
      <c r="D474" t="s">
        <v>82</v>
      </c>
      <c r="E474">
        <v>100</v>
      </c>
      <c r="F474">
        <v>264</v>
      </c>
      <c r="G474">
        <v>54</v>
      </c>
      <c r="H474">
        <v>135</v>
      </c>
      <c r="I474">
        <v>81</v>
      </c>
      <c r="J474">
        <v>0</v>
      </c>
      <c r="K474">
        <v>1</v>
      </c>
      <c r="L474">
        <v>3</v>
      </c>
      <c r="M474">
        <v>50</v>
      </c>
    </row>
    <row r="475" spans="1:13" x14ac:dyDescent="0.35">
      <c r="A475" t="s">
        <v>74</v>
      </c>
      <c r="B475" t="s">
        <v>68</v>
      </c>
      <c r="C475" t="s">
        <v>41</v>
      </c>
      <c r="D475" t="s">
        <v>82</v>
      </c>
      <c r="E475">
        <v>96</v>
      </c>
      <c r="F475">
        <v>287</v>
      </c>
      <c r="G475">
        <v>47</v>
      </c>
      <c r="H475">
        <v>146</v>
      </c>
      <c r="I475">
        <v>84</v>
      </c>
      <c r="J475">
        <v>0</v>
      </c>
      <c r="K475">
        <v>4</v>
      </c>
      <c r="L475">
        <v>2</v>
      </c>
      <c r="M475">
        <v>56</v>
      </c>
    </row>
    <row r="476" spans="1:13" x14ac:dyDescent="0.35">
      <c r="A476" t="s">
        <v>74</v>
      </c>
      <c r="B476" t="s">
        <v>68</v>
      </c>
      <c r="C476" t="s">
        <v>42</v>
      </c>
      <c r="D476" t="s">
        <v>82</v>
      </c>
      <c r="E476">
        <v>127</v>
      </c>
      <c r="F476">
        <v>372</v>
      </c>
      <c r="G476">
        <v>78</v>
      </c>
      <c r="H476">
        <v>194</v>
      </c>
      <c r="I476">
        <v>122</v>
      </c>
      <c r="J476">
        <v>0</v>
      </c>
      <c r="K476">
        <v>0</v>
      </c>
      <c r="L476">
        <v>3</v>
      </c>
      <c r="M476">
        <v>69</v>
      </c>
    </row>
    <row r="477" spans="1:13" x14ac:dyDescent="0.35">
      <c r="A477" t="s">
        <v>74</v>
      </c>
      <c r="B477" t="s">
        <v>68</v>
      </c>
      <c r="C477" t="s">
        <v>43</v>
      </c>
      <c r="D477" t="s">
        <v>77</v>
      </c>
      <c r="E477">
        <v>74</v>
      </c>
      <c r="F477">
        <v>244</v>
      </c>
      <c r="G477">
        <v>28</v>
      </c>
      <c r="H477">
        <v>78</v>
      </c>
      <c r="I477">
        <v>39</v>
      </c>
      <c r="J477">
        <v>0</v>
      </c>
      <c r="K477">
        <v>0</v>
      </c>
      <c r="L477">
        <v>2</v>
      </c>
      <c r="M477">
        <v>37</v>
      </c>
    </row>
    <row r="478" spans="1:13" x14ac:dyDescent="0.35">
      <c r="A478" t="s">
        <v>74</v>
      </c>
      <c r="B478" t="s">
        <v>68</v>
      </c>
      <c r="C478" t="s">
        <v>44</v>
      </c>
      <c r="D478" t="s">
        <v>81</v>
      </c>
      <c r="E478">
        <v>16</v>
      </c>
      <c r="F478">
        <v>28</v>
      </c>
      <c r="G478">
        <v>3</v>
      </c>
      <c r="H478">
        <v>17</v>
      </c>
      <c r="I478">
        <v>10</v>
      </c>
      <c r="J478">
        <v>0</v>
      </c>
      <c r="K478">
        <v>0</v>
      </c>
      <c r="L478">
        <v>0</v>
      </c>
      <c r="M478">
        <v>7</v>
      </c>
    </row>
    <row r="479" spans="1:13" x14ac:dyDescent="0.35">
      <c r="A479" t="s">
        <v>74</v>
      </c>
      <c r="B479" t="s">
        <v>68</v>
      </c>
      <c r="C479" t="s">
        <v>45</v>
      </c>
      <c r="D479" t="s">
        <v>79</v>
      </c>
      <c r="E479">
        <v>25</v>
      </c>
      <c r="F479">
        <v>110</v>
      </c>
      <c r="G479">
        <v>13</v>
      </c>
      <c r="H479">
        <v>26</v>
      </c>
      <c r="I479">
        <v>12</v>
      </c>
      <c r="J479">
        <v>0</v>
      </c>
      <c r="K479">
        <v>0</v>
      </c>
      <c r="L479">
        <v>0</v>
      </c>
      <c r="M479">
        <v>14</v>
      </c>
    </row>
    <row r="480" spans="1:13" x14ac:dyDescent="0.35">
      <c r="A480" t="s">
        <v>74</v>
      </c>
      <c r="B480" t="s">
        <v>68</v>
      </c>
      <c r="C480" t="s">
        <v>46</v>
      </c>
      <c r="D480" t="s">
        <v>78</v>
      </c>
      <c r="E480">
        <v>43</v>
      </c>
      <c r="F480">
        <v>113</v>
      </c>
      <c r="G480">
        <v>13</v>
      </c>
      <c r="H480">
        <v>41</v>
      </c>
      <c r="I480">
        <v>13</v>
      </c>
      <c r="J480">
        <v>0</v>
      </c>
      <c r="K480">
        <v>0</v>
      </c>
      <c r="L480">
        <v>0</v>
      </c>
      <c r="M480">
        <v>28</v>
      </c>
    </row>
    <row r="481" spans="1:13" x14ac:dyDescent="0.35">
      <c r="A481" t="s">
        <v>74</v>
      </c>
      <c r="B481" t="s">
        <v>68</v>
      </c>
      <c r="C481" t="s">
        <v>47</v>
      </c>
      <c r="D481" t="s">
        <v>78</v>
      </c>
      <c r="E481">
        <v>50</v>
      </c>
      <c r="F481">
        <v>340</v>
      </c>
      <c r="G481">
        <v>31</v>
      </c>
      <c r="H481">
        <v>72</v>
      </c>
      <c r="I481">
        <v>26</v>
      </c>
      <c r="J481">
        <v>0</v>
      </c>
      <c r="K481">
        <v>0</v>
      </c>
      <c r="L481">
        <v>0</v>
      </c>
      <c r="M481">
        <v>46</v>
      </c>
    </row>
    <row r="482" spans="1:13" x14ac:dyDescent="0.35">
      <c r="A482" t="s">
        <v>74</v>
      </c>
      <c r="B482" t="s">
        <v>68</v>
      </c>
      <c r="C482" t="s">
        <v>48</v>
      </c>
      <c r="D482" t="s">
        <v>79</v>
      </c>
      <c r="E482">
        <v>15</v>
      </c>
      <c r="F482">
        <v>36</v>
      </c>
      <c r="G482">
        <v>18</v>
      </c>
      <c r="H482">
        <v>21</v>
      </c>
      <c r="I482">
        <v>17</v>
      </c>
      <c r="J482">
        <v>0</v>
      </c>
      <c r="K482">
        <v>0</v>
      </c>
      <c r="L482">
        <v>0</v>
      </c>
      <c r="M482">
        <v>4</v>
      </c>
    </row>
    <row r="483" spans="1:13" x14ac:dyDescent="0.35">
      <c r="A483" t="s">
        <v>75</v>
      </c>
      <c r="B483" t="s">
        <v>70</v>
      </c>
      <c r="C483" t="s">
        <v>12</v>
      </c>
      <c r="D483" t="s">
        <v>80</v>
      </c>
      <c r="E483">
        <v>19</v>
      </c>
      <c r="F483">
        <v>45</v>
      </c>
      <c r="G483">
        <v>5</v>
      </c>
      <c r="H483">
        <v>17</v>
      </c>
      <c r="I483">
        <v>6</v>
      </c>
      <c r="J483">
        <v>0</v>
      </c>
      <c r="K483">
        <v>0</v>
      </c>
      <c r="L483">
        <v>0</v>
      </c>
      <c r="M483">
        <v>11</v>
      </c>
    </row>
    <row r="484" spans="1:13" x14ac:dyDescent="0.35">
      <c r="A484" t="s">
        <v>75</v>
      </c>
      <c r="B484" t="s">
        <v>70</v>
      </c>
      <c r="C484" t="s">
        <v>13</v>
      </c>
      <c r="D484" t="s">
        <v>78</v>
      </c>
      <c r="E484">
        <v>29</v>
      </c>
      <c r="F484">
        <v>163</v>
      </c>
      <c r="G484">
        <v>27</v>
      </c>
      <c r="H484">
        <v>42</v>
      </c>
      <c r="I484">
        <v>29</v>
      </c>
      <c r="J484">
        <v>0</v>
      </c>
      <c r="K484">
        <v>0</v>
      </c>
      <c r="L484">
        <v>0</v>
      </c>
      <c r="M484">
        <v>13</v>
      </c>
    </row>
    <row r="485" spans="1:13" x14ac:dyDescent="0.35">
      <c r="A485" t="s">
        <v>75</v>
      </c>
      <c r="B485" t="s">
        <v>70</v>
      </c>
      <c r="C485" t="s">
        <v>14</v>
      </c>
      <c r="D485" t="s">
        <v>81</v>
      </c>
      <c r="E485">
        <v>10</v>
      </c>
      <c r="F485">
        <v>23</v>
      </c>
      <c r="G485">
        <v>5</v>
      </c>
      <c r="H485">
        <v>13</v>
      </c>
      <c r="I485">
        <v>5</v>
      </c>
      <c r="J485">
        <v>0</v>
      </c>
      <c r="K485">
        <v>0</v>
      </c>
      <c r="L485">
        <v>0</v>
      </c>
      <c r="M485">
        <v>8</v>
      </c>
    </row>
    <row r="486" spans="1:13" x14ac:dyDescent="0.35">
      <c r="A486" t="s">
        <v>75</v>
      </c>
      <c r="B486" t="s">
        <v>70</v>
      </c>
      <c r="C486" t="s">
        <v>15</v>
      </c>
      <c r="D486" t="s">
        <v>80</v>
      </c>
      <c r="E486">
        <v>31</v>
      </c>
      <c r="F486">
        <v>73</v>
      </c>
      <c r="G486">
        <v>13</v>
      </c>
      <c r="H486">
        <v>36</v>
      </c>
      <c r="I486">
        <v>17</v>
      </c>
      <c r="J486">
        <v>0</v>
      </c>
      <c r="K486">
        <v>0</v>
      </c>
      <c r="L486">
        <v>2</v>
      </c>
      <c r="M486">
        <v>17</v>
      </c>
    </row>
    <row r="487" spans="1:13" x14ac:dyDescent="0.35">
      <c r="A487" t="s">
        <v>75</v>
      </c>
      <c r="B487" t="s">
        <v>70</v>
      </c>
      <c r="C487" t="s">
        <v>16</v>
      </c>
      <c r="D487" t="s">
        <v>78</v>
      </c>
      <c r="E487">
        <v>99</v>
      </c>
      <c r="F487">
        <v>442</v>
      </c>
      <c r="G487">
        <v>45</v>
      </c>
      <c r="H487">
        <v>124</v>
      </c>
      <c r="I487">
        <v>67</v>
      </c>
      <c r="J487">
        <v>0</v>
      </c>
      <c r="K487">
        <v>0</v>
      </c>
      <c r="L487">
        <v>1</v>
      </c>
      <c r="M487">
        <v>56</v>
      </c>
    </row>
    <row r="488" spans="1:13" x14ac:dyDescent="0.35">
      <c r="A488" t="s">
        <v>75</v>
      </c>
      <c r="B488" t="s">
        <v>70</v>
      </c>
      <c r="C488" t="s">
        <v>17</v>
      </c>
      <c r="D488" t="s">
        <v>81</v>
      </c>
      <c r="E488">
        <v>13</v>
      </c>
      <c r="F488">
        <v>26</v>
      </c>
      <c r="G488">
        <v>5</v>
      </c>
      <c r="H488">
        <v>21</v>
      </c>
      <c r="I488">
        <v>13</v>
      </c>
      <c r="J488">
        <v>0</v>
      </c>
      <c r="K488">
        <v>0</v>
      </c>
      <c r="L488">
        <v>0</v>
      </c>
      <c r="M488">
        <v>8</v>
      </c>
    </row>
    <row r="489" spans="1:13" x14ac:dyDescent="0.35">
      <c r="A489" t="s">
        <v>75</v>
      </c>
      <c r="B489" t="s">
        <v>70</v>
      </c>
      <c r="C489" t="s">
        <v>18</v>
      </c>
      <c r="D489" t="s">
        <v>77</v>
      </c>
      <c r="E489">
        <v>83</v>
      </c>
      <c r="F489">
        <v>317</v>
      </c>
      <c r="G489">
        <v>49</v>
      </c>
      <c r="H489">
        <v>101</v>
      </c>
      <c r="I489">
        <v>62</v>
      </c>
      <c r="J489">
        <v>2</v>
      </c>
      <c r="K489">
        <v>0</v>
      </c>
      <c r="L489">
        <v>0</v>
      </c>
      <c r="M489">
        <v>37</v>
      </c>
    </row>
    <row r="490" spans="1:13" x14ac:dyDescent="0.35">
      <c r="A490" t="s">
        <v>75</v>
      </c>
      <c r="B490" t="s">
        <v>70</v>
      </c>
      <c r="C490" t="s">
        <v>19</v>
      </c>
      <c r="D490" t="s">
        <v>78</v>
      </c>
      <c r="E490">
        <v>26</v>
      </c>
      <c r="F490">
        <v>173</v>
      </c>
      <c r="G490">
        <v>3</v>
      </c>
      <c r="H490">
        <v>42</v>
      </c>
      <c r="I490">
        <v>19</v>
      </c>
      <c r="J490">
        <v>0</v>
      </c>
      <c r="K490">
        <v>0</v>
      </c>
      <c r="L490">
        <v>0</v>
      </c>
      <c r="M490">
        <v>23</v>
      </c>
    </row>
    <row r="491" spans="1:13" x14ac:dyDescent="0.35">
      <c r="A491" t="s">
        <v>75</v>
      </c>
      <c r="B491" t="s">
        <v>70</v>
      </c>
      <c r="C491" t="s">
        <v>20</v>
      </c>
      <c r="D491" t="s">
        <v>81</v>
      </c>
      <c r="E491">
        <v>32</v>
      </c>
      <c r="F491">
        <v>112</v>
      </c>
      <c r="G491">
        <v>15</v>
      </c>
      <c r="H491">
        <v>38</v>
      </c>
      <c r="I491">
        <v>25</v>
      </c>
      <c r="J491">
        <v>0</v>
      </c>
      <c r="K491">
        <v>0</v>
      </c>
      <c r="L491">
        <v>0</v>
      </c>
      <c r="M491">
        <v>13</v>
      </c>
    </row>
    <row r="492" spans="1:13" x14ac:dyDescent="0.35">
      <c r="A492" t="s">
        <v>75</v>
      </c>
      <c r="B492" t="s">
        <v>70</v>
      </c>
      <c r="C492" t="s">
        <v>21</v>
      </c>
      <c r="D492" t="s">
        <v>81</v>
      </c>
      <c r="E492">
        <v>31</v>
      </c>
      <c r="F492">
        <v>76</v>
      </c>
      <c r="G492">
        <v>18</v>
      </c>
      <c r="H492">
        <v>44</v>
      </c>
      <c r="I492">
        <v>26</v>
      </c>
      <c r="J492">
        <v>0</v>
      </c>
      <c r="K492">
        <v>0</v>
      </c>
      <c r="L492">
        <v>0</v>
      </c>
      <c r="M492">
        <v>18</v>
      </c>
    </row>
    <row r="493" spans="1:13" x14ac:dyDescent="0.35">
      <c r="A493" t="s">
        <v>75</v>
      </c>
      <c r="B493" t="s">
        <v>70</v>
      </c>
      <c r="C493" t="s">
        <v>22</v>
      </c>
      <c r="D493" t="s">
        <v>80</v>
      </c>
      <c r="E493">
        <v>43</v>
      </c>
      <c r="F493">
        <v>60</v>
      </c>
      <c r="G493">
        <v>19</v>
      </c>
      <c r="H493">
        <v>35</v>
      </c>
      <c r="I493">
        <v>22</v>
      </c>
      <c r="J493">
        <v>0</v>
      </c>
      <c r="K493">
        <v>0</v>
      </c>
      <c r="L493">
        <v>0</v>
      </c>
      <c r="M493">
        <v>13</v>
      </c>
    </row>
    <row r="494" spans="1:13" x14ac:dyDescent="0.35">
      <c r="A494" t="s">
        <v>75</v>
      </c>
      <c r="B494" t="s">
        <v>70</v>
      </c>
      <c r="C494" t="s">
        <v>23</v>
      </c>
      <c r="D494" t="s">
        <v>81</v>
      </c>
      <c r="E494">
        <v>61</v>
      </c>
      <c r="F494">
        <v>159</v>
      </c>
      <c r="G494">
        <v>39</v>
      </c>
      <c r="H494">
        <v>73</v>
      </c>
      <c r="I494">
        <v>46</v>
      </c>
      <c r="J494">
        <v>0</v>
      </c>
      <c r="K494">
        <v>0</v>
      </c>
      <c r="L494">
        <v>2</v>
      </c>
      <c r="M494">
        <v>25</v>
      </c>
    </row>
    <row r="495" spans="1:13" x14ac:dyDescent="0.35">
      <c r="A495" t="s">
        <v>75</v>
      </c>
      <c r="B495" t="s">
        <v>70</v>
      </c>
      <c r="C495" t="s">
        <v>24</v>
      </c>
      <c r="D495" t="s">
        <v>82</v>
      </c>
      <c r="E495">
        <v>24</v>
      </c>
      <c r="F495">
        <v>55</v>
      </c>
      <c r="G495">
        <v>9</v>
      </c>
      <c r="H495">
        <v>33</v>
      </c>
      <c r="I495">
        <v>27</v>
      </c>
      <c r="J495">
        <v>2</v>
      </c>
      <c r="K495">
        <v>0</v>
      </c>
      <c r="L495">
        <v>0</v>
      </c>
      <c r="M495">
        <v>4</v>
      </c>
    </row>
    <row r="496" spans="1:13" x14ac:dyDescent="0.35">
      <c r="A496" t="s">
        <v>75</v>
      </c>
      <c r="B496" t="s">
        <v>70</v>
      </c>
      <c r="C496" t="s">
        <v>25</v>
      </c>
      <c r="D496" t="s">
        <v>80</v>
      </c>
      <c r="E496">
        <v>44</v>
      </c>
      <c r="F496">
        <v>164</v>
      </c>
      <c r="G496">
        <v>24</v>
      </c>
      <c r="H496">
        <v>50</v>
      </c>
      <c r="I496">
        <v>39</v>
      </c>
      <c r="J496">
        <v>0</v>
      </c>
      <c r="K496">
        <v>0</v>
      </c>
      <c r="L496">
        <v>0</v>
      </c>
      <c r="M496">
        <v>11</v>
      </c>
    </row>
    <row r="497" spans="1:13" x14ac:dyDescent="0.35">
      <c r="A497" t="s">
        <v>75</v>
      </c>
      <c r="B497" t="s">
        <v>70</v>
      </c>
      <c r="C497" t="s">
        <v>26</v>
      </c>
      <c r="D497" t="s">
        <v>77</v>
      </c>
      <c r="E497">
        <v>273</v>
      </c>
      <c r="F497">
        <v>504</v>
      </c>
      <c r="G497">
        <v>62</v>
      </c>
      <c r="H497">
        <v>368</v>
      </c>
      <c r="I497">
        <v>280</v>
      </c>
      <c r="J497">
        <v>0</v>
      </c>
      <c r="K497">
        <v>0</v>
      </c>
      <c r="L497">
        <v>2</v>
      </c>
      <c r="M497">
        <v>86</v>
      </c>
    </row>
    <row r="498" spans="1:13" x14ac:dyDescent="0.35">
      <c r="A498" t="s">
        <v>75</v>
      </c>
      <c r="B498" t="s">
        <v>70</v>
      </c>
      <c r="C498" t="s">
        <v>27</v>
      </c>
      <c r="D498" t="s">
        <v>78</v>
      </c>
      <c r="E498">
        <v>88</v>
      </c>
      <c r="F498">
        <v>349</v>
      </c>
      <c r="G498">
        <v>44</v>
      </c>
      <c r="H498">
        <v>88</v>
      </c>
      <c r="I498">
        <v>46</v>
      </c>
      <c r="J498">
        <v>0</v>
      </c>
      <c r="K498">
        <v>0</v>
      </c>
      <c r="L498">
        <v>0</v>
      </c>
      <c r="M498">
        <v>42</v>
      </c>
    </row>
    <row r="499" spans="1:13" x14ac:dyDescent="0.35">
      <c r="A499" t="s">
        <v>75</v>
      </c>
      <c r="B499" t="s">
        <v>70</v>
      </c>
      <c r="C499" t="s">
        <v>28</v>
      </c>
      <c r="D499" t="s">
        <v>80</v>
      </c>
      <c r="E499">
        <v>34</v>
      </c>
      <c r="F499">
        <v>134</v>
      </c>
      <c r="G499">
        <v>36</v>
      </c>
      <c r="H499">
        <v>28</v>
      </c>
      <c r="I499">
        <v>25</v>
      </c>
      <c r="J499">
        <v>0</v>
      </c>
      <c r="K499">
        <v>0</v>
      </c>
      <c r="L499">
        <v>0</v>
      </c>
      <c r="M499">
        <v>3</v>
      </c>
    </row>
    <row r="500" spans="1:13" x14ac:dyDescent="0.35">
      <c r="A500" t="s">
        <v>75</v>
      </c>
      <c r="B500" t="s">
        <v>70</v>
      </c>
      <c r="C500" t="s">
        <v>29</v>
      </c>
      <c r="D500" t="s">
        <v>79</v>
      </c>
      <c r="E500">
        <v>95</v>
      </c>
      <c r="F500">
        <v>308</v>
      </c>
      <c r="G500">
        <v>41</v>
      </c>
      <c r="H500">
        <v>155</v>
      </c>
      <c r="I500">
        <v>104</v>
      </c>
      <c r="J500">
        <v>0</v>
      </c>
      <c r="K500">
        <v>0</v>
      </c>
      <c r="L500">
        <v>1</v>
      </c>
      <c r="M500">
        <v>50</v>
      </c>
    </row>
    <row r="501" spans="1:13" x14ac:dyDescent="0.35">
      <c r="A501" t="s">
        <v>75</v>
      </c>
      <c r="B501" t="s">
        <v>70</v>
      </c>
      <c r="C501" t="s">
        <v>30</v>
      </c>
      <c r="D501" t="s">
        <v>79</v>
      </c>
      <c r="E501">
        <v>180</v>
      </c>
      <c r="F501">
        <v>828</v>
      </c>
      <c r="G501">
        <v>171</v>
      </c>
      <c r="H501">
        <v>181</v>
      </c>
      <c r="I501">
        <v>96</v>
      </c>
      <c r="J501">
        <v>1</v>
      </c>
      <c r="K501">
        <v>0</v>
      </c>
      <c r="L501">
        <v>6</v>
      </c>
      <c r="M501">
        <v>78</v>
      </c>
    </row>
    <row r="502" spans="1:13" x14ac:dyDescent="0.35">
      <c r="A502" t="s">
        <v>75</v>
      </c>
      <c r="B502" t="s">
        <v>70</v>
      </c>
      <c r="C502" t="s">
        <v>31</v>
      </c>
      <c r="D502" t="s">
        <v>79</v>
      </c>
      <c r="E502">
        <v>54</v>
      </c>
      <c r="F502">
        <v>236</v>
      </c>
      <c r="G502">
        <v>30</v>
      </c>
      <c r="H502">
        <v>66</v>
      </c>
      <c r="I502">
        <v>44</v>
      </c>
      <c r="J502">
        <v>0</v>
      </c>
      <c r="K502">
        <v>0</v>
      </c>
      <c r="L502">
        <v>0</v>
      </c>
      <c r="M502">
        <v>22</v>
      </c>
    </row>
    <row r="503" spans="1:13" x14ac:dyDescent="0.35">
      <c r="A503" t="s">
        <v>75</v>
      </c>
      <c r="B503" t="s">
        <v>70</v>
      </c>
      <c r="C503" t="s">
        <v>32</v>
      </c>
      <c r="D503" t="s">
        <v>79</v>
      </c>
      <c r="E503">
        <v>35</v>
      </c>
      <c r="F503">
        <v>133</v>
      </c>
      <c r="G503">
        <v>38</v>
      </c>
      <c r="H503">
        <v>50</v>
      </c>
      <c r="I503">
        <v>33</v>
      </c>
      <c r="J503">
        <v>0</v>
      </c>
      <c r="K503">
        <v>0</v>
      </c>
      <c r="L503">
        <v>0</v>
      </c>
      <c r="M503">
        <v>17</v>
      </c>
    </row>
    <row r="504" spans="1:13" x14ac:dyDescent="0.35">
      <c r="A504" t="s">
        <v>75</v>
      </c>
      <c r="B504" t="s">
        <v>70</v>
      </c>
      <c r="C504" t="s">
        <v>33</v>
      </c>
      <c r="D504" t="s">
        <v>79</v>
      </c>
      <c r="E504">
        <v>33</v>
      </c>
      <c r="F504">
        <v>250</v>
      </c>
      <c r="G504">
        <v>41</v>
      </c>
      <c r="H504">
        <v>34</v>
      </c>
      <c r="I504">
        <v>29</v>
      </c>
      <c r="J504">
        <v>0</v>
      </c>
      <c r="K504">
        <v>0</v>
      </c>
      <c r="L504">
        <v>0</v>
      </c>
      <c r="M504">
        <v>5</v>
      </c>
    </row>
    <row r="505" spans="1:13" x14ac:dyDescent="0.35">
      <c r="A505" t="s">
        <v>75</v>
      </c>
      <c r="B505" t="s">
        <v>70</v>
      </c>
      <c r="C505" t="s">
        <v>34</v>
      </c>
      <c r="D505" t="s">
        <v>77</v>
      </c>
      <c r="E505">
        <v>121</v>
      </c>
      <c r="F505">
        <v>500</v>
      </c>
      <c r="G505">
        <v>83</v>
      </c>
      <c r="H505">
        <v>193</v>
      </c>
      <c r="I505">
        <v>126</v>
      </c>
      <c r="J505">
        <v>1</v>
      </c>
      <c r="K505">
        <v>0</v>
      </c>
      <c r="L505">
        <v>1</v>
      </c>
      <c r="M505">
        <v>65</v>
      </c>
    </row>
    <row r="506" spans="1:13" x14ac:dyDescent="0.35">
      <c r="A506" t="s">
        <v>75</v>
      </c>
      <c r="B506" t="s">
        <v>70</v>
      </c>
      <c r="C506" t="s">
        <v>35</v>
      </c>
      <c r="D506" t="s">
        <v>77</v>
      </c>
      <c r="E506">
        <v>74</v>
      </c>
      <c r="F506">
        <v>300</v>
      </c>
      <c r="G506">
        <v>70</v>
      </c>
      <c r="H506">
        <v>109</v>
      </c>
      <c r="I506">
        <v>63</v>
      </c>
      <c r="J506">
        <v>0</v>
      </c>
      <c r="K506">
        <v>0</v>
      </c>
      <c r="L506">
        <v>0</v>
      </c>
      <c r="M506">
        <v>46</v>
      </c>
    </row>
    <row r="507" spans="1:13" x14ac:dyDescent="0.35">
      <c r="A507" t="s">
        <v>75</v>
      </c>
      <c r="B507" t="s">
        <v>70</v>
      </c>
      <c r="C507" t="s">
        <v>36</v>
      </c>
      <c r="D507" t="s">
        <v>82</v>
      </c>
      <c r="E507">
        <v>113</v>
      </c>
      <c r="F507">
        <v>165</v>
      </c>
      <c r="G507">
        <v>18</v>
      </c>
      <c r="H507">
        <v>111</v>
      </c>
      <c r="I507">
        <v>71</v>
      </c>
      <c r="J507">
        <v>1</v>
      </c>
      <c r="K507">
        <v>0</v>
      </c>
      <c r="L507">
        <v>0</v>
      </c>
      <c r="M507">
        <v>39</v>
      </c>
    </row>
    <row r="508" spans="1:13" x14ac:dyDescent="0.35">
      <c r="A508" t="s">
        <v>75</v>
      </c>
      <c r="B508" t="s">
        <v>70</v>
      </c>
      <c r="C508" t="s">
        <v>37</v>
      </c>
      <c r="D508" t="s">
        <v>77</v>
      </c>
      <c r="E508">
        <v>169</v>
      </c>
      <c r="F508">
        <v>438</v>
      </c>
      <c r="G508">
        <v>41</v>
      </c>
      <c r="H508">
        <v>242</v>
      </c>
      <c r="I508">
        <v>167</v>
      </c>
      <c r="J508">
        <v>2</v>
      </c>
      <c r="K508">
        <v>1</v>
      </c>
      <c r="L508">
        <v>0</v>
      </c>
      <c r="M508">
        <v>72</v>
      </c>
    </row>
    <row r="509" spans="1:13" x14ac:dyDescent="0.35">
      <c r="A509" t="s">
        <v>75</v>
      </c>
      <c r="B509" t="s">
        <v>70</v>
      </c>
      <c r="C509" t="s">
        <v>38</v>
      </c>
      <c r="D509" t="s">
        <v>77</v>
      </c>
      <c r="E509">
        <v>127</v>
      </c>
      <c r="F509">
        <v>433</v>
      </c>
      <c r="G509">
        <v>119</v>
      </c>
      <c r="H509">
        <v>182</v>
      </c>
      <c r="I509">
        <v>140</v>
      </c>
      <c r="J509">
        <v>0</v>
      </c>
      <c r="K509">
        <v>2</v>
      </c>
      <c r="L509">
        <v>3</v>
      </c>
      <c r="M509">
        <v>37</v>
      </c>
    </row>
    <row r="510" spans="1:13" x14ac:dyDescent="0.35">
      <c r="A510" t="s">
        <v>75</v>
      </c>
      <c r="B510" t="s">
        <v>70</v>
      </c>
      <c r="C510" t="s">
        <v>39</v>
      </c>
      <c r="D510" t="s">
        <v>82</v>
      </c>
      <c r="E510">
        <v>200</v>
      </c>
      <c r="F510">
        <v>542</v>
      </c>
      <c r="G510">
        <v>98</v>
      </c>
      <c r="H510">
        <v>365</v>
      </c>
      <c r="I510">
        <v>261</v>
      </c>
      <c r="J510">
        <v>0</v>
      </c>
      <c r="K510">
        <v>0</v>
      </c>
      <c r="L510">
        <v>0</v>
      </c>
      <c r="M510">
        <v>104</v>
      </c>
    </row>
    <row r="511" spans="1:13" x14ac:dyDescent="0.35">
      <c r="A511" t="s">
        <v>75</v>
      </c>
      <c r="B511" t="s">
        <v>70</v>
      </c>
      <c r="C511" t="s">
        <v>40</v>
      </c>
      <c r="D511" t="s">
        <v>82</v>
      </c>
      <c r="E511">
        <v>84</v>
      </c>
      <c r="F511">
        <v>245</v>
      </c>
      <c r="G511">
        <v>35</v>
      </c>
      <c r="H511">
        <v>146</v>
      </c>
      <c r="I511">
        <v>80</v>
      </c>
      <c r="J511">
        <v>0</v>
      </c>
      <c r="K511">
        <v>0</v>
      </c>
      <c r="L511">
        <v>1</v>
      </c>
      <c r="M511">
        <v>65</v>
      </c>
    </row>
    <row r="512" spans="1:13" x14ac:dyDescent="0.35">
      <c r="A512" t="s">
        <v>75</v>
      </c>
      <c r="B512" t="s">
        <v>70</v>
      </c>
      <c r="C512" t="s">
        <v>41</v>
      </c>
      <c r="D512" t="s">
        <v>82</v>
      </c>
      <c r="E512">
        <v>100</v>
      </c>
      <c r="F512">
        <v>376</v>
      </c>
      <c r="G512">
        <v>96</v>
      </c>
      <c r="H512">
        <v>123</v>
      </c>
      <c r="I512">
        <v>71</v>
      </c>
      <c r="J512">
        <v>0</v>
      </c>
      <c r="K512">
        <v>0</v>
      </c>
      <c r="L512">
        <v>1</v>
      </c>
      <c r="M512">
        <v>51</v>
      </c>
    </row>
    <row r="513" spans="1:13" x14ac:dyDescent="0.35">
      <c r="A513" t="s">
        <v>75</v>
      </c>
      <c r="B513" t="s">
        <v>70</v>
      </c>
      <c r="C513" t="s">
        <v>42</v>
      </c>
      <c r="D513" t="s">
        <v>82</v>
      </c>
      <c r="E513">
        <v>131</v>
      </c>
      <c r="F513">
        <v>298</v>
      </c>
      <c r="G513">
        <v>68</v>
      </c>
      <c r="H513">
        <v>122</v>
      </c>
      <c r="I513">
        <v>84</v>
      </c>
      <c r="J513">
        <v>0</v>
      </c>
      <c r="K513">
        <v>0</v>
      </c>
      <c r="L513">
        <v>2</v>
      </c>
      <c r="M513">
        <v>36</v>
      </c>
    </row>
    <row r="514" spans="1:13" x14ac:dyDescent="0.35">
      <c r="A514" t="s">
        <v>75</v>
      </c>
      <c r="B514" t="s">
        <v>70</v>
      </c>
      <c r="C514" t="s">
        <v>43</v>
      </c>
      <c r="D514" t="s">
        <v>77</v>
      </c>
      <c r="E514">
        <v>77</v>
      </c>
      <c r="F514">
        <v>185</v>
      </c>
      <c r="G514">
        <v>15</v>
      </c>
      <c r="H514">
        <v>98</v>
      </c>
      <c r="I514">
        <v>48</v>
      </c>
      <c r="J514">
        <v>1</v>
      </c>
      <c r="K514">
        <v>0</v>
      </c>
      <c r="L514">
        <v>0</v>
      </c>
      <c r="M514">
        <v>49</v>
      </c>
    </row>
    <row r="515" spans="1:13" x14ac:dyDescent="0.35">
      <c r="A515" t="s">
        <v>75</v>
      </c>
      <c r="B515" t="s">
        <v>70</v>
      </c>
      <c r="C515" t="s">
        <v>44</v>
      </c>
      <c r="D515" t="s">
        <v>81</v>
      </c>
      <c r="E515">
        <v>15</v>
      </c>
      <c r="F515">
        <v>32</v>
      </c>
      <c r="G515">
        <v>4</v>
      </c>
      <c r="H515">
        <v>21</v>
      </c>
      <c r="I515">
        <v>17</v>
      </c>
      <c r="J515">
        <v>0</v>
      </c>
      <c r="K515">
        <v>0</v>
      </c>
      <c r="L515">
        <v>0</v>
      </c>
      <c r="M515">
        <v>4</v>
      </c>
    </row>
    <row r="516" spans="1:13" x14ac:dyDescent="0.35">
      <c r="A516" t="s">
        <v>75</v>
      </c>
      <c r="B516" t="s">
        <v>70</v>
      </c>
      <c r="C516" t="s">
        <v>45</v>
      </c>
      <c r="D516" t="s">
        <v>79</v>
      </c>
      <c r="E516">
        <v>24</v>
      </c>
      <c r="F516">
        <v>122</v>
      </c>
      <c r="G516">
        <v>41</v>
      </c>
      <c r="H516">
        <v>52</v>
      </c>
      <c r="I516">
        <v>41</v>
      </c>
      <c r="J516">
        <v>0</v>
      </c>
      <c r="K516">
        <v>0</v>
      </c>
      <c r="L516">
        <v>0</v>
      </c>
      <c r="M516">
        <v>11</v>
      </c>
    </row>
    <row r="517" spans="1:13" x14ac:dyDescent="0.35">
      <c r="A517" t="s">
        <v>75</v>
      </c>
      <c r="B517" t="s">
        <v>70</v>
      </c>
      <c r="C517" t="s">
        <v>46</v>
      </c>
      <c r="D517" t="s">
        <v>78</v>
      </c>
      <c r="E517">
        <v>38</v>
      </c>
      <c r="F517">
        <v>98</v>
      </c>
      <c r="G517">
        <v>17</v>
      </c>
      <c r="H517">
        <v>38</v>
      </c>
      <c r="I517">
        <v>17</v>
      </c>
      <c r="J517">
        <v>0</v>
      </c>
      <c r="K517">
        <v>0</v>
      </c>
      <c r="L517">
        <v>0</v>
      </c>
      <c r="M517">
        <v>21</v>
      </c>
    </row>
    <row r="518" spans="1:13" x14ac:dyDescent="0.35">
      <c r="A518" t="s">
        <v>75</v>
      </c>
      <c r="B518" t="s">
        <v>70</v>
      </c>
      <c r="C518" t="s">
        <v>47</v>
      </c>
      <c r="D518" t="s">
        <v>78</v>
      </c>
      <c r="E518">
        <v>39</v>
      </c>
      <c r="F518">
        <v>234</v>
      </c>
      <c r="G518">
        <v>13</v>
      </c>
      <c r="H518">
        <v>55</v>
      </c>
      <c r="I518">
        <v>38</v>
      </c>
      <c r="J518">
        <v>0</v>
      </c>
      <c r="K518">
        <v>0</v>
      </c>
      <c r="L518">
        <v>0</v>
      </c>
      <c r="M518">
        <v>17</v>
      </c>
    </row>
    <row r="519" spans="1:13" x14ac:dyDescent="0.35">
      <c r="A519" t="s">
        <v>75</v>
      </c>
      <c r="B519" t="s">
        <v>70</v>
      </c>
      <c r="C519" t="s">
        <v>48</v>
      </c>
      <c r="D519" t="s">
        <v>79</v>
      </c>
      <c r="E519">
        <v>13</v>
      </c>
      <c r="F519">
        <v>61</v>
      </c>
      <c r="G519">
        <v>14</v>
      </c>
      <c r="H519">
        <v>16</v>
      </c>
      <c r="I519">
        <v>14</v>
      </c>
      <c r="J519">
        <v>0</v>
      </c>
      <c r="K519">
        <v>0</v>
      </c>
      <c r="L519">
        <v>0</v>
      </c>
      <c r="M519">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B371E-C90A-466F-B3AE-1EDB1AD577F0}">
  <dimension ref="A1"/>
  <sheetViews>
    <sheetView tabSelected="1" topLeftCell="A19" workbookViewId="0">
      <selection sqref="A1:XFD1048576"/>
    </sheetView>
  </sheetViews>
  <sheetFormatPr defaultRowHeight="14.5" x14ac:dyDescent="0.35"/>
  <cols>
    <col min="1" max="16384" width="8.7265625" style="11"/>
  </cols>
  <sheetData>
    <row r="1" spans="1:1" x14ac:dyDescent="0.35">
      <c r="A1" s="11" t="s">
        <v>106</v>
      </c>
    </row>
  </sheetData>
  <mergeCells count="1">
    <mergeCell ref="A1:XFD1048576"/>
  </mergeCells>
  <pageMargins left="0.25" right="0.25" top="0.75" bottom="0.75" header="0.3" footer="0.3"/>
  <pageSetup paperSize="9"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7334-0F87-4150-B7E0-C3B442AF9F6D}">
  <dimension ref="A1:K519"/>
  <sheetViews>
    <sheetView workbookViewId="0">
      <selection activeCell="F2" sqref="F2"/>
    </sheetView>
  </sheetViews>
  <sheetFormatPr defaultRowHeight="14.5" x14ac:dyDescent="0.35"/>
  <cols>
    <col min="7" max="7" width="12.453125" customWidth="1"/>
  </cols>
  <sheetData>
    <row r="1" spans="1:11" x14ac:dyDescent="0.35">
      <c r="A1" t="s">
        <v>0</v>
      </c>
      <c r="B1" t="s">
        <v>1</v>
      </c>
      <c r="C1" t="s">
        <v>2</v>
      </c>
      <c r="D1" t="s">
        <v>3</v>
      </c>
      <c r="E1" t="s">
        <v>4</v>
      </c>
      <c r="F1" t="s">
        <v>5</v>
      </c>
      <c r="G1" t="s">
        <v>64</v>
      </c>
      <c r="H1" t="s">
        <v>62</v>
      </c>
      <c r="I1" t="s">
        <v>63</v>
      </c>
      <c r="J1" t="s">
        <v>9</v>
      </c>
      <c r="K1" t="s">
        <v>10</v>
      </c>
    </row>
    <row r="2" spans="1:11" x14ac:dyDescent="0.35">
      <c r="A2" t="s">
        <v>11</v>
      </c>
      <c r="B2" t="s">
        <v>12</v>
      </c>
      <c r="C2">
        <v>30</v>
      </c>
      <c r="D2">
        <v>146</v>
      </c>
      <c r="E2">
        <v>31</v>
      </c>
      <c r="F2">
        <v>37</v>
      </c>
      <c r="G2">
        <v>19</v>
      </c>
      <c r="H2">
        <v>0</v>
      </c>
      <c r="I2">
        <v>0</v>
      </c>
      <c r="J2">
        <v>0</v>
      </c>
      <c r="K2">
        <v>18</v>
      </c>
    </row>
    <row r="3" spans="1:11" x14ac:dyDescent="0.35">
      <c r="A3" t="s">
        <v>11</v>
      </c>
      <c r="B3" t="s">
        <v>13</v>
      </c>
      <c r="C3">
        <v>77</v>
      </c>
      <c r="D3">
        <v>234</v>
      </c>
      <c r="E3">
        <v>36</v>
      </c>
      <c r="F3">
        <v>94</v>
      </c>
      <c r="G3">
        <v>57</v>
      </c>
      <c r="H3">
        <v>0</v>
      </c>
      <c r="I3">
        <v>0</v>
      </c>
      <c r="J3">
        <v>0</v>
      </c>
      <c r="K3">
        <v>37</v>
      </c>
    </row>
    <row r="4" spans="1:11" x14ac:dyDescent="0.35">
      <c r="A4" t="s">
        <v>11</v>
      </c>
      <c r="B4" t="s">
        <v>14</v>
      </c>
      <c r="C4">
        <v>22</v>
      </c>
      <c r="D4">
        <v>28</v>
      </c>
      <c r="E4">
        <v>7</v>
      </c>
      <c r="F4">
        <v>24</v>
      </c>
      <c r="G4">
        <v>15</v>
      </c>
      <c r="H4">
        <v>0</v>
      </c>
      <c r="I4">
        <v>0</v>
      </c>
      <c r="J4">
        <v>1</v>
      </c>
      <c r="K4">
        <v>8</v>
      </c>
    </row>
    <row r="5" spans="1:11" x14ac:dyDescent="0.35">
      <c r="A5" t="s">
        <v>11</v>
      </c>
      <c r="B5" t="s">
        <v>15</v>
      </c>
      <c r="C5">
        <v>72</v>
      </c>
      <c r="D5">
        <v>152</v>
      </c>
      <c r="E5">
        <v>20</v>
      </c>
      <c r="F5">
        <v>83</v>
      </c>
      <c r="G5">
        <v>43</v>
      </c>
      <c r="H5">
        <v>1</v>
      </c>
      <c r="I5">
        <v>0</v>
      </c>
      <c r="J5">
        <v>0</v>
      </c>
      <c r="K5">
        <v>39</v>
      </c>
    </row>
    <row r="6" spans="1:11" x14ac:dyDescent="0.35">
      <c r="A6" t="s">
        <v>11</v>
      </c>
      <c r="B6" t="s">
        <v>16</v>
      </c>
      <c r="C6">
        <v>154</v>
      </c>
      <c r="D6">
        <v>685</v>
      </c>
      <c r="E6">
        <v>90</v>
      </c>
      <c r="F6">
        <v>140</v>
      </c>
      <c r="G6">
        <v>74</v>
      </c>
      <c r="H6">
        <v>0</v>
      </c>
      <c r="I6">
        <v>0</v>
      </c>
      <c r="J6">
        <v>0</v>
      </c>
      <c r="K6">
        <v>66</v>
      </c>
    </row>
    <row r="7" spans="1:11" x14ac:dyDescent="0.35">
      <c r="A7" t="s">
        <v>11</v>
      </c>
      <c r="B7" t="s">
        <v>17</v>
      </c>
      <c r="C7">
        <v>1</v>
      </c>
      <c r="D7">
        <v>3</v>
      </c>
      <c r="E7">
        <v>0</v>
      </c>
      <c r="F7">
        <v>1</v>
      </c>
      <c r="G7">
        <v>1</v>
      </c>
      <c r="H7">
        <v>0</v>
      </c>
      <c r="I7">
        <v>0</v>
      </c>
      <c r="J7">
        <v>0</v>
      </c>
      <c r="K7">
        <v>0</v>
      </c>
    </row>
    <row r="8" spans="1:11" x14ac:dyDescent="0.35">
      <c r="A8" t="s">
        <v>11</v>
      </c>
      <c r="B8" t="s">
        <v>18</v>
      </c>
      <c r="C8">
        <v>77</v>
      </c>
      <c r="D8">
        <v>177</v>
      </c>
      <c r="E8">
        <v>25</v>
      </c>
      <c r="F8">
        <v>81</v>
      </c>
      <c r="G8">
        <v>81</v>
      </c>
      <c r="H8">
        <v>0</v>
      </c>
      <c r="I8">
        <v>0</v>
      </c>
      <c r="J8">
        <v>0</v>
      </c>
      <c r="K8">
        <v>0</v>
      </c>
    </row>
    <row r="9" spans="1:11" x14ac:dyDescent="0.35">
      <c r="A9" t="s">
        <v>11</v>
      </c>
      <c r="B9" t="s">
        <v>19</v>
      </c>
      <c r="C9">
        <v>25</v>
      </c>
      <c r="D9">
        <v>67</v>
      </c>
      <c r="E9">
        <v>16</v>
      </c>
      <c r="F9">
        <v>18</v>
      </c>
      <c r="G9">
        <v>11</v>
      </c>
      <c r="H9">
        <v>0</v>
      </c>
      <c r="I9">
        <v>0</v>
      </c>
      <c r="J9">
        <v>0</v>
      </c>
      <c r="K9">
        <v>7</v>
      </c>
    </row>
    <row r="10" spans="1:11" x14ac:dyDescent="0.35">
      <c r="A10" t="s">
        <v>11</v>
      </c>
      <c r="B10" t="s">
        <v>20</v>
      </c>
      <c r="C10">
        <v>33</v>
      </c>
      <c r="D10">
        <v>65</v>
      </c>
      <c r="E10">
        <v>11</v>
      </c>
      <c r="F10">
        <v>39</v>
      </c>
      <c r="G10">
        <v>23</v>
      </c>
      <c r="H10">
        <v>0</v>
      </c>
      <c r="I10">
        <v>0</v>
      </c>
      <c r="J10">
        <v>0</v>
      </c>
      <c r="K10">
        <v>16</v>
      </c>
    </row>
    <row r="11" spans="1:11" x14ac:dyDescent="0.35">
      <c r="A11" t="s">
        <v>11</v>
      </c>
      <c r="B11" t="s">
        <v>21</v>
      </c>
      <c r="C11">
        <v>67</v>
      </c>
      <c r="D11">
        <v>182</v>
      </c>
      <c r="E11">
        <v>36</v>
      </c>
      <c r="F11">
        <v>111</v>
      </c>
      <c r="G11">
        <v>70</v>
      </c>
      <c r="H11">
        <v>0</v>
      </c>
      <c r="I11">
        <v>0</v>
      </c>
      <c r="J11">
        <v>0</v>
      </c>
      <c r="K11">
        <v>41</v>
      </c>
    </row>
    <row r="12" spans="1:11" x14ac:dyDescent="0.35">
      <c r="A12" t="s">
        <v>11</v>
      </c>
      <c r="B12" t="s">
        <v>22</v>
      </c>
      <c r="C12">
        <v>27</v>
      </c>
      <c r="D12">
        <v>82</v>
      </c>
      <c r="E12">
        <v>11</v>
      </c>
      <c r="F12">
        <v>29</v>
      </c>
      <c r="G12">
        <v>9</v>
      </c>
      <c r="H12">
        <v>0</v>
      </c>
      <c r="I12">
        <v>0</v>
      </c>
      <c r="J12">
        <v>0</v>
      </c>
      <c r="K12">
        <v>20</v>
      </c>
    </row>
    <row r="13" spans="1:11" x14ac:dyDescent="0.35">
      <c r="A13" t="s">
        <v>11</v>
      </c>
      <c r="B13" t="s">
        <v>23</v>
      </c>
      <c r="C13">
        <v>55</v>
      </c>
      <c r="D13">
        <v>118</v>
      </c>
      <c r="E13">
        <v>32</v>
      </c>
      <c r="F13">
        <v>102</v>
      </c>
      <c r="G13">
        <v>77</v>
      </c>
      <c r="H13">
        <v>0</v>
      </c>
      <c r="I13">
        <v>0</v>
      </c>
      <c r="J13">
        <v>0</v>
      </c>
      <c r="K13">
        <v>25</v>
      </c>
    </row>
    <row r="14" spans="1:11" x14ac:dyDescent="0.35">
      <c r="A14" t="s">
        <v>11</v>
      </c>
      <c r="B14" t="s">
        <v>24</v>
      </c>
      <c r="C14">
        <v>30</v>
      </c>
      <c r="D14">
        <v>71</v>
      </c>
      <c r="E14">
        <v>9</v>
      </c>
      <c r="F14">
        <v>46</v>
      </c>
      <c r="G14">
        <v>23</v>
      </c>
      <c r="H14">
        <v>1</v>
      </c>
      <c r="I14">
        <v>0</v>
      </c>
      <c r="J14">
        <v>0</v>
      </c>
      <c r="K14">
        <v>22</v>
      </c>
    </row>
    <row r="15" spans="1:11" x14ac:dyDescent="0.35">
      <c r="A15" t="s">
        <v>11</v>
      </c>
      <c r="B15" t="s">
        <v>25</v>
      </c>
      <c r="C15">
        <v>44</v>
      </c>
      <c r="D15">
        <v>116</v>
      </c>
      <c r="E15">
        <v>30</v>
      </c>
      <c r="F15">
        <v>48</v>
      </c>
      <c r="G15">
        <v>10</v>
      </c>
      <c r="H15">
        <v>0</v>
      </c>
      <c r="I15">
        <v>0</v>
      </c>
      <c r="J15">
        <v>0</v>
      </c>
      <c r="K15">
        <v>38</v>
      </c>
    </row>
    <row r="16" spans="1:11" x14ac:dyDescent="0.35">
      <c r="A16" t="s">
        <v>11</v>
      </c>
      <c r="B16" t="s">
        <v>26</v>
      </c>
      <c r="C16">
        <v>312</v>
      </c>
      <c r="D16">
        <v>572</v>
      </c>
      <c r="E16">
        <v>90</v>
      </c>
      <c r="F16">
        <v>480</v>
      </c>
      <c r="G16">
        <v>284</v>
      </c>
      <c r="H16">
        <v>1</v>
      </c>
      <c r="I16">
        <v>0</v>
      </c>
      <c r="J16">
        <v>2</v>
      </c>
      <c r="K16">
        <v>193</v>
      </c>
    </row>
    <row r="17" spans="1:11" x14ac:dyDescent="0.35">
      <c r="A17" t="s">
        <v>11</v>
      </c>
      <c r="B17" t="s">
        <v>27</v>
      </c>
      <c r="C17">
        <v>70</v>
      </c>
      <c r="D17">
        <v>231</v>
      </c>
      <c r="E17">
        <v>26</v>
      </c>
      <c r="F17">
        <v>84</v>
      </c>
      <c r="G17">
        <v>59</v>
      </c>
      <c r="H17">
        <v>0</v>
      </c>
      <c r="I17">
        <v>0</v>
      </c>
      <c r="J17">
        <v>0</v>
      </c>
      <c r="K17">
        <v>25</v>
      </c>
    </row>
    <row r="18" spans="1:11" x14ac:dyDescent="0.35">
      <c r="A18" t="s">
        <v>11</v>
      </c>
      <c r="B18" t="s">
        <v>28</v>
      </c>
      <c r="C18">
        <v>31</v>
      </c>
      <c r="D18">
        <v>91</v>
      </c>
      <c r="E18">
        <v>15</v>
      </c>
      <c r="F18">
        <v>24</v>
      </c>
      <c r="G18">
        <v>11</v>
      </c>
      <c r="H18">
        <v>0</v>
      </c>
      <c r="I18">
        <v>0</v>
      </c>
      <c r="J18">
        <v>0</v>
      </c>
      <c r="K18">
        <v>13</v>
      </c>
    </row>
    <row r="19" spans="1:11" x14ac:dyDescent="0.35">
      <c r="A19" t="s">
        <v>11</v>
      </c>
      <c r="B19" t="s">
        <v>29</v>
      </c>
      <c r="C19">
        <v>92</v>
      </c>
      <c r="D19">
        <v>318</v>
      </c>
      <c r="E19">
        <v>64</v>
      </c>
      <c r="F19">
        <v>177</v>
      </c>
      <c r="G19">
        <v>118</v>
      </c>
      <c r="H19">
        <v>0</v>
      </c>
      <c r="I19">
        <v>0</v>
      </c>
      <c r="J19">
        <v>0</v>
      </c>
      <c r="K19">
        <v>59</v>
      </c>
    </row>
    <row r="20" spans="1:11" x14ac:dyDescent="0.35">
      <c r="A20" t="s">
        <v>11</v>
      </c>
      <c r="B20" t="s">
        <v>30</v>
      </c>
      <c r="C20">
        <v>281</v>
      </c>
      <c r="D20">
        <v>1010</v>
      </c>
      <c r="E20">
        <v>224</v>
      </c>
      <c r="F20">
        <v>363</v>
      </c>
      <c r="G20">
        <v>194</v>
      </c>
      <c r="H20">
        <v>0</v>
      </c>
      <c r="I20">
        <v>0</v>
      </c>
      <c r="J20">
        <v>0</v>
      </c>
      <c r="K20">
        <v>169</v>
      </c>
    </row>
    <row r="21" spans="1:11" x14ac:dyDescent="0.35">
      <c r="A21" t="s">
        <v>11</v>
      </c>
      <c r="B21" t="s">
        <v>31</v>
      </c>
      <c r="C21">
        <v>102</v>
      </c>
      <c r="D21">
        <v>499</v>
      </c>
      <c r="E21">
        <v>194</v>
      </c>
      <c r="F21">
        <v>130</v>
      </c>
      <c r="G21">
        <v>90</v>
      </c>
      <c r="H21">
        <v>0</v>
      </c>
      <c r="I21">
        <v>0</v>
      </c>
      <c r="J21">
        <v>2</v>
      </c>
      <c r="K21">
        <v>38</v>
      </c>
    </row>
    <row r="22" spans="1:11" x14ac:dyDescent="0.35">
      <c r="A22" t="s">
        <v>11</v>
      </c>
      <c r="B22" t="s">
        <v>32</v>
      </c>
      <c r="C22">
        <v>77</v>
      </c>
      <c r="D22">
        <v>277</v>
      </c>
      <c r="E22">
        <v>39</v>
      </c>
      <c r="F22">
        <v>107</v>
      </c>
      <c r="G22">
        <v>80</v>
      </c>
      <c r="H22">
        <v>0</v>
      </c>
      <c r="I22">
        <v>0</v>
      </c>
      <c r="J22">
        <v>0</v>
      </c>
      <c r="K22">
        <v>27</v>
      </c>
    </row>
    <row r="23" spans="1:11" x14ac:dyDescent="0.35">
      <c r="A23" t="s">
        <v>11</v>
      </c>
      <c r="B23" t="s">
        <v>33</v>
      </c>
      <c r="C23">
        <v>58</v>
      </c>
      <c r="D23">
        <v>222</v>
      </c>
      <c r="E23">
        <v>56</v>
      </c>
      <c r="F23">
        <v>64</v>
      </c>
      <c r="G23">
        <v>45</v>
      </c>
      <c r="H23">
        <v>0</v>
      </c>
      <c r="I23">
        <v>0</v>
      </c>
      <c r="J23">
        <v>0</v>
      </c>
      <c r="K23">
        <v>19</v>
      </c>
    </row>
    <row r="24" spans="1:11" x14ac:dyDescent="0.35">
      <c r="A24" t="s">
        <v>11</v>
      </c>
      <c r="B24" t="s">
        <v>34</v>
      </c>
      <c r="C24">
        <v>122</v>
      </c>
      <c r="D24">
        <v>335</v>
      </c>
      <c r="E24">
        <v>55</v>
      </c>
      <c r="F24">
        <v>178</v>
      </c>
      <c r="G24">
        <v>91</v>
      </c>
      <c r="H24">
        <v>1</v>
      </c>
      <c r="I24">
        <v>0</v>
      </c>
      <c r="J24">
        <v>1</v>
      </c>
      <c r="K24">
        <v>85</v>
      </c>
    </row>
    <row r="25" spans="1:11" x14ac:dyDescent="0.35">
      <c r="A25" t="s">
        <v>11</v>
      </c>
      <c r="B25" t="s">
        <v>35</v>
      </c>
      <c r="C25">
        <v>102</v>
      </c>
      <c r="D25">
        <v>313</v>
      </c>
      <c r="E25">
        <v>60</v>
      </c>
      <c r="F25">
        <v>163</v>
      </c>
      <c r="G25">
        <v>105</v>
      </c>
      <c r="H25">
        <v>0</v>
      </c>
      <c r="I25">
        <v>0</v>
      </c>
      <c r="J25">
        <v>0</v>
      </c>
      <c r="K25">
        <v>58</v>
      </c>
    </row>
    <row r="26" spans="1:11" x14ac:dyDescent="0.35">
      <c r="A26" t="s">
        <v>11</v>
      </c>
      <c r="B26" t="s">
        <v>36</v>
      </c>
      <c r="C26">
        <v>113</v>
      </c>
      <c r="D26">
        <v>181</v>
      </c>
      <c r="E26">
        <v>21</v>
      </c>
      <c r="F26">
        <v>114</v>
      </c>
      <c r="G26">
        <v>46</v>
      </c>
      <c r="H26">
        <v>1</v>
      </c>
      <c r="I26">
        <v>0</v>
      </c>
      <c r="J26">
        <v>3</v>
      </c>
      <c r="K26">
        <v>64</v>
      </c>
    </row>
    <row r="27" spans="1:11" x14ac:dyDescent="0.35">
      <c r="A27" t="s">
        <v>11</v>
      </c>
      <c r="B27" t="s">
        <v>37</v>
      </c>
      <c r="C27">
        <v>200</v>
      </c>
      <c r="D27">
        <v>513</v>
      </c>
      <c r="E27">
        <v>65</v>
      </c>
      <c r="F27">
        <v>271</v>
      </c>
      <c r="G27">
        <v>114</v>
      </c>
      <c r="H27">
        <v>0</v>
      </c>
      <c r="I27">
        <v>0</v>
      </c>
      <c r="J27">
        <v>0</v>
      </c>
      <c r="K27">
        <v>157</v>
      </c>
    </row>
    <row r="28" spans="1:11" x14ac:dyDescent="0.35">
      <c r="A28" t="s">
        <v>11</v>
      </c>
      <c r="B28" t="s">
        <v>38</v>
      </c>
      <c r="C28">
        <v>110</v>
      </c>
      <c r="D28">
        <v>347</v>
      </c>
      <c r="E28">
        <v>91</v>
      </c>
      <c r="F28">
        <v>126</v>
      </c>
      <c r="G28">
        <v>102</v>
      </c>
      <c r="H28">
        <v>0</v>
      </c>
      <c r="I28">
        <v>0</v>
      </c>
      <c r="J28">
        <v>0</v>
      </c>
      <c r="K28">
        <v>24</v>
      </c>
    </row>
    <row r="29" spans="1:11" x14ac:dyDescent="0.35">
      <c r="A29" t="s">
        <v>11</v>
      </c>
      <c r="B29" t="s">
        <v>39</v>
      </c>
      <c r="C29">
        <v>279</v>
      </c>
      <c r="D29">
        <v>548</v>
      </c>
      <c r="E29">
        <v>83</v>
      </c>
      <c r="F29">
        <v>377</v>
      </c>
      <c r="G29">
        <v>254</v>
      </c>
      <c r="H29">
        <v>0</v>
      </c>
      <c r="I29">
        <v>0</v>
      </c>
      <c r="J29">
        <v>0</v>
      </c>
      <c r="K29">
        <v>123</v>
      </c>
    </row>
    <row r="30" spans="1:11" x14ac:dyDescent="0.35">
      <c r="A30" t="s">
        <v>11</v>
      </c>
      <c r="B30" t="s">
        <v>40</v>
      </c>
      <c r="C30">
        <v>114</v>
      </c>
      <c r="D30">
        <v>320</v>
      </c>
      <c r="E30">
        <v>84</v>
      </c>
      <c r="F30">
        <v>155</v>
      </c>
      <c r="G30">
        <v>107</v>
      </c>
      <c r="H30">
        <v>0</v>
      </c>
      <c r="I30">
        <v>0</v>
      </c>
      <c r="J30">
        <v>1</v>
      </c>
      <c r="K30">
        <v>47</v>
      </c>
    </row>
    <row r="31" spans="1:11" x14ac:dyDescent="0.35">
      <c r="A31" t="s">
        <v>11</v>
      </c>
      <c r="B31" t="s">
        <v>41</v>
      </c>
      <c r="C31">
        <v>109</v>
      </c>
      <c r="D31">
        <v>292</v>
      </c>
      <c r="E31">
        <v>52</v>
      </c>
      <c r="F31">
        <v>143</v>
      </c>
      <c r="G31">
        <v>93</v>
      </c>
      <c r="H31">
        <v>0</v>
      </c>
      <c r="I31">
        <v>0</v>
      </c>
      <c r="J31">
        <v>0</v>
      </c>
      <c r="K31">
        <v>50</v>
      </c>
    </row>
    <row r="32" spans="1:11" x14ac:dyDescent="0.35">
      <c r="A32" t="s">
        <v>11</v>
      </c>
      <c r="B32" t="s">
        <v>42</v>
      </c>
      <c r="C32">
        <v>155</v>
      </c>
      <c r="D32">
        <v>385</v>
      </c>
      <c r="E32">
        <v>68</v>
      </c>
      <c r="F32">
        <v>209</v>
      </c>
      <c r="G32">
        <v>128</v>
      </c>
      <c r="H32">
        <v>0</v>
      </c>
      <c r="I32">
        <v>0</v>
      </c>
      <c r="J32">
        <v>4</v>
      </c>
      <c r="K32">
        <v>77</v>
      </c>
    </row>
    <row r="33" spans="1:11" x14ac:dyDescent="0.35">
      <c r="A33" t="s">
        <v>11</v>
      </c>
      <c r="B33" t="s">
        <v>43</v>
      </c>
      <c r="C33">
        <v>45</v>
      </c>
      <c r="D33">
        <v>123</v>
      </c>
      <c r="E33">
        <v>17</v>
      </c>
      <c r="F33">
        <v>48</v>
      </c>
      <c r="G33">
        <v>18</v>
      </c>
      <c r="H33">
        <v>2</v>
      </c>
      <c r="I33">
        <v>0</v>
      </c>
      <c r="J33">
        <v>0</v>
      </c>
      <c r="K33">
        <v>28</v>
      </c>
    </row>
    <row r="34" spans="1:11" x14ac:dyDescent="0.35">
      <c r="A34" t="s">
        <v>11</v>
      </c>
      <c r="B34" t="s">
        <v>44</v>
      </c>
      <c r="C34">
        <v>25</v>
      </c>
      <c r="D34">
        <v>77</v>
      </c>
      <c r="E34">
        <v>6</v>
      </c>
      <c r="F34">
        <v>29</v>
      </c>
      <c r="G34">
        <v>19</v>
      </c>
      <c r="H34">
        <v>0</v>
      </c>
      <c r="I34">
        <v>0</v>
      </c>
      <c r="J34">
        <v>0</v>
      </c>
      <c r="K34">
        <v>10</v>
      </c>
    </row>
    <row r="35" spans="1:11" x14ac:dyDescent="0.35">
      <c r="A35" t="s">
        <v>11</v>
      </c>
      <c r="B35" t="s">
        <v>45</v>
      </c>
      <c r="C35">
        <v>32</v>
      </c>
      <c r="D35">
        <v>138</v>
      </c>
      <c r="E35">
        <v>47</v>
      </c>
      <c r="F35">
        <v>60</v>
      </c>
      <c r="G35">
        <v>49</v>
      </c>
      <c r="H35">
        <v>0</v>
      </c>
      <c r="I35">
        <v>0</v>
      </c>
      <c r="J35">
        <v>0</v>
      </c>
      <c r="K35">
        <v>11</v>
      </c>
    </row>
    <row r="36" spans="1:11" x14ac:dyDescent="0.35">
      <c r="A36" t="s">
        <v>11</v>
      </c>
      <c r="B36" t="s">
        <v>46</v>
      </c>
      <c r="C36">
        <v>59</v>
      </c>
      <c r="D36">
        <v>149</v>
      </c>
      <c r="E36">
        <v>7</v>
      </c>
      <c r="F36">
        <v>92</v>
      </c>
      <c r="G36">
        <v>57</v>
      </c>
      <c r="H36">
        <v>0</v>
      </c>
      <c r="I36">
        <v>0</v>
      </c>
      <c r="J36">
        <v>0</v>
      </c>
      <c r="K36">
        <v>35</v>
      </c>
    </row>
    <row r="37" spans="1:11" x14ac:dyDescent="0.35">
      <c r="A37" t="s">
        <v>11</v>
      </c>
      <c r="B37" t="s">
        <v>47</v>
      </c>
      <c r="C37">
        <v>56</v>
      </c>
      <c r="D37">
        <v>383</v>
      </c>
      <c r="E37">
        <v>60</v>
      </c>
      <c r="F37">
        <v>53</v>
      </c>
      <c r="G37">
        <v>28</v>
      </c>
      <c r="H37">
        <v>0</v>
      </c>
      <c r="I37">
        <v>0</v>
      </c>
      <c r="J37">
        <v>0</v>
      </c>
      <c r="K37">
        <v>25</v>
      </c>
    </row>
    <row r="38" spans="1:11" x14ac:dyDescent="0.35">
      <c r="A38" t="s">
        <v>11</v>
      </c>
      <c r="B38" t="s">
        <v>48</v>
      </c>
      <c r="C38">
        <v>55</v>
      </c>
      <c r="D38">
        <v>252</v>
      </c>
      <c r="E38">
        <v>40</v>
      </c>
      <c r="F38">
        <v>72</v>
      </c>
      <c r="G38">
        <v>40</v>
      </c>
      <c r="H38">
        <v>0</v>
      </c>
      <c r="I38">
        <v>0</v>
      </c>
      <c r="J38">
        <v>0</v>
      </c>
      <c r="K38">
        <v>32</v>
      </c>
    </row>
    <row r="39" spans="1:11" x14ac:dyDescent="0.35">
      <c r="A39" t="s">
        <v>49</v>
      </c>
      <c r="B39" t="s">
        <v>12</v>
      </c>
      <c r="C39">
        <v>44</v>
      </c>
      <c r="D39">
        <v>119</v>
      </c>
      <c r="E39">
        <v>35</v>
      </c>
      <c r="F39">
        <v>36</v>
      </c>
      <c r="G39">
        <v>7</v>
      </c>
      <c r="H39">
        <v>0</v>
      </c>
      <c r="I39">
        <v>0</v>
      </c>
      <c r="J39">
        <v>0</v>
      </c>
      <c r="K39">
        <v>29</v>
      </c>
    </row>
    <row r="40" spans="1:11" x14ac:dyDescent="0.35">
      <c r="A40" t="s">
        <v>49</v>
      </c>
      <c r="B40" t="s">
        <v>13</v>
      </c>
      <c r="C40">
        <v>84</v>
      </c>
      <c r="D40">
        <v>251</v>
      </c>
      <c r="E40">
        <v>21</v>
      </c>
      <c r="F40">
        <v>110</v>
      </c>
      <c r="G40">
        <v>60</v>
      </c>
      <c r="H40">
        <v>0</v>
      </c>
      <c r="I40">
        <v>0</v>
      </c>
      <c r="J40">
        <v>0</v>
      </c>
      <c r="K40">
        <v>50</v>
      </c>
    </row>
    <row r="41" spans="1:11" x14ac:dyDescent="0.35">
      <c r="A41" t="s">
        <v>49</v>
      </c>
      <c r="B41" t="s">
        <v>14</v>
      </c>
      <c r="C41">
        <v>22</v>
      </c>
      <c r="D41">
        <v>35</v>
      </c>
      <c r="E41">
        <v>12</v>
      </c>
      <c r="F41">
        <v>24</v>
      </c>
      <c r="G41">
        <v>15</v>
      </c>
      <c r="H41">
        <v>0</v>
      </c>
      <c r="I41">
        <v>0</v>
      </c>
      <c r="J41">
        <v>0</v>
      </c>
      <c r="K41">
        <v>9</v>
      </c>
    </row>
    <row r="42" spans="1:11" x14ac:dyDescent="0.35">
      <c r="A42" t="s">
        <v>49</v>
      </c>
      <c r="B42" t="s">
        <v>15</v>
      </c>
      <c r="C42">
        <v>80</v>
      </c>
      <c r="D42">
        <v>147</v>
      </c>
      <c r="E42">
        <v>9</v>
      </c>
      <c r="F42">
        <v>109</v>
      </c>
      <c r="G42">
        <v>59</v>
      </c>
      <c r="H42">
        <v>0</v>
      </c>
      <c r="I42">
        <v>0</v>
      </c>
      <c r="J42">
        <v>0</v>
      </c>
      <c r="K42">
        <v>50</v>
      </c>
    </row>
    <row r="43" spans="1:11" x14ac:dyDescent="0.35">
      <c r="A43" t="s">
        <v>49</v>
      </c>
      <c r="B43" t="s">
        <v>16</v>
      </c>
      <c r="C43">
        <v>131</v>
      </c>
      <c r="D43">
        <v>634</v>
      </c>
      <c r="E43">
        <v>115</v>
      </c>
      <c r="F43">
        <v>153</v>
      </c>
      <c r="G43">
        <v>77</v>
      </c>
      <c r="H43">
        <v>0</v>
      </c>
      <c r="I43">
        <v>0</v>
      </c>
      <c r="J43">
        <v>0</v>
      </c>
      <c r="K43">
        <v>76</v>
      </c>
    </row>
    <row r="44" spans="1:11" x14ac:dyDescent="0.35">
      <c r="A44" t="s">
        <v>49</v>
      </c>
      <c r="B44" t="s">
        <v>17</v>
      </c>
      <c r="C44">
        <v>7</v>
      </c>
      <c r="D44">
        <v>15</v>
      </c>
      <c r="E44">
        <v>0</v>
      </c>
      <c r="F44">
        <v>9</v>
      </c>
      <c r="G44">
        <v>7</v>
      </c>
      <c r="H44">
        <v>0</v>
      </c>
      <c r="I44">
        <v>1</v>
      </c>
      <c r="J44">
        <v>0</v>
      </c>
      <c r="K44">
        <v>1</v>
      </c>
    </row>
    <row r="45" spans="1:11" x14ac:dyDescent="0.35">
      <c r="A45" t="s">
        <v>49</v>
      </c>
      <c r="B45" t="s">
        <v>18</v>
      </c>
      <c r="C45">
        <v>52</v>
      </c>
      <c r="D45">
        <v>123</v>
      </c>
      <c r="E45">
        <v>15</v>
      </c>
      <c r="F45">
        <v>54</v>
      </c>
      <c r="G45">
        <v>46</v>
      </c>
      <c r="H45">
        <v>0</v>
      </c>
      <c r="I45">
        <v>0</v>
      </c>
      <c r="J45">
        <v>0</v>
      </c>
      <c r="K45">
        <v>8</v>
      </c>
    </row>
    <row r="46" spans="1:11" x14ac:dyDescent="0.35">
      <c r="A46" t="s">
        <v>49</v>
      </c>
      <c r="B46" t="s">
        <v>19</v>
      </c>
      <c r="C46">
        <v>31</v>
      </c>
      <c r="D46">
        <v>78</v>
      </c>
      <c r="E46">
        <v>24</v>
      </c>
      <c r="F46">
        <v>46</v>
      </c>
      <c r="G46">
        <v>31</v>
      </c>
      <c r="H46">
        <v>0</v>
      </c>
      <c r="I46">
        <v>0</v>
      </c>
      <c r="J46">
        <v>0</v>
      </c>
      <c r="K46">
        <v>15</v>
      </c>
    </row>
    <row r="47" spans="1:11" x14ac:dyDescent="0.35">
      <c r="A47" t="s">
        <v>49</v>
      </c>
      <c r="B47" t="s">
        <v>20</v>
      </c>
      <c r="C47">
        <v>25</v>
      </c>
      <c r="D47">
        <v>50</v>
      </c>
      <c r="E47">
        <v>30</v>
      </c>
      <c r="F47">
        <v>31</v>
      </c>
      <c r="G47">
        <v>17</v>
      </c>
      <c r="H47">
        <v>0</v>
      </c>
      <c r="I47">
        <v>0</v>
      </c>
      <c r="J47">
        <v>0</v>
      </c>
      <c r="K47">
        <v>14</v>
      </c>
    </row>
    <row r="48" spans="1:11" x14ac:dyDescent="0.35">
      <c r="A48" t="s">
        <v>49</v>
      </c>
      <c r="B48" t="s">
        <v>21</v>
      </c>
      <c r="C48">
        <v>71</v>
      </c>
      <c r="D48">
        <v>196</v>
      </c>
      <c r="E48">
        <v>51</v>
      </c>
      <c r="F48">
        <v>108</v>
      </c>
      <c r="G48">
        <v>68</v>
      </c>
      <c r="H48">
        <v>0</v>
      </c>
      <c r="I48">
        <v>0</v>
      </c>
      <c r="J48">
        <v>0</v>
      </c>
      <c r="K48">
        <v>40</v>
      </c>
    </row>
    <row r="49" spans="1:11" x14ac:dyDescent="0.35">
      <c r="A49" t="s">
        <v>49</v>
      </c>
      <c r="B49" t="s">
        <v>22</v>
      </c>
      <c r="C49">
        <v>31</v>
      </c>
      <c r="D49">
        <v>121</v>
      </c>
      <c r="E49">
        <v>27</v>
      </c>
      <c r="F49">
        <v>32</v>
      </c>
      <c r="G49">
        <v>13</v>
      </c>
      <c r="H49">
        <v>0</v>
      </c>
      <c r="I49">
        <v>0</v>
      </c>
      <c r="J49">
        <v>0</v>
      </c>
      <c r="K49">
        <v>19</v>
      </c>
    </row>
    <row r="50" spans="1:11" x14ac:dyDescent="0.35">
      <c r="A50" t="s">
        <v>49</v>
      </c>
      <c r="B50" t="s">
        <v>23</v>
      </c>
      <c r="C50">
        <v>56</v>
      </c>
      <c r="D50">
        <v>140</v>
      </c>
      <c r="E50">
        <v>51</v>
      </c>
      <c r="F50">
        <v>89</v>
      </c>
      <c r="G50">
        <v>68</v>
      </c>
      <c r="H50">
        <v>0</v>
      </c>
      <c r="I50">
        <v>0</v>
      </c>
      <c r="J50">
        <v>0</v>
      </c>
      <c r="K50">
        <v>21</v>
      </c>
    </row>
    <row r="51" spans="1:11" x14ac:dyDescent="0.35">
      <c r="A51" t="s">
        <v>49</v>
      </c>
      <c r="B51" t="s">
        <v>24</v>
      </c>
      <c r="C51">
        <v>31</v>
      </c>
      <c r="D51">
        <v>101</v>
      </c>
      <c r="E51">
        <v>13</v>
      </c>
      <c r="F51">
        <v>41</v>
      </c>
      <c r="G51">
        <v>29</v>
      </c>
      <c r="H51">
        <v>1</v>
      </c>
      <c r="I51">
        <v>0</v>
      </c>
      <c r="J51">
        <v>0</v>
      </c>
      <c r="K51">
        <v>11</v>
      </c>
    </row>
    <row r="52" spans="1:11" x14ac:dyDescent="0.35">
      <c r="A52" t="s">
        <v>49</v>
      </c>
      <c r="B52" t="s">
        <v>25</v>
      </c>
      <c r="C52">
        <v>66</v>
      </c>
      <c r="D52">
        <v>222</v>
      </c>
      <c r="E52">
        <v>37</v>
      </c>
      <c r="F52">
        <v>75</v>
      </c>
      <c r="G52">
        <v>3</v>
      </c>
      <c r="H52">
        <v>0</v>
      </c>
      <c r="I52">
        <v>0</v>
      </c>
      <c r="J52">
        <v>0</v>
      </c>
      <c r="K52">
        <v>72</v>
      </c>
    </row>
    <row r="53" spans="1:11" x14ac:dyDescent="0.35">
      <c r="A53" t="s">
        <v>49</v>
      </c>
      <c r="B53" t="s">
        <v>26</v>
      </c>
      <c r="C53">
        <v>278</v>
      </c>
      <c r="D53">
        <v>518</v>
      </c>
      <c r="E53">
        <v>56</v>
      </c>
      <c r="F53">
        <v>400</v>
      </c>
      <c r="G53">
        <v>158</v>
      </c>
      <c r="H53">
        <v>1</v>
      </c>
      <c r="I53">
        <v>0</v>
      </c>
      <c r="J53">
        <v>0</v>
      </c>
      <c r="K53">
        <v>241</v>
      </c>
    </row>
    <row r="54" spans="1:11" x14ac:dyDescent="0.35">
      <c r="A54" t="s">
        <v>49</v>
      </c>
      <c r="B54" t="s">
        <v>27</v>
      </c>
      <c r="C54">
        <v>72</v>
      </c>
      <c r="D54">
        <v>232</v>
      </c>
      <c r="E54">
        <v>31</v>
      </c>
      <c r="F54">
        <v>82</v>
      </c>
      <c r="G54">
        <v>33</v>
      </c>
      <c r="H54">
        <v>0</v>
      </c>
      <c r="I54">
        <v>0</v>
      </c>
      <c r="J54">
        <v>0</v>
      </c>
      <c r="K54">
        <v>49</v>
      </c>
    </row>
    <row r="55" spans="1:11" x14ac:dyDescent="0.35">
      <c r="A55" t="s">
        <v>49</v>
      </c>
      <c r="B55" t="s">
        <v>28</v>
      </c>
      <c r="C55">
        <v>16</v>
      </c>
      <c r="D55">
        <v>71</v>
      </c>
      <c r="E55">
        <v>17</v>
      </c>
      <c r="F55">
        <v>16</v>
      </c>
      <c r="G55">
        <v>5</v>
      </c>
      <c r="H55">
        <v>0</v>
      </c>
      <c r="I55">
        <v>0</v>
      </c>
      <c r="J55">
        <v>0</v>
      </c>
      <c r="K55">
        <v>11</v>
      </c>
    </row>
    <row r="56" spans="1:11" x14ac:dyDescent="0.35">
      <c r="A56" t="s">
        <v>49</v>
      </c>
      <c r="B56" t="s">
        <v>29</v>
      </c>
      <c r="C56">
        <v>67</v>
      </c>
      <c r="D56">
        <v>264</v>
      </c>
      <c r="E56">
        <v>35</v>
      </c>
      <c r="F56">
        <v>132</v>
      </c>
      <c r="G56">
        <v>82</v>
      </c>
      <c r="H56">
        <v>0</v>
      </c>
      <c r="I56">
        <v>0</v>
      </c>
      <c r="J56">
        <v>1</v>
      </c>
      <c r="K56">
        <v>49</v>
      </c>
    </row>
    <row r="57" spans="1:11" x14ac:dyDescent="0.35">
      <c r="A57" t="s">
        <v>49</v>
      </c>
      <c r="B57" t="s">
        <v>30</v>
      </c>
      <c r="C57">
        <v>256</v>
      </c>
      <c r="D57">
        <v>1149</v>
      </c>
      <c r="E57">
        <v>196</v>
      </c>
      <c r="F57">
        <v>368</v>
      </c>
      <c r="G57">
        <v>211</v>
      </c>
      <c r="H57">
        <v>0</v>
      </c>
      <c r="I57">
        <v>0</v>
      </c>
      <c r="J57">
        <v>7</v>
      </c>
      <c r="K57">
        <v>150</v>
      </c>
    </row>
    <row r="58" spans="1:11" x14ac:dyDescent="0.35">
      <c r="A58" t="s">
        <v>49</v>
      </c>
      <c r="B58" t="s">
        <v>31</v>
      </c>
      <c r="C58">
        <v>137</v>
      </c>
      <c r="D58">
        <v>604</v>
      </c>
      <c r="E58">
        <v>100</v>
      </c>
      <c r="F58">
        <v>184</v>
      </c>
      <c r="G58">
        <v>110</v>
      </c>
      <c r="H58">
        <v>0</v>
      </c>
      <c r="I58">
        <v>0</v>
      </c>
      <c r="J58">
        <v>3</v>
      </c>
      <c r="K58">
        <v>71</v>
      </c>
    </row>
    <row r="59" spans="1:11" x14ac:dyDescent="0.35">
      <c r="A59" t="s">
        <v>49</v>
      </c>
      <c r="B59" t="s">
        <v>32</v>
      </c>
      <c r="C59">
        <v>71</v>
      </c>
      <c r="D59">
        <v>287</v>
      </c>
      <c r="E59">
        <v>29</v>
      </c>
      <c r="F59">
        <v>93</v>
      </c>
      <c r="G59">
        <v>74</v>
      </c>
      <c r="H59">
        <v>0</v>
      </c>
      <c r="I59">
        <v>0</v>
      </c>
      <c r="J59">
        <v>0</v>
      </c>
      <c r="K59">
        <v>19</v>
      </c>
    </row>
    <row r="60" spans="1:11" x14ac:dyDescent="0.35">
      <c r="A60" t="s">
        <v>49</v>
      </c>
      <c r="B60" t="s">
        <v>33</v>
      </c>
      <c r="C60">
        <v>44</v>
      </c>
      <c r="D60">
        <v>139</v>
      </c>
      <c r="E60">
        <v>21</v>
      </c>
      <c r="F60">
        <v>47</v>
      </c>
      <c r="G60">
        <v>38</v>
      </c>
      <c r="H60">
        <v>0</v>
      </c>
      <c r="I60">
        <v>0</v>
      </c>
      <c r="J60">
        <v>0</v>
      </c>
      <c r="K60">
        <v>9</v>
      </c>
    </row>
    <row r="61" spans="1:11" x14ac:dyDescent="0.35">
      <c r="A61" t="s">
        <v>49</v>
      </c>
      <c r="B61" t="s">
        <v>34</v>
      </c>
      <c r="C61">
        <v>143</v>
      </c>
      <c r="D61">
        <v>425</v>
      </c>
      <c r="E61">
        <v>94</v>
      </c>
      <c r="F61">
        <v>216</v>
      </c>
      <c r="G61">
        <v>105</v>
      </c>
      <c r="H61">
        <v>1</v>
      </c>
      <c r="I61">
        <v>0</v>
      </c>
      <c r="J61">
        <v>0</v>
      </c>
      <c r="K61">
        <v>110</v>
      </c>
    </row>
    <row r="62" spans="1:11" x14ac:dyDescent="0.35">
      <c r="A62" t="s">
        <v>49</v>
      </c>
      <c r="B62" t="s">
        <v>35</v>
      </c>
      <c r="C62">
        <v>100</v>
      </c>
      <c r="D62">
        <v>369</v>
      </c>
      <c r="E62">
        <v>69</v>
      </c>
      <c r="F62">
        <v>163</v>
      </c>
      <c r="G62">
        <v>91</v>
      </c>
      <c r="H62">
        <v>0</v>
      </c>
      <c r="I62">
        <v>0</v>
      </c>
      <c r="J62">
        <v>0</v>
      </c>
      <c r="K62">
        <v>72</v>
      </c>
    </row>
    <row r="63" spans="1:11" x14ac:dyDescent="0.35">
      <c r="A63" t="s">
        <v>49</v>
      </c>
      <c r="B63" t="s">
        <v>36</v>
      </c>
      <c r="C63">
        <v>151</v>
      </c>
      <c r="D63">
        <v>243</v>
      </c>
      <c r="E63">
        <v>26</v>
      </c>
      <c r="F63">
        <v>152</v>
      </c>
      <c r="G63">
        <v>85</v>
      </c>
      <c r="H63">
        <v>0</v>
      </c>
      <c r="I63">
        <v>0</v>
      </c>
      <c r="J63">
        <v>2</v>
      </c>
      <c r="K63">
        <v>65</v>
      </c>
    </row>
    <row r="64" spans="1:11" x14ac:dyDescent="0.35">
      <c r="A64" t="s">
        <v>49</v>
      </c>
      <c r="B64" t="s">
        <v>37</v>
      </c>
      <c r="C64">
        <v>176</v>
      </c>
      <c r="D64">
        <v>452</v>
      </c>
      <c r="E64">
        <v>77</v>
      </c>
      <c r="F64">
        <v>218</v>
      </c>
      <c r="G64">
        <v>75</v>
      </c>
      <c r="H64">
        <v>1</v>
      </c>
      <c r="I64">
        <v>0</v>
      </c>
      <c r="J64">
        <v>1</v>
      </c>
      <c r="K64">
        <v>141</v>
      </c>
    </row>
    <row r="65" spans="1:11" x14ac:dyDescent="0.35">
      <c r="A65" t="s">
        <v>49</v>
      </c>
      <c r="B65" t="s">
        <v>38</v>
      </c>
      <c r="C65">
        <v>108</v>
      </c>
      <c r="D65">
        <v>492</v>
      </c>
      <c r="E65">
        <v>93</v>
      </c>
      <c r="F65">
        <v>171</v>
      </c>
      <c r="G65">
        <v>128</v>
      </c>
      <c r="H65">
        <v>0</v>
      </c>
      <c r="I65">
        <v>0</v>
      </c>
      <c r="J65">
        <v>2</v>
      </c>
      <c r="K65">
        <v>41</v>
      </c>
    </row>
    <row r="66" spans="1:11" x14ac:dyDescent="0.35">
      <c r="A66" t="s">
        <v>49</v>
      </c>
      <c r="B66" t="s">
        <v>39</v>
      </c>
      <c r="C66">
        <v>299</v>
      </c>
      <c r="D66">
        <v>670</v>
      </c>
      <c r="E66">
        <v>82</v>
      </c>
      <c r="F66">
        <v>407</v>
      </c>
      <c r="G66">
        <v>270</v>
      </c>
      <c r="H66">
        <v>0</v>
      </c>
      <c r="I66">
        <v>0</v>
      </c>
      <c r="J66">
        <v>0</v>
      </c>
      <c r="K66">
        <v>137</v>
      </c>
    </row>
    <row r="67" spans="1:11" x14ac:dyDescent="0.35">
      <c r="A67" t="s">
        <v>49</v>
      </c>
      <c r="B67" t="s">
        <v>40</v>
      </c>
      <c r="C67">
        <v>115</v>
      </c>
      <c r="D67">
        <v>290</v>
      </c>
      <c r="E67">
        <v>43</v>
      </c>
      <c r="F67">
        <v>152</v>
      </c>
      <c r="G67">
        <v>96</v>
      </c>
      <c r="H67">
        <v>0</v>
      </c>
      <c r="I67">
        <v>0</v>
      </c>
      <c r="J67">
        <v>2</v>
      </c>
      <c r="K67">
        <v>54</v>
      </c>
    </row>
    <row r="68" spans="1:11" x14ac:dyDescent="0.35">
      <c r="A68" t="s">
        <v>49</v>
      </c>
      <c r="B68" t="s">
        <v>41</v>
      </c>
      <c r="C68">
        <v>105</v>
      </c>
      <c r="D68">
        <v>317</v>
      </c>
      <c r="E68">
        <v>43</v>
      </c>
      <c r="F68">
        <v>132</v>
      </c>
      <c r="G68">
        <v>78</v>
      </c>
      <c r="H68">
        <v>0</v>
      </c>
      <c r="I68">
        <v>0</v>
      </c>
      <c r="J68">
        <v>3</v>
      </c>
      <c r="K68">
        <v>51</v>
      </c>
    </row>
    <row r="69" spans="1:11" x14ac:dyDescent="0.35">
      <c r="A69" t="s">
        <v>49</v>
      </c>
      <c r="B69" t="s">
        <v>42</v>
      </c>
      <c r="C69">
        <v>176</v>
      </c>
      <c r="D69">
        <v>399</v>
      </c>
      <c r="E69">
        <v>103</v>
      </c>
      <c r="F69">
        <v>222</v>
      </c>
      <c r="G69">
        <v>129</v>
      </c>
      <c r="H69">
        <v>0</v>
      </c>
      <c r="I69">
        <v>2</v>
      </c>
      <c r="J69">
        <v>1</v>
      </c>
      <c r="K69">
        <v>90</v>
      </c>
    </row>
    <row r="70" spans="1:11" x14ac:dyDescent="0.35">
      <c r="A70" t="s">
        <v>49</v>
      </c>
      <c r="B70" t="s">
        <v>43</v>
      </c>
      <c r="C70">
        <v>48</v>
      </c>
      <c r="D70">
        <v>130</v>
      </c>
      <c r="E70">
        <v>15</v>
      </c>
      <c r="F70">
        <v>51</v>
      </c>
      <c r="G70">
        <v>15</v>
      </c>
      <c r="H70">
        <v>0</v>
      </c>
      <c r="I70">
        <v>0</v>
      </c>
      <c r="J70">
        <v>0</v>
      </c>
      <c r="K70">
        <v>36</v>
      </c>
    </row>
    <row r="71" spans="1:11" x14ac:dyDescent="0.35">
      <c r="A71" t="s">
        <v>49</v>
      </c>
      <c r="B71" t="s">
        <v>44</v>
      </c>
      <c r="C71">
        <v>21</v>
      </c>
      <c r="D71">
        <v>54</v>
      </c>
      <c r="E71">
        <v>4</v>
      </c>
      <c r="F71">
        <v>22</v>
      </c>
      <c r="G71">
        <v>12</v>
      </c>
      <c r="H71">
        <v>0</v>
      </c>
      <c r="I71">
        <v>0</v>
      </c>
      <c r="J71">
        <v>0</v>
      </c>
      <c r="K71">
        <v>10</v>
      </c>
    </row>
    <row r="72" spans="1:11" x14ac:dyDescent="0.35">
      <c r="A72" t="s">
        <v>49</v>
      </c>
      <c r="B72" t="s">
        <v>45</v>
      </c>
      <c r="C72">
        <v>37</v>
      </c>
      <c r="D72">
        <v>119</v>
      </c>
      <c r="E72">
        <v>33</v>
      </c>
      <c r="F72">
        <v>57</v>
      </c>
      <c r="G72">
        <v>46</v>
      </c>
      <c r="H72">
        <v>0</v>
      </c>
      <c r="I72">
        <v>0</v>
      </c>
      <c r="J72">
        <v>0</v>
      </c>
      <c r="K72">
        <v>11</v>
      </c>
    </row>
    <row r="73" spans="1:11" x14ac:dyDescent="0.35">
      <c r="A73" t="s">
        <v>49</v>
      </c>
      <c r="B73" t="s">
        <v>46</v>
      </c>
      <c r="C73">
        <v>67</v>
      </c>
      <c r="D73">
        <v>213</v>
      </c>
      <c r="E73">
        <v>12</v>
      </c>
      <c r="F73">
        <v>104</v>
      </c>
      <c r="G73">
        <v>31</v>
      </c>
      <c r="H73">
        <v>0</v>
      </c>
      <c r="I73">
        <v>0</v>
      </c>
      <c r="J73">
        <v>0</v>
      </c>
      <c r="K73">
        <v>73</v>
      </c>
    </row>
    <row r="74" spans="1:11" x14ac:dyDescent="0.35">
      <c r="A74" t="s">
        <v>49</v>
      </c>
      <c r="B74" t="s">
        <v>47</v>
      </c>
      <c r="C74">
        <v>42</v>
      </c>
      <c r="D74">
        <v>235</v>
      </c>
      <c r="E74">
        <v>35</v>
      </c>
      <c r="F74">
        <v>51</v>
      </c>
      <c r="G74">
        <v>28</v>
      </c>
      <c r="H74">
        <v>0</v>
      </c>
      <c r="I74">
        <v>0</v>
      </c>
      <c r="J74">
        <v>0</v>
      </c>
      <c r="K74">
        <v>23</v>
      </c>
    </row>
    <row r="75" spans="1:11" x14ac:dyDescent="0.35">
      <c r="A75" t="s">
        <v>49</v>
      </c>
      <c r="B75" t="s">
        <v>48</v>
      </c>
      <c r="C75">
        <v>41</v>
      </c>
      <c r="D75">
        <v>153</v>
      </c>
      <c r="E75">
        <v>14</v>
      </c>
      <c r="F75">
        <v>47</v>
      </c>
      <c r="G75">
        <v>29</v>
      </c>
      <c r="H75">
        <v>0</v>
      </c>
      <c r="I75">
        <v>0</v>
      </c>
      <c r="J75">
        <v>0</v>
      </c>
      <c r="K75">
        <v>18</v>
      </c>
    </row>
    <row r="76" spans="1:11" x14ac:dyDescent="0.35">
      <c r="A76" t="s">
        <v>50</v>
      </c>
      <c r="B76" t="s">
        <v>12</v>
      </c>
      <c r="C76">
        <v>21</v>
      </c>
      <c r="D76">
        <v>69</v>
      </c>
      <c r="E76">
        <v>19</v>
      </c>
      <c r="F76">
        <v>32</v>
      </c>
      <c r="G76">
        <v>20</v>
      </c>
      <c r="H76">
        <v>0</v>
      </c>
      <c r="I76">
        <v>0</v>
      </c>
      <c r="J76">
        <v>0</v>
      </c>
      <c r="K76">
        <v>12</v>
      </c>
    </row>
    <row r="77" spans="1:11" x14ac:dyDescent="0.35">
      <c r="A77" t="s">
        <v>50</v>
      </c>
      <c r="B77" t="s">
        <v>13</v>
      </c>
      <c r="C77">
        <v>90</v>
      </c>
      <c r="D77">
        <v>280</v>
      </c>
      <c r="E77">
        <v>21</v>
      </c>
      <c r="F77">
        <v>107</v>
      </c>
      <c r="G77">
        <v>70</v>
      </c>
      <c r="H77">
        <v>0</v>
      </c>
      <c r="I77">
        <v>0</v>
      </c>
      <c r="J77">
        <v>0</v>
      </c>
      <c r="K77">
        <v>37</v>
      </c>
    </row>
    <row r="78" spans="1:11" x14ac:dyDescent="0.35">
      <c r="A78" t="s">
        <v>50</v>
      </c>
      <c r="B78" t="s">
        <v>14</v>
      </c>
      <c r="C78">
        <v>16</v>
      </c>
      <c r="D78">
        <v>32</v>
      </c>
      <c r="E78">
        <v>10</v>
      </c>
      <c r="F78">
        <v>17</v>
      </c>
      <c r="G78">
        <v>10</v>
      </c>
      <c r="H78">
        <v>0</v>
      </c>
      <c r="I78">
        <v>0</v>
      </c>
      <c r="J78">
        <v>0</v>
      </c>
      <c r="K78">
        <v>7</v>
      </c>
    </row>
    <row r="79" spans="1:11" x14ac:dyDescent="0.35">
      <c r="A79" t="s">
        <v>50</v>
      </c>
      <c r="B79" t="s">
        <v>15</v>
      </c>
      <c r="C79">
        <v>66</v>
      </c>
      <c r="D79">
        <v>138</v>
      </c>
      <c r="E79">
        <v>18</v>
      </c>
      <c r="F79">
        <v>100</v>
      </c>
      <c r="G79">
        <v>37</v>
      </c>
      <c r="H79">
        <v>0</v>
      </c>
      <c r="I79">
        <v>0</v>
      </c>
      <c r="J79">
        <v>0</v>
      </c>
      <c r="K79">
        <v>63</v>
      </c>
    </row>
    <row r="80" spans="1:11" x14ac:dyDescent="0.35">
      <c r="A80" t="s">
        <v>50</v>
      </c>
      <c r="B80" t="s">
        <v>16</v>
      </c>
      <c r="C80">
        <v>105</v>
      </c>
      <c r="D80">
        <v>418</v>
      </c>
      <c r="E80">
        <v>46</v>
      </c>
      <c r="F80">
        <v>112</v>
      </c>
      <c r="G80">
        <v>55</v>
      </c>
      <c r="H80">
        <v>0</v>
      </c>
      <c r="I80">
        <v>0</v>
      </c>
      <c r="J80">
        <v>0</v>
      </c>
      <c r="K80">
        <v>57</v>
      </c>
    </row>
    <row r="81" spans="1:11" x14ac:dyDescent="0.35">
      <c r="A81" t="s">
        <v>50</v>
      </c>
      <c r="B81" t="s">
        <v>17</v>
      </c>
      <c r="C81">
        <v>10</v>
      </c>
      <c r="D81">
        <v>19</v>
      </c>
      <c r="E81">
        <v>3</v>
      </c>
      <c r="F81">
        <v>10</v>
      </c>
      <c r="G81">
        <v>5</v>
      </c>
      <c r="H81">
        <v>0</v>
      </c>
      <c r="I81">
        <v>0</v>
      </c>
      <c r="J81">
        <v>0</v>
      </c>
      <c r="K81">
        <v>5</v>
      </c>
    </row>
    <row r="82" spans="1:11" x14ac:dyDescent="0.35">
      <c r="A82" t="s">
        <v>50</v>
      </c>
      <c r="B82" t="s">
        <v>18</v>
      </c>
      <c r="C82">
        <v>69</v>
      </c>
      <c r="D82">
        <v>170</v>
      </c>
      <c r="E82">
        <v>19</v>
      </c>
      <c r="F82">
        <v>69</v>
      </c>
      <c r="G82">
        <v>63</v>
      </c>
      <c r="H82">
        <v>0</v>
      </c>
      <c r="I82">
        <v>0</v>
      </c>
      <c r="J82">
        <v>0</v>
      </c>
      <c r="K82">
        <v>6</v>
      </c>
    </row>
    <row r="83" spans="1:11" x14ac:dyDescent="0.35">
      <c r="A83" t="s">
        <v>50</v>
      </c>
      <c r="B83" t="s">
        <v>19</v>
      </c>
      <c r="C83">
        <v>17</v>
      </c>
      <c r="D83">
        <v>65</v>
      </c>
      <c r="E83">
        <v>4</v>
      </c>
      <c r="F83">
        <v>24</v>
      </c>
      <c r="G83">
        <v>7</v>
      </c>
      <c r="H83">
        <v>0</v>
      </c>
      <c r="I83">
        <v>0</v>
      </c>
      <c r="J83">
        <v>0</v>
      </c>
      <c r="K83">
        <v>17</v>
      </c>
    </row>
    <row r="84" spans="1:11" x14ac:dyDescent="0.35">
      <c r="A84" t="s">
        <v>50</v>
      </c>
      <c r="B84" t="s">
        <v>20</v>
      </c>
      <c r="C84">
        <v>29</v>
      </c>
      <c r="D84">
        <v>74</v>
      </c>
      <c r="E84">
        <v>5</v>
      </c>
      <c r="F84">
        <v>34</v>
      </c>
      <c r="G84">
        <v>17</v>
      </c>
      <c r="H84">
        <v>0</v>
      </c>
      <c r="I84">
        <v>0</v>
      </c>
      <c r="J84">
        <v>0</v>
      </c>
      <c r="K84">
        <v>17</v>
      </c>
    </row>
    <row r="85" spans="1:11" x14ac:dyDescent="0.35">
      <c r="A85" t="s">
        <v>50</v>
      </c>
      <c r="B85" t="s">
        <v>21</v>
      </c>
      <c r="C85">
        <v>41</v>
      </c>
      <c r="D85">
        <v>136</v>
      </c>
      <c r="E85">
        <v>16</v>
      </c>
      <c r="F85">
        <v>72</v>
      </c>
      <c r="G85">
        <v>46</v>
      </c>
      <c r="H85">
        <v>0</v>
      </c>
      <c r="I85">
        <v>0</v>
      </c>
      <c r="J85">
        <v>0</v>
      </c>
      <c r="K85">
        <v>26</v>
      </c>
    </row>
    <row r="86" spans="1:11" x14ac:dyDescent="0.35">
      <c r="A86" t="s">
        <v>50</v>
      </c>
      <c r="B86" t="s">
        <v>22</v>
      </c>
      <c r="C86">
        <v>29</v>
      </c>
      <c r="D86">
        <v>82</v>
      </c>
      <c r="E86">
        <v>15</v>
      </c>
      <c r="F86">
        <v>35</v>
      </c>
      <c r="G86">
        <v>20</v>
      </c>
      <c r="H86">
        <v>0</v>
      </c>
      <c r="I86">
        <v>0</v>
      </c>
      <c r="J86">
        <v>0</v>
      </c>
      <c r="K86">
        <v>15</v>
      </c>
    </row>
    <row r="87" spans="1:11" x14ac:dyDescent="0.35">
      <c r="A87" t="s">
        <v>50</v>
      </c>
      <c r="B87" t="s">
        <v>23</v>
      </c>
      <c r="C87">
        <v>58</v>
      </c>
      <c r="D87">
        <v>154</v>
      </c>
      <c r="E87">
        <v>34</v>
      </c>
      <c r="F87">
        <v>81</v>
      </c>
      <c r="G87">
        <v>61</v>
      </c>
      <c r="H87">
        <v>0</v>
      </c>
      <c r="I87">
        <v>0</v>
      </c>
      <c r="J87">
        <v>0</v>
      </c>
      <c r="K87">
        <v>20</v>
      </c>
    </row>
    <row r="88" spans="1:11" x14ac:dyDescent="0.35">
      <c r="A88" t="s">
        <v>50</v>
      </c>
      <c r="B88" t="s">
        <v>24</v>
      </c>
      <c r="C88">
        <v>41</v>
      </c>
      <c r="D88">
        <v>98</v>
      </c>
      <c r="E88">
        <v>20</v>
      </c>
      <c r="F88">
        <v>60</v>
      </c>
      <c r="G88">
        <v>39</v>
      </c>
      <c r="H88">
        <v>0</v>
      </c>
      <c r="I88">
        <v>0</v>
      </c>
      <c r="J88">
        <v>0</v>
      </c>
      <c r="K88">
        <v>21</v>
      </c>
    </row>
    <row r="89" spans="1:11" x14ac:dyDescent="0.35">
      <c r="A89" t="s">
        <v>50</v>
      </c>
      <c r="B89" t="s">
        <v>25</v>
      </c>
      <c r="C89">
        <v>66</v>
      </c>
      <c r="D89">
        <v>157</v>
      </c>
      <c r="E89">
        <v>22</v>
      </c>
      <c r="F89">
        <v>78</v>
      </c>
      <c r="G89">
        <v>8</v>
      </c>
      <c r="H89">
        <v>0</v>
      </c>
      <c r="I89">
        <v>0</v>
      </c>
      <c r="J89">
        <v>0</v>
      </c>
      <c r="K89">
        <v>70</v>
      </c>
    </row>
    <row r="90" spans="1:11" x14ac:dyDescent="0.35">
      <c r="A90" t="s">
        <v>50</v>
      </c>
      <c r="B90" t="s">
        <v>26</v>
      </c>
      <c r="C90">
        <v>252</v>
      </c>
      <c r="D90">
        <v>483</v>
      </c>
      <c r="E90">
        <v>37</v>
      </c>
      <c r="F90">
        <v>356</v>
      </c>
      <c r="G90">
        <v>135</v>
      </c>
      <c r="H90">
        <v>2</v>
      </c>
      <c r="I90">
        <v>0</v>
      </c>
      <c r="J90">
        <v>0</v>
      </c>
      <c r="K90">
        <v>219</v>
      </c>
    </row>
    <row r="91" spans="1:11" x14ac:dyDescent="0.35">
      <c r="A91" t="s">
        <v>50</v>
      </c>
      <c r="B91" t="s">
        <v>27</v>
      </c>
      <c r="C91">
        <v>93</v>
      </c>
      <c r="D91">
        <v>239</v>
      </c>
      <c r="E91">
        <v>28</v>
      </c>
      <c r="F91">
        <v>107</v>
      </c>
      <c r="G91">
        <v>40</v>
      </c>
      <c r="H91">
        <v>0</v>
      </c>
      <c r="I91">
        <v>0</v>
      </c>
      <c r="J91">
        <v>0</v>
      </c>
      <c r="K91">
        <v>67</v>
      </c>
    </row>
    <row r="92" spans="1:11" x14ac:dyDescent="0.35">
      <c r="A92" t="s">
        <v>50</v>
      </c>
      <c r="B92" t="s">
        <v>28</v>
      </c>
      <c r="C92">
        <v>23</v>
      </c>
      <c r="D92">
        <v>64</v>
      </c>
      <c r="E92">
        <v>14</v>
      </c>
      <c r="F92">
        <v>24</v>
      </c>
      <c r="G92">
        <v>6</v>
      </c>
      <c r="H92">
        <v>0</v>
      </c>
      <c r="I92">
        <v>0</v>
      </c>
      <c r="J92">
        <v>0</v>
      </c>
      <c r="K92">
        <v>18</v>
      </c>
    </row>
    <row r="93" spans="1:11" x14ac:dyDescent="0.35">
      <c r="A93" t="s">
        <v>50</v>
      </c>
      <c r="B93" t="s">
        <v>29</v>
      </c>
      <c r="C93">
        <v>63</v>
      </c>
      <c r="D93">
        <v>370</v>
      </c>
      <c r="E93">
        <v>46</v>
      </c>
      <c r="F93">
        <v>120</v>
      </c>
      <c r="G93">
        <v>74</v>
      </c>
      <c r="H93">
        <v>0</v>
      </c>
      <c r="I93">
        <v>0</v>
      </c>
      <c r="J93">
        <v>1</v>
      </c>
      <c r="K93">
        <v>45</v>
      </c>
    </row>
    <row r="94" spans="1:11" x14ac:dyDescent="0.35">
      <c r="A94" t="s">
        <v>50</v>
      </c>
      <c r="B94" t="s">
        <v>30</v>
      </c>
      <c r="C94">
        <v>222</v>
      </c>
      <c r="D94">
        <v>837</v>
      </c>
      <c r="E94">
        <v>217</v>
      </c>
      <c r="F94">
        <v>299</v>
      </c>
      <c r="G94">
        <v>179</v>
      </c>
      <c r="H94">
        <v>0</v>
      </c>
      <c r="I94">
        <v>0</v>
      </c>
      <c r="J94">
        <v>5</v>
      </c>
      <c r="K94">
        <v>115</v>
      </c>
    </row>
    <row r="95" spans="1:11" x14ac:dyDescent="0.35">
      <c r="A95" t="s">
        <v>50</v>
      </c>
      <c r="B95" t="s">
        <v>31</v>
      </c>
      <c r="C95">
        <v>70</v>
      </c>
      <c r="D95">
        <v>286</v>
      </c>
      <c r="E95">
        <v>57</v>
      </c>
      <c r="F95">
        <v>87</v>
      </c>
      <c r="G95">
        <v>56</v>
      </c>
      <c r="H95">
        <v>0</v>
      </c>
      <c r="I95">
        <v>0</v>
      </c>
      <c r="J95">
        <v>0</v>
      </c>
      <c r="K95">
        <v>31</v>
      </c>
    </row>
    <row r="96" spans="1:11" x14ac:dyDescent="0.35">
      <c r="A96" t="s">
        <v>50</v>
      </c>
      <c r="B96" t="s">
        <v>32</v>
      </c>
      <c r="C96">
        <v>39</v>
      </c>
      <c r="D96">
        <v>148</v>
      </c>
      <c r="E96">
        <v>40</v>
      </c>
      <c r="F96">
        <v>58</v>
      </c>
      <c r="G96">
        <v>40</v>
      </c>
      <c r="H96">
        <v>0</v>
      </c>
      <c r="I96">
        <v>0</v>
      </c>
      <c r="J96">
        <v>0</v>
      </c>
      <c r="K96">
        <v>18</v>
      </c>
    </row>
    <row r="97" spans="1:11" x14ac:dyDescent="0.35">
      <c r="A97" t="s">
        <v>50</v>
      </c>
      <c r="B97" t="s">
        <v>33</v>
      </c>
      <c r="C97">
        <v>53</v>
      </c>
      <c r="D97">
        <v>130</v>
      </c>
      <c r="E97">
        <v>4</v>
      </c>
      <c r="F97">
        <v>55</v>
      </c>
      <c r="G97">
        <v>41</v>
      </c>
      <c r="H97">
        <v>1</v>
      </c>
      <c r="I97">
        <v>0</v>
      </c>
      <c r="J97">
        <v>0</v>
      </c>
      <c r="K97">
        <v>13</v>
      </c>
    </row>
    <row r="98" spans="1:11" x14ac:dyDescent="0.35">
      <c r="A98" t="s">
        <v>50</v>
      </c>
      <c r="B98" t="s">
        <v>34</v>
      </c>
      <c r="C98">
        <v>97</v>
      </c>
      <c r="D98">
        <v>246</v>
      </c>
      <c r="E98">
        <v>25</v>
      </c>
      <c r="F98">
        <v>139</v>
      </c>
      <c r="G98">
        <v>56</v>
      </c>
      <c r="H98">
        <v>0</v>
      </c>
      <c r="I98">
        <v>0</v>
      </c>
      <c r="J98">
        <v>0</v>
      </c>
      <c r="K98">
        <v>83</v>
      </c>
    </row>
    <row r="99" spans="1:11" x14ac:dyDescent="0.35">
      <c r="A99" t="s">
        <v>50</v>
      </c>
      <c r="B99" t="s">
        <v>35</v>
      </c>
      <c r="C99">
        <v>108</v>
      </c>
      <c r="D99">
        <v>368</v>
      </c>
      <c r="E99">
        <v>80</v>
      </c>
      <c r="F99">
        <v>144</v>
      </c>
      <c r="G99">
        <v>64</v>
      </c>
      <c r="H99">
        <v>2</v>
      </c>
      <c r="I99">
        <v>0</v>
      </c>
      <c r="J99">
        <v>0</v>
      </c>
      <c r="K99">
        <v>78</v>
      </c>
    </row>
    <row r="100" spans="1:11" x14ac:dyDescent="0.35">
      <c r="A100" t="s">
        <v>50</v>
      </c>
      <c r="B100" t="s">
        <v>36</v>
      </c>
      <c r="C100">
        <v>145</v>
      </c>
      <c r="D100">
        <v>266</v>
      </c>
      <c r="E100">
        <v>47</v>
      </c>
      <c r="F100">
        <v>146</v>
      </c>
      <c r="G100">
        <v>75</v>
      </c>
      <c r="H100">
        <v>0</v>
      </c>
      <c r="I100">
        <v>0</v>
      </c>
      <c r="J100">
        <v>3</v>
      </c>
      <c r="K100">
        <v>68</v>
      </c>
    </row>
    <row r="101" spans="1:11" x14ac:dyDescent="0.35">
      <c r="A101" t="s">
        <v>50</v>
      </c>
      <c r="B101" t="s">
        <v>37</v>
      </c>
      <c r="C101">
        <v>242</v>
      </c>
      <c r="D101">
        <v>600</v>
      </c>
      <c r="E101">
        <v>53</v>
      </c>
      <c r="F101">
        <v>286</v>
      </c>
      <c r="G101">
        <v>107</v>
      </c>
      <c r="H101">
        <v>2</v>
      </c>
      <c r="I101">
        <v>0</v>
      </c>
      <c r="J101">
        <v>0</v>
      </c>
      <c r="K101">
        <v>177</v>
      </c>
    </row>
    <row r="102" spans="1:11" x14ac:dyDescent="0.35">
      <c r="A102" t="s">
        <v>50</v>
      </c>
      <c r="B102" t="s">
        <v>38</v>
      </c>
      <c r="C102">
        <v>148</v>
      </c>
      <c r="D102">
        <v>516</v>
      </c>
      <c r="E102">
        <v>103</v>
      </c>
      <c r="F102">
        <v>194</v>
      </c>
      <c r="G102">
        <v>114</v>
      </c>
      <c r="H102">
        <v>0</v>
      </c>
      <c r="I102">
        <v>0</v>
      </c>
      <c r="J102">
        <v>18</v>
      </c>
      <c r="K102">
        <v>62</v>
      </c>
    </row>
    <row r="103" spans="1:11" x14ac:dyDescent="0.35">
      <c r="A103" t="s">
        <v>50</v>
      </c>
      <c r="B103" t="s">
        <v>39</v>
      </c>
      <c r="C103">
        <v>337</v>
      </c>
      <c r="D103">
        <v>637</v>
      </c>
      <c r="E103">
        <v>121</v>
      </c>
      <c r="F103">
        <v>343</v>
      </c>
      <c r="G103">
        <v>293</v>
      </c>
      <c r="H103">
        <v>1</v>
      </c>
      <c r="I103">
        <v>0</v>
      </c>
      <c r="J103">
        <v>0</v>
      </c>
      <c r="K103">
        <v>49</v>
      </c>
    </row>
    <row r="104" spans="1:11" x14ac:dyDescent="0.35">
      <c r="A104" t="s">
        <v>50</v>
      </c>
      <c r="B104" t="s">
        <v>40</v>
      </c>
      <c r="C104">
        <v>114</v>
      </c>
      <c r="D104">
        <v>299</v>
      </c>
      <c r="E104">
        <v>47</v>
      </c>
      <c r="F104">
        <v>148</v>
      </c>
      <c r="G104">
        <v>90</v>
      </c>
      <c r="H104">
        <v>2</v>
      </c>
      <c r="I104">
        <v>0</v>
      </c>
      <c r="J104">
        <v>1</v>
      </c>
      <c r="K104">
        <v>55</v>
      </c>
    </row>
    <row r="105" spans="1:11" x14ac:dyDescent="0.35">
      <c r="A105" t="s">
        <v>50</v>
      </c>
      <c r="B105" t="s">
        <v>41</v>
      </c>
      <c r="C105">
        <v>87</v>
      </c>
      <c r="D105">
        <v>250</v>
      </c>
      <c r="E105">
        <v>52</v>
      </c>
      <c r="F105">
        <v>112</v>
      </c>
      <c r="G105">
        <v>61</v>
      </c>
      <c r="H105">
        <v>0</v>
      </c>
      <c r="I105">
        <v>0</v>
      </c>
      <c r="J105">
        <v>3</v>
      </c>
      <c r="K105">
        <v>48</v>
      </c>
    </row>
    <row r="106" spans="1:11" x14ac:dyDescent="0.35">
      <c r="A106" t="s">
        <v>50</v>
      </c>
      <c r="B106" t="s">
        <v>42</v>
      </c>
      <c r="C106">
        <v>152</v>
      </c>
      <c r="D106">
        <v>400</v>
      </c>
      <c r="E106">
        <v>85</v>
      </c>
      <c r="F106">
        <v>181</v>
      </c>
      <c r="G106">
        <v>107</v>
      </c>
      <c r="H106">
        <v>0</v>
      </c>
      <c r="I106">
        <v>0</v>
      </c>
      <c r="J106">
        <v>5</v>
      </c>
      <c r="K106">
        <v>69</v>
      </c>
    </row>
    <row r="107" spans="1:11" x14ac:dyDescent="0.35">
      <c r="A107" t="s">
        <v>50</v>
      </c>
      <c r="B107" t="s">
        <v>43</v>
      </c>
      <c r="C107">
        <v>99</v>
      </c>
      <c r="D107">
        <v>283</v>
      </c>
      <c r="E107">
        <v>23</v>
      </c>
      <c r="F107">
        <v>104</v>
      </c>
      <c r="G107">
        <v>31</v>
      </c>
      <c r="H107">
        <v>0</v>
      </c>
      <c r="I107">
        <v>0</v>
      </c>
      <c r="J107">
        <v>0</v>
      </c>
      <c r="K107">
        <v>73</v>
      </c>
    </row>
    <row r="108" spans="1:11" x14ac:dyDescent="0.35">
      <c r="A108" t="s">
        <v>50</v>
      </c>
      <c r="B108" t="s">
        <v>44</v>
      </c>
      <c r="C108">
        <v>26</v>
      </c>
      <c r="D108">
        <v>65</v>
      </c>
      <c r="E108">
        <v>6</v>
      </c>
      <c r="F108">
        <v>29</v>
      </c>
      <c r="G108">
        <v>13</v>
      </c>
      <c r="H108">
        <v>0</v>
      </c>
      <c r="I108">
        <v>0</v>
      </c>
      <c r="J108">
        <v>0</v>
      </c>
      <c r="K108">
        <v>16</v>
      </c>
    </row>
    <row r="109" spans="1:11" x14ac:dyDescent="0.35">
      <c r="A109" t="s">
        <v>50</v>
      </c>
      <c r="B109" t="s">
        <v>45</v>
      </c>
      <c r="C109">
        <v>23</v>
      </c>
      <c r="D109">
        <v>87</v>
      </c>
      <c r="E109">
        <v>37</v>
      </c>
      <c r="F109">
        <v>39</v>
      </c>
      <c r="G109">
        <v>35</v>
      </c>
      <c r="H109">
        <v>0</v>
      </c>
      <c r="I109">
        <v>0</v>
      </c>
      <c r="J109">
        <v>0</v>
      </c>
      <c r="K109">
        <v>4</v>
      </c>
    </row>
    <row r="110" spans="1:11" x14ac:dyDescent="0.35">
      <c r="A110" t="s">
        <v>50</v>
      </c>
      <c r="B110" t="s">
        <v>46</v>
      </c>
      <c r="C110">
        <v>56</v>
      </c>
      <c r="D110">
        <v>171</v>
      </c>
      <c r="E110">
        <v>12</v>
      </c>
      <c r="F110">
        <v>77</v>
      </c>
      <c r="G110">
        <v>28</v>
      </c>
      <c r="H110">
        <v>0</v>
      </c>
      <c r="I110">
        <v>0</v>
      </c>
      <c r="J110">
        <v>0</v>
      </c>
      <c r="K110">
        <v>49</v>
      </c>
    </row>
    <row r="111" spans="1:11" x14ac:dyDescent="0.35">
      <c r="A111" t="s">
        <v>50</v>
      </c>
      <c r="B111" t="s">
        <v>47</v>
      </c>
      <c r="C111">
        <v>32</v>
      </c>
      <c r="D111">
        <v>168</v>
      </c>
      <c r="E111">
        <v>17</v>
      </c>
      <c r="F111">
        <v>47</v>
      </c>
      <c r="G111">
        <v>24</v>
      </c>
      <c r="H111">
        <v>0</v>
      </c>
      <c r="I111">
        <v>0</v>
      </c>
      <c r="J111">
        <v>0</v>
      </c>
      <c r="K111">
        <v>23</v>
      </c>
    </row>
    <row r="112" spans="1:11" x14ac:dyDescent="0.35">
      <c r="A112" t="s">
        <v>50</v>
      </c>
      <c r="B112" t="s">
        <v>48</v>
      </c>
      <c r="C112">
        <v>46</v>
      </c>
      <c r="D112">
        <v>213</v>
      </c>
      <c r="E112">
        <v>50</v>
      </c>
      <c r="F112">
        <v>57</v>
      </c>
      <c r="G112">
        <v>35</v>
      </c>
      <c r="H112">
        <v>0</v>
      </c>
      <c r="I112">
        <v>0</v>
      </c>
      <c r="J112">
        <v>0</v>
      </c>
      <c r="K112">
        <v>22</v>
      </c>
    </row>
    <row r="113" spans="1:11" x14ac:dyDescent="0.35">
      <c r="A113" t="s">
        <v>51</v>
      </c>
      <c r="B113" t="s">
        <v>12</v>
      </c>
      <c r="C113">
        <v>20</v>
      </c>
      <c r="D113">
        <v>62</v>
      </c>
      <c r="E113">
        <v>11</v>
      </c>
      <c r="F113">
        <v>24</v>
      </c>
      <c r="G113">
        <v>1</v>
      </c>
      <c r="H113">
        <v>0</v>
      </c>
      <c r="I113">
        <v>0</v>
      </c>
      <c r="J113">
        <v>4</v>
      </c>
      <c r="K113">
        <v>19</v>
      </c>
    </row>
    <row r="114" spans="1:11" x14ac:dyDescent="0.35">
      <c r="A114" t="s">
        <v>51</v>
      </c>
      <c r="B114" t="s">
        <v>13</v>
      </c>
      <c r="C114">
        <v>80</v>
      </c>
      <c r="D114">
        <v>208</v>
      </c>
      <c r="E114">
        <v>26</v>
      </c>
      <c r="F114">
        <v>95</v>
      </c>
      <c r="G114">
        <v>0</v>
      </c>
      <c r="H114">
        <v>0</v>
      </c>
      <c r="I114">
        <v>0</v>
      </c>
      <c r="J114">
        <v>66</v>
      </c>
      <c r="K114">
        <v>29</v>
      </c>
    </row>
    <row r="115" spans="1:11" x14ac:dyDescent="0.35">
      <c r="A115" t="s">
        <v>51</v>
      </c>
      <c r="B115" t="s">
        <v>14</v>
      </c>
      <c r="C115">
        <v>13</v>
      </c>
      <c r="D115">
        <v>18</v>
      </c>
      <c r="E115">
        <v>1</v>
      </c>
      <c r="F115">
        <v>15</v>
      </c>
      <c r="G115">
        <v>0</v>
      </c>
      <c r="H115">
        <v>0</v>
      </c>
      <c r="I115">
        <v>0</v>
      </c>
      <c r="J115">
        <v>11</v>
      </c>
      <c r="K115">
        <v>4</v>
      </c>
    </row>
    <row r="116" spans="1:11" x14ac:dyDescent="0.35">
      <c r="A116" t="s">
        <v>51</v>
      </c>
      <c r="B116" t="s">
        <v>15</v>
      </c>
      <c r="C116">
        <v>62</v>
      </c>
      <c r="D116">
        <v>142</v>
      </c>
      <c r="E116">
        <v>17</v>
      </c>
      <c r="F116">
        <v>146</v>
      </c>
      <c r="G116">
        <v>3</v>
      </c>
      <c r="H116">
        <v>0</v>
      </c>
      <c r="I116">
        <v>0</v>
      </c>
      <c r="J116">
        <v>20</v>
      </c>
      <c r="K116">
        <v>123</v>
      </c>
    </row>
    <row r="117" spans="1:11" x14ac:dyDescent="0.35">
      <c r="A117" t="s">
        <v>51</v>
      </c>
      <c r="B117" t="s">
        <v>16</v>
      </c>
      <c r="C117">
        <v>130</v>
      </c>
      <c r="D117">
        <v>627</v>
      </c>
      <c r="E117">
        <v>79</v>
      </c>
      <c r="F117">
        <v>127</v>
      </c>
      <c r="G117">
        <v>0</v>
      </c>
      <c r="H117">
        <v>1</v>
      </c>
      <c r="I117">
        <v>0</v>
      </c>
      <c r="J117">
        <v>69</v>
      </c>
      <c r="K117">
        <v>57</v>
      </c>
    </row>
    <row r="118" spans="1:11" x14ac:dyDescent="0.35">
      <c r="A118" t="s">
        <v>51</v>
      </c>
      <c r="B118" t="s">
        <v>17</v>
      </c>
      <c r="C118">
        <v>19</v>
      </c>
      <c r="D118">
        <v>23</v>
      </c>
      <c r="E118">
        <v>8</v>
      </c>
      <c r="F118">
        <v>22</v>
      </c>
      <c r="G118">
        <v>0</v>
      </c>
      <c r="H118">
        <v>0</v>
      </c>
      <c r="I118">
        <v>1</v>
      </c>
      <c r="J118">
        <v>16</v>
      </c>
      <c r="K118">
        <v>5</v>
      </c>
    </row>
    <row r="119" spans="1:11" x14ac:dyDescent="0.35">
      <c r="A119" t="s">
        <v>51</v>
      </c>
      <c r="B119" t="s">
        <v>18</v>
      </c>
      <c r="C119">
        <v>53</v>
      </c>
      <c r="D119">
        <v>159</v>
      </c>
      <c r="E119">
        <v>18</v>
      </c>
      <c r="F119">
        <v>53</v>
      </c>
      <c r="G119">
        <v>1</v>
      </c>
      <c r="H119">
        <v>0</v>
      </c>
      <c r="I119">
        <v>0</v>
      </c>
      <c r="J119">
        <v>37</v>
      </c>
      <c r="K119">
        <v>15</v>
      </c>
    </row>
    <row r="120" spans="1:11" x14ac:dyDescent="0.35">
      <c r="A120" t="s">
        <v>51</v>
      </c>
      <c r="B120" t="s">
        <v>19</v>
      </c>
      <c r="C120">
        <v>17</v>
      </c>
      <c r="D120">
        <v>110</v>
      </c>
      <c r="E120">
        <v>3</v>
      </c>
      <c r="F120">
        <v>16</v>
      </c>
      <c r="G120">
        <v>0</v>
      </c>
      <c r="H120">
        <v>0</v>
      </c>
      <c r="I120">
        <v>0</v>
      </c>
      <c r="J120">
        <v>9</v>
      </c>
      <c r="K120">
        <v>7</v>
      </c>
    </row>
    <row r="121" spans="1:11" x14ac:dyDescent="0.35">
      <c r="A121" t="s">
        <v>51</v>
      </c>
      <c r="B121" t="s">
        <v>20</v>
      </c>
      <c r="C121">
        <v>37</v>
      </c>
      <c r="D121">
        <v>144</v>
      </c>
      <c r="E121">
        <v>15</v>
      </c>
      <c r="F121">
        <v>40</v>
      </c>
      <c r="G121">
        <v>0</v>
      </c>
      <c r="H121">
        <v>0</v>
      </c>
      <c r="I121">
        <v>1</v>
      </c>
      <c r="J121">
        <v>24</v>
      </c>
      <c r="K121">
        <v>15</v>
      </c>
    </row>
    <row r="122" spans="1:11" x14ac:dyDescent="0.35">
      <c r="A122" t="s">
        <v>51</v>
      </c>
      <c r="B122" t="s">
        <v>21</v>
      </c>
      <c r="C122">
        <v>45</v>
      </c>
      <c r="D122">
        <v>122</v>
      </c>
      <c r="E122">
        <v>23</v>
      </c>
      <c r="F122">
        <v>66</v>
      </c>
      <c r="G122">
        <v>0</v>
      </c>
      <c r="H122">
        <v>0</v>
      </c>
      <c r="I122">
        <v>0</v>
      </c>
      <c r="J122">
        <v>30</v>
      </c>
      <c r="K122">
        <v>36</v>
      </c>
    </row>
    <row r="123" spans="1:11" x14ac:dyDescent="0.35">
      <c r="A123" t="s">
        <v>51</v>
      </c>
      <c r="B123" t="s">
        <v>22</v>
      </c>
      <c r="C123">
        <v>34</v>
      </c>
      <c r="D123">
        <v>100</v>
      </c>
      <c r="E123">
        <v>18</v>
      </c>
      <c r="F123">
        <v>35</v>
      </c>
      <c r="G123">
        <v>0</v>
      </c>
      <c r="H123">
        <v>0</v>
      </c>
      <c r="I123">
        <v>0</v>
      </c>
      <c r="J123">
        <v>19</v>
      </c>
      <c r="K123">
        <v>16</v>
      </c>
    </row>
    <row r="124" spans="1:11" x14ac:dyDescent="0.35">
      <c r="A124" t="s">
        <v>51</v>
      </c>
      <c r="B124" t="s">
        <v>23</v>
      </c>
      <c r="C124">
        <v>66</v>
      </c>
      <c r="D124">
        <v>158</v>
      </c>
      <c r="E124">
        <v>33</v>
      </c>
      <c r="F124">
        <v>98</v>
      </c>
      <c r="G124">
        <v>0</v>
      </c>
      <c r="H124">
        <v>0</v>
      </c>
      <c r="I124">
        <v>0</v>
      </c>
      <c r="J124">
        <v>68</v>
      </c>
      <c r="K124">
        <v>30</v>
      </c>
    </row>
    <row r="125" spans="1:11" x14ac:dyDescent="0.35">
      <c r="A125" t="s">
        <v>51</v>
      </c>
      <c r="B125" t="s">
        <v>24</v>
      </c>
      <c r="C125">
        <v>44</v>
      </c>
      <c r="D125">
        <v>127</v>
      </c>
      <c r="E125">
        <v>10</v>
      </c>
      <c r="F125">
        <v>60</v>
      </c>
      <c r="G125">
        <v>1</v>
      </c>
      <c r="H125">
        <v>0</v>
      </c>
      <c r="I125">
        <v>0</v>
      </c>
      <c r="J125">
        <v>30</v>
      </c>
      <c r="K125">
        <v>29</v>
      </c>
    </row>
    <row r="126" spans="1:11" x14ac:dyDescent="0.35">
      <c r="A126" t="s">
        <v>51</v>
      </c>
      <c r="B126" t="s">
        <v>25</v>
      </c>
      <c r="C126">
        <v>97</v>
      </c>
      <c r="D126">
        <v>270</v>
      </c>
      <c r="E126">
        <v>28</v>
      </c>
      <c r="F126">
        <v>100</v>
      </c>
      <c r="G126">
        <v>0</v>
      </c>
      <c r="H126">
        <v>0</v>
      </c>
      <c r="I126">
        <v>0</v>
      </c>
      <c r="J126">
        <v>45</v>
      </c>
      <c r="K126">
        <v>55</v>
      </c>
    </row>
    <row r="127" spans="1:11" x14ac:dyDescent="0.35">
      <c r="A127" t="s">
        <v>51</v>
      </c>
      <c r="B127" t="s">
        <v>26</v>
      </c>
      <c r="C127">
        <v>307</v>
      </c>
      <c r="D127">
        <v>562</v>
      </c>
      <c r="E127">
        <v>57</v>
      </c>
      <c r="F127">
        <v>436</v>
      </c>
      <c r="G127">
        <v>0</v>
      </c>
      <c r="H127">
        <v>0</v>
      </c>
      <c r="I127">
        <v>2</v>
      </c>
      <c r="J127">
        <v>260</v>
      </c>
      <c r="K127">
        <v>174</v>
      </c>
    </row>
    <row r="128" spans="1:11" x14ac:dyDescent="0.35">
      <c r="A128" t="s">
        <v>51</v>
      </c>
      <c r="B128" t="s">
        <v>27</v>
      </c>
      <c r="C128">
        <v>73</v>
      </c>
      <c r="D128">
        <v>218</v>
      </c>
      <c r="E128">
        <v>13</v>
      </c>
      <c r="F128">
        <v>83</v>
      </c>
      <c r="G128">
        <v>1</v>
      </c>
      <c r="H128">
        <v>0</v>
      </c>
      <c r="I128">
        <v>0</v>
      </c>
      <c r="J128">
        <v>38</v>
      </c>
      <c r="K128">
        <v>44</v>
      </c>
    </row>
    <row r="129" spans="1:11" x14ac:dyDescent="0.35">
      <c r="A129" t="s">
        <v>51</v>
      </c>
      <c r="B129" t="s">
        <v>28</v>
      </c>
      <c r="C129">
        <v>27</v>
      </c>
      <c r="D129">
        <v>85</v>
      </c>
      <c r="E129">
        <v>16</v>
      </c>
      <c r="F129">
        <v>27</v>
      </c>
      <c r="G129">
        <v>1</v>
      </c>
      <c r="H129">
        <v>0</v>
      </c>
      <c r="I129">
        <v>0</v>
      </c>
      <c r="J129">
        <v>10</v>
      </c>
      <c r="K129">
        <v>16</v>
      </c>
    </row>
    <row r="130" spans="1:11" x14ac:dyDescent="0.35">
      <c r="A130" t="s">
        <v>51</v>
      </c>
      <c r="B130" t="s">
        <v>29</v>
      </c>
      <c r="C130">
        <v>94</v>
      </c>
      <c r="D130">
        <v>312</v>
      </c>
      <c r="E130">
        <v>65</v>
      </c>
      <c r="F130">
        <v>137</v>
      </c>
      <c r="G130">
        <v>0</v>
      </c>
      <c r="H130">
        <v>2</v>
      </c>
      <c r="I130">
        <v>0</v>
      </c>
      <c r="J130">
        <v>89</v>
      </c>
      <c r="K130">
        <v>46</v>
      </c>
    </row>
    <row r="131" spans="1:11" x14ac:dyDescent="0.35">
      <c r="A131" t="s">
        <v>51</v>
      </c>
      <c r="B131" t="s">
        <v>30</v>
      </c>
      <c r="C131">
        <v>174</v>
      </c>
      <c r="D131">
        <v>684</v>
      </c>
      <c r="E131">
        <v>144</v>
      </c>
      <c r="F131">
        <v>201</v>
      </c>
      <c r="G131">
        <v>0</v>
      </c>
      <c r="H131">
        <v>0</v>
      </c>
      <c r="I131">
        <v>1</v>
      </c>
      <c r="J131">
        <v>118</v>
      </c>
      <c r="K131">
        <v>82</v>
      </c>
    </row>
    <row r="132" spans="1:11" x14ac:dyDescent="0.35">
      <c r="A132" t="s">
        <v>51</v>
      </c>
      <c r="B132" t="s">
        <v>31</v>
      </c>
      <c r="C132">
        <v>32</v>
      </c>
      <c r="D132">
        <v>131</v>
      </c>
      <c r="E132">
        <v>53</v>
      </c>
      <c r="F132">
        <v>33</v>
      </c>
      <c r="G132">
        <v>0</v>
      </c>
      <c r="H132">
        <v>0</v>
      </c>
      <c r="I132">
        <v>0</v>
      </c>
      <c r="J132">
        <v>16</v>
      </c>
      <c r="K132">
        <v>17</v>
      </c>
    </row>
    <row r="133" spans="1:11" x14ac:dyDescent="0.35">
      <c r="A133" t="s">
        <v>51</v>
      </c>
      <c r="B133" t="s">
        <v>32</v>
      </c>
      <c r="C133">
        <v>18</v>
      </c>
      <c r="D133">
        <v>98</v>
      </c>
      <c r="E133">
        <v>33</v>
      </c>
      <c r="F133">
        <v>27</v>
      </c>
      <c r="G133">
        <v>0</v>
      </c>
      <c r="H133">
        <v>0</v>
      </c>
      <c r="I133">
        <v>0</v>
      </c>
      <c r="J133">
        <v>21</v>
      </c>
      <c r="K133">
        <v>6</v>
      </c>
    </row>
    <row r="134" spans="1:11" x14ac:dyDescent="0.35">
      <c r="A134" t="s">
        <v>51</v>
      </c>
      <c r="B134" t="s">
        <v>33</v>
      </c>
      <c r="C134">
        <v>54</v>
      </c>
      <c r="D134">
        <v>159</v>
      </c>
      <c r="E134">
        <v>59</v>
      </c>
      <c r="F134">
        <v>58</v>
      </c>
      <c r="G134">
        <v>0</v>
      </c>
      <c r="H134">
        <v>0</v>
      </c>
      <c r="I134">
        <v>1</v>
      </c>
      <c r="J134">
        <v>41</v>
      </c>
      <c r="K134">
        <v>16</v>
      </c>
    </row>
    <row r="135" spans="1:11" x14ac:dyDescent="0.35">
      <c r="A135" t="s">
        <v>51</v>
      </c>
      <c r="B135" t="s">
        <v>34</v>
      </c>
      <c r="C135">
        <v>95</v>
      </c>
      <c r="D135">
        <v>280</v>
      </c>
      <c r="E135">
        <v>42</v>
      </c>
      <c r="F135">
        <v>137</v>
      </c>
      <c r="G135">
        <v>0</v>
      </c>
      <c r="H135">
        <v>0</v>
      </c>
      <c r="I135">
        <v>1</v>
      </c>
      <c r="J135">
        <v>72</v>
      </c>
      <c r="K135">
        <v>64</v>
      </c>
    </row>
    <row r="136" spans="1:11" x14ac:dyDescent="0.35">
      <c r="A136" t="s">
        <v>51</v>
      </c>
      <c r="B136" t="s">
        <v>35</v>
      </c>
      <c r="C136">
        <v>78</v>
      </c>
      <c r="D136">
        <v>255</v>
      </c>
      <c r="E136">
        <v>21</v>
      </c>
      <c r="F136">
        <v>108</v>
      </c>
      <c r="G136">
        <v>0</v>
      </c>
      <c r="H136">
        <v>0</v>
      </c>
      <c r="I136">
        <v>0</v>
      </c>
      <c r="J136">
        <v>65</v>
      </c>
      <c r="K136">
        <v>43</v>
      </c>
    </row>
    <row r="137" spans="1:11" x14ac:dyDescent="0.35">
      <c r="A137" t="s">
        <v>51</v>
      </c>
      <c r="B137" t="s">
        <v>36</v>
      </c>
      <c r="C137">
        <v>141</v>
      </c>
      <c r="D137">
        <v>233</v>
      </c>
      <c r="E137">
        <v>41</v>
      </c>
      <c r="F137">
        <v>144</v>
      </c>
      <c r="G137">
        <v>0</v>
      </c>
      <c r="H137">
        <v>1</v>
      </c>
      <c r="I137">
        <v>2</v>
      </c>
      <c r="J137">
        <v>71</v>
      </c>
      <c r="K137">
        <v>70</v>
      </c>
    </row>
    <row r="138" spans="1:11" x14ac:dyDescent="0.35">
      <c r="A138" t="s">
        <v>51</v>
      </c>
      <c r="B138" t="s">
        <v>37</v>
      </c>
      <c r="C138">
        <v>212</v>
      </c>
      <c r="D138">
        <v>535</v>
      </c>
      <c r="E138">
        <v>33</v>
      </c>
      <c r="F138">
        <v>265</v>
      </c>
      <c r="G138">
        <v>0</v>
      </c>
      <c r="H138">
        <v>0</v>
      </c>
      <c r="I138">
        <v>0</v>
      </c>
      <c r="J138">
        <v>126</v>
      </c>
      <c r="K138">
        <v>139</v>
      </c>
    </row>
    <row r="139" spans="1:11" x14ac:dyDescent="0.35">
      <c r="A139" t="s">
        <v>51</v>
      </c>
      <c r="B139" t="s">
        <v>38</v>
      </c>
      <c r="C139">
        <v>219</v>
      </c>
      <c r="D139">
        <v>577</v>
      </c>
      <c r="E139">
        <v>150</v>
      </c>
      <c r="F139">
        <v>273</v>
      </c>
      <c r="G139">
        <v>0</v>
      </c>
      <c r="H139">
        <v>0</v>
      </c>
      <c r="I139">
        <v>25</v>
      </c>
      <c r="J139">
        <v>162</v>
      </c>
      <c r="K139">
        <v>86</v>
      </c>
    </row>
    <row r="140" spans="1:11" x14ac:dyDescent="0.35">
      <c r="A140" t="s">
        <v>51</v>
      </c>
      <c r="B140" t="s">
        <v>39</v>
      </c>
      <c r="C140">
        <v>299</v>
      </c>
      <c r="D140">
        <v>618</v>
      </c>
      <c r="E140">
        <v>98</v>
      </c>
      <c r="F140">
        <v>312</v>
      </c>
      <c r="G140">
        <v>2</v>
      </c>
      <c r="H140">
        <v>0</v>
      </c>
      <c r="I140">
        <v>0</v>
      </c>
      <c r="J140">
        <v>253</v>
      </c>
      <c r="K140">
        <v>57</v>
      </c>
    </row>
    <row r="141" spans="1:11" x14ac:dyDescent="0.35">
      <c r="A141" t="s">
        <v>51</v>
      </c>
      <c r="B141" t="s">
        <v>40</v>
      </c>
      <c r="C141">
        <v>96</v>
      </c>
      <c r="D141">
        <v>251</v>
      </c>
      <c r="E141">
        <v>51</v>
      </c>
      <c r="F141">
        <v>113</v>
      </c>
      <c r="G141">
        <v>0</v>
      </c>
      <c r="H141">
        <v>0</v>
      </c>
      <c r="I141">
        <v>0</v>
      </c>
      <c r="J141">
        <v>72</v>
      </c>
      <c r="K141">
        <v>41</v>
      </c>
    </row>
    <row r="142" spans="1:11" x14ac:dyDescent="0.35">
      <c r="A142" t="s">
        <v>51</v>
      </c>
      <c r="B142" t="s">
        <v>41</v>
      </c>
      <c r="C142">
        <v>105</v>
      </c>
      <c r="D142">
        <v>324</v>
      </c>
      <c r="E142">
        <v>82</v>
      </c>
      <c r="F142">
        <v>134</v>
      </c>
      <c r="G142">
        <v>0</v>
      </c>
      <c r="H142">
        <v>0</v>
      </c>
      <c r="I142">
        <v>0</v>
      </c>
      <c r="J142">
        <v>78</v>
      </c>
      <c r="K142">
        <v>56</v>
      </c>
    </row>
    <row r="143" spans="1:11" x14ac:dyDescent="0.35">
      <c r="A143" t="s">
        <v>51</v>
      </c>
      <c r="B143" t="s">
        <v>42</v>
      </c>
      <c r="C143">
        <v>137</v>
      </c>
      <c r="D143">
        <v>344</v>
      </c>
      <c r="E143">
        <v>58</v>
      </c>
      <c r="F143">
        <v>159</v>
      </c>
      <c r="G143">
        <v>0</v>
      </c>
      <c r="H143">
        <v>0</v>
      </c>
      <c r="I143">
        <v>4</v>
      </c>
      <c r="J143">
        <v>88</v>
      </c>
      <c r="K143">
        <v>67</v>
      </c>
    </row>
    <row r="144" spans="1:11" x14ac:dyDescent="0.35">
      <c r="A144" t="s">
        <v>51</v>
      </c>
      <c r="B144" t="s">
        <v>43</v>
      </c>
      <c r="C144">
        <v>77</v>
      </c>
      <c r="D144">
        <v>249</v>
      </c>
      <c r="E144">
        <v>25</v>
      </c>
      <c r="F144">
        <v>77</v>
      </c>
      <c r="G144">
        <v>0</v>
      </c>
      <c r="H144">
        <v>0</v>
      </c>
      <c r="I144">
        <v>0</v>
      </c>
      <c r="J144">
        <v>23</v>
      </c>
      <c r="K144">
        <v>54</v>
      </c>
    </row>
    <row r="145" spans="1:11" x14ac:dyDescent="0.35">
      <c r="A145" t="s">
        <v>51</v>
      </c>
      <c r="B145" t="s">
        <v>44</v>
      </c>
      <c r="C145">
        <v>31</v>
      </c>
      <c r="D145">
        <v>88</v>
      </c>
      <c r="E145">
        <v>23</v>
      </c>
      <c r="F145">
        <v>36</v>
      </c>
      <c r="G145">
        <v>0</v>
      </c>
      <c r="H145">
        <v>0</v>
      </c>
      <c r="I145">
        <v>0</v>
      </c>
      <c r="J145">
        <v>16</v>
      </c>
      <c r="K145">
        <v>20</v>
      </c>
    </row>
    <row r="146" spans="1:11" x14ac:dyDescent="0.35">
      <c r="A146" t="s">
        <v>51</v>
      </c>
      <c r="B146" t="s">
        <v>45</v>
      </c>
      <c r="C146">
        <v>27</v>
      </c>
      <c r="D146">
        <v>78</v>
      </c>
      <c r="E146">
        <v>15</v>
      </c>
      <c r="F146">
        <v>34</v>
      </c>
      <c r="G146">
        <v>0</v>
      </c>
      <c r="H146">
        <v>0</v>
      </c>
      <c r="I146">
        <v>0</v>
      </c>
      <c r="J146">
        <v>26</v>
      </c>
      <c r="K146">
        <v>8</v>
      </c>
    </row>
    <row r="147" spans="1:11" x14ac:dyDescent="0.35">
      <c r="A147" t="s">
        <v>51</v>
      </c>
      <c r="B147" t="s">
        <v>46</v>
      </c>
      <c r="C147">
        <v>45</v>
      </c>
      <c r="D147">
        <v>128</v>
      </c>
      <c r="E147">
        <v>3</v>
      </c>
      <c r="F147">
        <v>66</v>
      </c>
      <c r="G147">
        <v>0</v>
      </c>
      <c r="H147">
        <v>0</v>
      </c>
      <c r="I147">
        <v>0</v>
      </c>
      <c r="J147">
        <v>18</v>
      </c>
      <c r="K147">
        <v>48</v>
      </c>
    </row>
    <row r="148" spans="1:11" x14ac:dyDescent="0.35">
      <c r="A148" t="s">
        <v>51</v>
      </c>
      <c r="B148" t="s">
        <v>47</v>
      </c>
      <c r="C148">
        <v>55</v>
      </c>
      <c r="D148">
        <v>292</v>
      </c>
      <c r="E148">
        <v>41</v>
      </c>
      <c r="F148">
        <v>66</v>
      </c>
      <c r="G148">
        <v>0</v>
      </c>
      <c r="H148">
        <v>0</v>
      </c>
      <c r="I148">
        <v>0</v>
      </c>
      <c r="J148">
        <v>33</v>
      </c>
      <c r="K148">
        <v>33</v>
      </c>
    </row>
    <row r="149" spans="1:11" x14ac:dyDescent="0.35">
      <c r="A149" t="s">
        <v>51</v>
      </c>
      <c r="B149" t="s">
        <v>48</v>
      </c>
      <c r="C149">
        <v>21</v>
      </c>
      <c r="D149">
        <v>56</v>
      </c>
      <c r="E149">
        <v>19</v>
      </c>
      <c r="F149">
        <v>21</v>
      </c>
      <c r="G149">
        <v>0</v>
      </c>
      <c r="H149">
        <v>0</v>
      </c>
      <c r="I149">
        <v>0</v>
      </c>
      <c r="J149">
        <v>9</v>
      </c>
      <c r="K149">
        <v>12</v>
      </c>
    </row>
    <row r="150" spans="1:11" x14ac:dyDescent="0.35">
      <c r="A150" t="s">
        <v>52</v>
      </c>
      <c r="B150" t="s">
        <v>12</v>
      </c>
      <c r="C150">
        <v>21</v>
      </c>
      <c r="D150">
        <v>57</v>
      </c>
      <c r="E150">
        <v>3</v>
      </c>
      <c r="F150">
        <v>27</v>
      </c>
      <c r="G150">
        <v>0</v>
      </c>
      <c r="H150">
        <v>0</v>
      </c>
      <c r="I150">
        <v>2</v>
      </c>
      <c r="J150">
        <v>8</v>
      </c>
      <c r="K150">
        <v>17</v>
      </c>
    </row>
    <row r="151" spans="1:11" x14ac:dyDescent="0.35">
      <c r="A151" t="s">
        <v>52</v>
      </c>
      <c r="B151" t="s">
        <v>13</v>
      </c>
      <c r="C151">
        <v>76</v>
      </c>
      <c r="D151">
        <v>191</v>
      </c>
      <c r="E151">
        <v>25</v>
      </c>
      <c r="F151">
        <v>92</v>
      </c>
      <c r="G151">
        <v>0</v>
      </c>
      <c r="H151">
        <v>0</v>
      </c>
      <c r="I151">
        <v>0</v>
      </c>
      <c r="J151">
        <v>62</v>
      </c>
      <c r="K151">
        <v>30</v>
      </c>
    </row>
    <row r="152" spans="1:11" x14ac:dyDescent="0.35">
      <c r="A152" t="s">
        <v>52</v>
      </c>
      <c r="B152" t="s">
        <v>14</v>
      </c>
      <c r="C152">
        <v>22</v>
      </c>
      <c r="D152">
        <v>39</v>
      </c>
      <c r="E152">
        <v>10</v>
      </c>
      <c r="F152">
        <v>23</v>
      </c>
      <c r="G152">
        <v>0</v>
      </c>
      <c r="H152">
        <v>0</v>
      </c>
      <c r="I152">
        <v>0</v>
      </c>
      <c r="J152">
        <v>12</v>
      </c>
      <c r="K152">
        <v>11</v>
      </c>
    </row>
    <row r="153" spans="1:11" x14ac:dyDescent="0.35">
      <c r="A153" t="s">
        <v>52</v>
      </c>
      <c r="B153" t="s">
        <v>15</v>
      </c>
      <c r="C153">
        <v>59</v>
      </c>
      <c r="D153">
        <v>156</v>
      </c>
      <c r="E153">
        <v>45</v>
      </c>
      <c r="F153">
        <v>64</v>
      </c>
      <c r="G153">
        <v>1</v>
      </c>
      <c r="H153">
        <v>0</v>
      </c>
      <c r="I153">
        <v>1</v>
      </c>
      <c r="J153">
        <v>24</v>
      </c>
      <c r="K153">
        <v>38</v>
      </c>
    </row>
    <row r="154" spans="1:11" x14ac:dyDescent="0.35">
      <c r="A154" t="s">
        <v>52</v>
      </c>
      <c r="B154" t="s">
        <v>16</v>
      </c>
      <c r="C154">
        <v>217</v>
      </c>
      <c r="D154">
        <v>882</v>
      </c>
      <c r="E154">
        <v>156</v>
      </c>
      <c r="F154">
        <v>247</v>
      </c>
      <c r="G154">
        <v>0</v>
      </c>
      <c r="H154">
        <v>0</v>
      </c>
      <c r="I154">
        <v>1</v>
      </c>
      <c r="J154">
        <v>124</v>
      </c>
      <c r="K154">
        <v>122</v>
      </c>
    </row>
    <row r="155" spans="1:11" x14ac:dyDescent="0.35">
      <c r="A155" t="s">
        <v>52</v>
      </c>
      <c r="B155" t="s">
        <v>17</v>
      </c>
      <c r="C155">
        <v>12</v>
      </c>
      <c r="D155">
        <v>37</v>
      </c>
      <c r="E155">
        <v>24</v>
      </c>
      <c r="F155">
        <v>19</v>
      </c>
      <c r="G155">
        <v>0</v>
      </c>
      <c r="H155">
        <v>0</v>
      </c>
      <c r="I155">
        <v>0</v>
      </c>
      <c r="J155">
        <v>16</v>
      </c>
      <c r="K155">
        <v>3</v>
      </c>
    </row>
    <row r="156" spans="1:11" x14ac:dyDescent="0.35">
      <c r="A156" t="s">
        <v>52</v>
      </c>
      <c r="B156" t="s">
        <v>18</v>
      </c>
      <c r="C156">
        <v>53</v>
      </c>
      <c r="D156">
        <v>123</v>
      </c>
      <c r="E156">
        <v>9</v>
      </c>
      <c r="F156">
        <v>51</v>
      </c>
      <c r="G156">
        <v>1</v>
      </c>
      <c r="H156">
        <v>0</v>
      </c>
      <c r="I156">
        <v>0</v>
      </c>
      <c r="J156">
        <v>34</v>
      </c>
      <c r="K156">
        <v>16</v>
      </c>
    </row>
    <row r="157" spans="1:11" x14ac:dyDescent="0.35">
      <c r="A157" t="s">
        <v>52</v>
      </c>
      <c r="B157" t="s">
        <v>19</v>
      </c>
      <c r="C157">
        <v>21</v>
      </c>
      <c r="D157">
        <v>70</v>
      </c>
      <c r="E157">
        <v>5</v>
      </c>
      <c r="F157">
        <v>21</v>
      </c>
      <c r="G157">
        <v>0</v>
      </c>
      <c r="H157">
        <v>0</v>
      </c>
      <c r="I157">
        <v>0</v>
      </c>
      <c r="J157">
        <v>13</v>
      </c>
      <c r="K157">
        <v>8</v>
      </c>
    </row>
    <row r="158" spans="1:11" x14ac:dyDescent="0.35">
      <c r="A158" t="s">
        <v>52</v>
      </c>
      <c r="B158" t="s">
        <v>20</v>
      </c>
      <c r="C158">
        <v>54</v>
      </c>
      <c r="D158">
        <v>133</v>
      </c>
      <c r="E158">
        <v>20</v>
      </c>
      <c r="F158">
        <v>70</v>
      </c>
      <c r="G158">
        <v>0</v>
      </c>
      <c r="H158">
        <v>0</v>
      </c>
      <c r="I158">
        <v>0</v>
      </c>
      <c r="J158">
        <v>48</v>
      </c>
      <c r="K158">
        <v>22</v>
      </c>
    </row>
    <row r="159" spans="1:11" x14ac:dyDescent="0.35">
      <c r="A159" t="s">
        <v>52</v>
      </c>
      <c r="B159" t="s">
        <v>21</v>
      </c>
      <c r="C159">
        <v>58</v>
      </c>
      <c r="D159">
        <v>172</v>
      </c>
      <c r="E159">
        <v>30</v>
      </c>
      <c r="F159">
        <v>71</v>
      </c>
      <c r="G159">
        <v>0</v>
      </c>
      <c r="H159">
        <v>0</v>
      </c>
      <c r="I159">
        <v>0</v>
      </c>
      <c r="J159">
        <v>29</v>
      </c>
      <c r="K159">
        <v>42</v>
      </c>
    </row>
    <row r="160" spans="1:11" x14ac:dyDescent="0.35">
      <c r="A160" t="s">
        <v>52</v>
      </c>
      <c r="B160" t="s">
        <v>22</v>
      </c>
      <c r="C160">
        <v>30</v>
      </c>
      <c r="D160">
        <v>87</v>
      </c>
      <c r="E160">
        <v>29</v>
      </c>
      <c r="F160">
        <v>33</v>
      </c>
      <c r="G160">
        <v>0</v>
      </c>
      <c r="H160">
        <v>0</v>
      </c>
      <c r="I160">
        <v>0</v>
      </c>
      <c r="J160">
        <v>16</v>
      </c>
      <c r="K160">
        <v>17</v>
      </c>
    </row>
    <row r="161" spans="1:11" x14ac:dyDescent="0.35">
      <c r="A161" t="s">
        <v>52</v>
      </c>
      <c r="B161" t="s">
        <v>23</v>
      </c>
      <c r="C161">
        <v>63</v>
      </c>
      <c r="D161">
        <v>125</v>
      </c>
      <c r="E161">
        <v>40</v>
      </c>
      <c r="F161">
        <v>87</v>
      </c>
      <c r="G161">
        <v>0</v>
      </c>
      <c r="H161">
        <v>0</v>
      </c>
      <c r="I161">
        <v>0</v>
      </c>
      <c r="J161">
        <v>61</v>
      </c>
      <c r="K161">
        <v>26</v>
      </c>
    </row>
    <row r="162" spans="1:11" x14ac:dyDescent="0.35">
      <c r="A162" t="s">
        <v>52</v>
      </c>
      <c r="B162" t="s">
        <v>24</v>
      </c>
      <c r="C162">
        <v>27</v>
      </c>
      <c r="D162">
        <v>62</v>
      </c>
      <c r="E162">
        <v>5</v>
      </c>
      <c r="F162">
        <v>38</v>
      </c>
      <c r="G162">
        <v>0</v>
      </c>
      <c r="H162">
        <v>0</v>
      </c>
      <c r="I162">
        <v>0</v>
      </c>
      <c r="J162">
        <v>18</v>
      </c>
      <c r="K162">
        <v>20</v>
      </c>
    </row>
    <row r="163" spans="1:11" x14ac:dyDescent="0.35">
      <c r="A163" t="s">
        <v>52</v>
      </c>
      <c r="B163" t="s">
        <v>25</v>
      </c>
      <c r="C163">
        <v>56</v>
      </c>
      <c r="D163">
        <v>134</v>
      </c>
      <c r="E163">
        <v>21</v>
      </c>
      <c r="F163">
        <v>63</v>
      </c>
      <c r="G163">
        <v>0</v>
      </c>
      <c r="H163">
        <v>0</v>
      </c>
      <c r="I163">
        <v>0</v>
      </c>
      <c r="J163">
        <v>24</v>
      </c>
      <c r="K163">
        <v>39</v>
      </c>
    </row>
    <row r="164" spans="1:11" x14ac:dyDescent="0.35">
      <c r="A164" t="s">
        <v>52</v>
      </c>
      <c r="B164" t="s">
        <v>26</v>
      </c>
      <c r="C164">
        <v>280</v>
      </c>
      <c r="D164">
        <v>621</v>
      </c>
      <c r="E164">
        <v>66</v>
      </c>
      <c r="F164">
        <v>328</v>
      </c>
      <c r="G164">
        <v>0</v>
      </c>
      <c r="H164">
        <v>0</v>
      </c>
      <c r="I164">
        <v>0</v>
      </c>
      <c r="J164">
        <v>172</v>
      </c>
      <c r="K164">
        <v>156</v>
      </c>
    </row>
    <row r="165" spans="1:11" x14ac:dyDescent="0.35">
      <c r="A165" t="s">
        <v>52</v>
      </c>
      <c r="B165" t="s">
        <v>27</v>
      </c>
      <c r="C165">
        <v>90</v>
      </c>
      <c r="D165">
        <v>256</v>
      </c>
      <c r="E165">
        <v>30</v>
      </c>
      <c r="F165">
        <v>112</v>
      </c>
      <c r="G165">
        <v>0</v>
      </c>
      <c r="H165">
        <v>0</v>
      </c>
      <c r="I165">
        <v>0</v>
      </c>
      <c r="J165">
        <v>44</v>
      </c>
      <c r="K165">
        <v>68</v>
      </c>
    </row>
    <row r="166" spans="1:11" x14ac:dyDescent="0.35">
      <c r="A166" t="s">
        <v>52</v>
      </c>
      <c r="B166" t="s">
        <v>28</v>
      </c>
      <c r="C166">
        <v>37</v>
      </c>
      <c r="D166">
        <v>130</v>
      </c>
      <c r="E166">
        <v>22</v>
      </c>
      <c r="F166">
        <v>38</v>
      </c>
      <c r="G166">
        <v>0</v>
      </c>
      <c r="H166">
        <v>0</v>
      </c>
      <c r="I166">
        <v>0</v>
      </c>
      <c r="J166">
        <v>20</v>
      </c>
      <c r="K166">
        <v>18</v>
      </c>
    </row>
    <row r="167" spans="1:11" x14ac:dyDescent="0.35">
      <c r="A167" t="s">
        <v>52</v>
      </c>
      <c r="B167" t="s">
        <v>29</v>
      </c>
      <c r="C167">
        <v>129</v>
      </c>
      <c r="D167">
        <v>510</v>
      </c>
      <c r="E167">
        <v>62</v>
      </c>
      <c r="F167">
        <v>221</v>
      </c>
      <c r="G167">
        <v>0</v>
      </c>
      <c r="H167">
        <v>0</v>
      </c>
      <c r="I167">
        <v>0</v>
      </c>
      <c r="J167">
        <v>142</v>
      </c>
      <c r="K167">
        <v>79</v>
      </c>
    </row>
    <row r="168" spans="1:11" x14ac:dyDescent="0.35">
      <c r="A168" t="s">
        <v>52</v>
      </c>
      <c r="B168" t="s">
        <v>30</v>
      </c>
      <c r="C168">
        <v>177</v>
      </c>
      <c r="D168">
        <v>691</v>
      </c>
      <c r="E168">
        <v>120</v>
      </c>
      <c r="F168">
        <v>188</v>
      </c>
      <c r="G168">
        <v>0</v>
      </c>
      <c r="H168">
        <v>0</v>
      </c>
      <c r="I168">
        <v>5</v>
      </c>
      <c r="J168">
        <v>121</v>
      </c>
      <c r="K168">
        <v>62</v>
      </c>
    </row>
    <row r="169" spans="1:11" x14ac:dyDescent="0.35">
      <c r="A169" t="s">
        <v>52</v>
      </c>
      <c r="B169" t="s">
        <v>31</v>
      </c>
      <c r="C169">
        <v>40</v>
      </c>
      <c r="D169">
        <v>190</v>
      </c>
      <c r="E169">
        <v>40</v>
      </c>
      <c r="F169">
        <v>51</v>
      </c>
      <c r="G169">
        <v>0</v>
      </c>
      <c r="H169">
        <v>0</v>
      </c>
      <c r="I169">
        <v>0</v>
      </c>
      <c r="J169">
        <v>30</v>
      </c>
      <c r="K169">
        <v>21</v>
      </c>
    </row>
    <row r="170" spans="1:11" x14ac:dyDescent="0.35">
      <c r="A170" t="s">
        <v>52</v>
      </c>
      <c r="B170" t="s">
        <v>32</v>
      </c>
      <c r="C170">
        <v>10</v>
      </c>
      <c r="D170">
        <v>38</v>
      </c>
      <c r="E170">
        <v>13</v>
      </c>
      <c r="F170">
        <v>17</v>
      </c>
      <c r="G170">
        <v>0</v>
      </c>
      <c r="H170">
        <v>0</v>
      </c>
      <c r="I170">
        <v>0</v>
      </c>
      <c r="J170">
        <v>11</v>
      </c>
      <c r="K170">
        <v>6</v>
      </c>
    </row>
    <row r="171" spans="1:11" x14ac:dyDescent="0.35">
      <c r="A171" t="s">
        <v>52</v>
      </c>
      <c r="B171" t="s">
        <v>33</v>
      </c>
      <c r="C171">
        <v>62</v>
      </c>
      <c r="D171">
        <v>248</v>
      </c>
      <c r="E171">
        <v>28</v>
      </c>
      <c r="F171">
        <v>64</v>
      </c>
      <c r="G171">
        <v>0</v>
      </c>
      <c r="H171">
        <v>0</v>
      </c>
      <c r="I171">
        <v>0</v>
      </c>
      <c r="J171">
        <v>47</v>
      </c>
      <c r="K171">
        <v>17</v>
      </c>
    </row>
    <row r="172" spans="1:11" x14ac:dyDescent="0.35">
      <c r="A172" t="s">
        <v>52</v>
      </c>
      <c r="B172" t="s">
        <v>34</v>
      </c>
      <c r="C172">
        <v>137</v>
      </c>
      <c r="D172">
        <v>428</v>
      </c>
      <c r="E172">
        <v>68</v>
      </c>
      <c r="F172">
        <v>232</v>
      </c>
      <c r="G172">
        <v>1</v>
      </c>
      <c r="H172">
        <v>0</v>
      </c>
      <c r="I172">
        <v>0</v>
      </c>
      <c r="J172">
        <v>105</v>
      </c>
      <c r="K172">
        <v>126</v>
      </c>
    </row>
    <row r="173" spans="1:11" x14ac:dyDescent="0.35">
      <c r="A173" t="s">
        <v>52</v>
      </c>
      <c r="B173" t="s">
        <v>35</v>
      </c>
      <c r="C173">
        <v>108</v>
      </c>
      <c r="D173">
        <v>365</v>
      </c>
      <c r="E173">
        <v>76</v>
      </c>
      <c r="F173">
        <v>136</v>
      </c>
      <c r="G173">
        <v>0</v>
      </c>
      <c r="H173">
        <v>0</v>
      </c>
      <c r="I173">
        <v>0</v>
      </c>
      <c r="J173">
        <v>64</v>
      </c>
      <c r="K173">
        <v>72</v>
      </c>
    </row>
    <row r="174" spans="1:11" x14ac:dyDescent="0.35">
      <c r="A174" t="s">
        <v>52</v>
      </c>
      <c r="B174" t="s">
        <v>36</v>
      </c>
      <c r="C174">
        <v>159</v>
      </c>
      <c r="D174">
        <v>262</v>
      </c>
      <c r="E174">
        <v>43</v>
      </c>
      <c r="F174">
        <v>156</v>
      </c>
      <c r="G174">
        <v>2</v>
      </c>
      <c r="H174">
        <v>0</v>
      </c>
      <c r="I174">
        <v>3</v>
      </c>
      <c r="J174">
        <v>84</v>
      </c>
      <c r="K174">
        <v>67</v>
      </c>
    </row>
    <row r="175" spans="1:11" x14ac:dyDescent="0.35">
      <c r="A175" t="s">
        <v>52</v>
      </c>
      <c r="B175" t="s">
        <v>37</v>
      </c>
      <c r="C175">
        <v>263</v>
      </c>
      <c r="D175">
        <v>686</v>
      </c>
      <c r="E175">
        <v>59</v>
      </c>
      <c r="F175">
        <v>301</v>
      </c>
      <c r="G175">
        <v>3</v>
      </c>
      <c r="H175">
        <v>0</v>
      </c>
      <c r="I175">
        <v>0</v>
      </c>
      <c r="J175">
        <v>92</v>
      </c>
      <c r="K175">
        <v>206</v>
      </c>
    </row>
    <row r="176" spans="1:11" x14ac:dyDescent="0.35">
      <c r="A176" t="s">
        <v>52</v>
      </c>
      <c r="B176" t="s">
        <v>38</v>
      </c>
      <c r="C176">
        <v>180</v>
      </c>
      <c r="D176">
        <v>759</v>
      </c>
      <c r="E176">
        <v>108</v>
      </c>
      <c r="F176">
        <v>225</v>
      </c>
      <c r="G176">
        <v>0</v>
      </c>
      <c r="H176">
        <v>0</v>
      </c>
      <c r="I176">
        <v>3</v>
      </c>
      <c r="J176">
        <v>154</v>
      </c>
      <c r="K176">
        <v>68</v>
      </c>
    </row>
    <row r="177" spans="1:11" x14ac:dyDescent="0.35">
      <c r="A177" t="s">
        <v>52</v>
      </c>
      <c r="B177" t="s">
        <v>39</v>
      </c>
      <c r="C177">
        <v>286</v>
      </c>
      <c r="D177">
        <v>633</v>
      </c>
      <c r="E177">
        <v>129</v>
      </c>
      <c r="F177">
        <v>299</v>
      </c>
      <c r="G177">
        <v>0</v>
      </c>
      <c r="H177">
        <v>0</v>
      </c>
      <c r="I177">
        <v>0</v>
      </c>
      <c r="J177">
        <v>239</v>
      </c>
      <c r="K177">
        <v>60</v>
      </c>
    </row>
    <row r="178" spans="1:11" x14ac:dyDescent="0.35">
      <c r="A178" t="s">
        <v>52</v>
      </c>
      <c r="B178" t="s">
        <v>40</v>
      </c>
      <c r="C178">
        <v>134</v>
      </c>
      <c r="D178">
        <v>247</v>
      </c>
      <c r="E178">
        <v>62</v>
      </c>
      <c r="F178">
        <v>162</v>
      </c>
      <c r="G178">
        <v>0</v>
      </c>
      <c r="H178">
        <v>0</v>
      </c>
      <c r="I178">
        <v>2</v>
      </c>
      <c r="J178">
        <v>95</v>
      </c>
      <c r="K178">
        <v>65</v>
      </c>
    </row>
    <row r="179" spans="1:11" x14ac:dyDescent="0.35">
      <c r="A179" t="s">
        <v>52</v>
      </c>
      <c r="B179" t="s">
        <v>41</v>
      </c>
      <c r="C179">
        <v>107</v>
      </c>
      <c r="D179">
        <v>302</v>
      </c>
      <c r="E179">
        <v>63</v>
      </c>
      <c r="F179">
        <v>134</v>
      </c>
      <c r="G179">
        <v>0</v>
      </c>
      <c r="H179">
        <v>0</v>
      </c>
      <c r="I179">
        <v>0</v>
      </c>
      <c r="J179">
        <v>73</v>
      </c>
      <c r="K179">
        <v>61</v>
      </c>
    </row>
    <row r="180" spans="1:11" x14ac:dyDescent="0.35">
      <c r="A180" t="s">
        <v>52</v>
      </c>
      <c r="B180" t="s">
        <v>42</v>
      </c>
      <c r="C180">
        <v>163</v>
      </c>
      <c r="D180">
        <v>494</v>
      </c>
      <c r="E180">
        <v>93</v>
      </c>
      <c r="F180">
        <v>185</v>
      </c>
      <c r="G180">
        <v>1</v>
      </c>
      <c r="H180">
        <v>0</v>
      </c>
      <c r="I180">
        <v>5</v>
      </c>
      <c r="J180">
        <v>101</v>
      </c>
      <c r="K180">
        <v>78</v>
      </c>
    </row>
    <row r="181" spans="1:11" x14ac:dyDescent="0.35">
      <c r="A181" t="s">
        <v>52</v>
      </c>
      <c r="B181" t="s">
        <v>43</v>
      </c>
      <c r="C181">
        <v>74</v>
      </c>
      <c r="D181">
        <v>261</v>
      </c>
      <c r="E181">
        <v>34</v>
      </c>
      <c r="F181">
        <v>80</v>
      </c>
      <c r="G181">
        <v>2</v>
      </c>
      <c r="H181">
        <v>0</v>
      </c>
      <c r="I181">
        <v>0</v>
      </c>
      <c r="J181">
        <v>31</v>
      </c>
      <c r="K181">
        <v>47</v>
      </c>
    </row>
    <row r="182" spans="1:11" x14ac:dyDescent="0.35">
      <c r="A182" t="s">
        <v>52</v>
      </c>
      <c r="B182" t="s">
        <v>44</v>
      </c>
      <c r="C182">
        <v>27</v>
      </c>
      <c r="D182">
        <v>135</v>
      </c>
      <c r="E182">
        <v>23</v>
      </c>
      <c r="F182">
        <v>37</v>
      </c>
      <c r="G182">
        <v>0</v>
      </c>
      <c r="H182">
        <v>0</v>
      </c>
      <c r="I182">
        <v>0</v>
      </c>
      <c r="J182">
        <v>14</v>
      </c>
      <c r="K182">
        <v>23</v>
      </c>
    </row>
    <row r="183" spans="1:11" x14ac:dyDescent="0.35">
      <c r="A183" t="s">
        <v>52</v>
      </c>
      <c r="B183" t="s">
        <v>45</v>
      </c>
      <c r="C183">
        <v>35</v>
      </c>
      <c r="D183">
        <v>146</v>
      </c>
      <c r="E183">
        <v>25</v>
      </c>
      <c r="F183">
        <v>65</v>
      </c>
      <c r="G183">
        <v>0</v>
      </c>
      <c r="H183">
        <v>0</v>
      </c>
      <c r="I183">
        <v>0</v>
      </c>
      <c r="J183">
        <v>61</v>
      </c>
      <c r="K183">
        <v>4</v>
      </c>
    </row>
    <row r="184" spans="1:11" x14ac:dyDescent="0.35">
      <c r="A184" t="s">
        <v>52</v>
      </c>
      <c r="B184" t="s">
        <v>46</v>
      </c>
      <c r="C184">
        <v>70</v>
      </c>
      <c r="D184">
        <v>178</v>
      </c>
      <c r="E184">
        <v>9</v>
      </c>
      <c r="F184">
        <v>78</v>
      </c>
      <c r="G184">
        <v>0</v>
      </c>
      <c r="H184">
        <v>0</v>
      </c>
      <c r="I184">
        <v>0</v>
      </c>
      <c r="J184">
        <v>25</v>
      </c>
      <c r="K184">
        <v>53</v>
      </c>
    </row>
    <row r="185" spans="1:11" x14ac:dyDescent="0.35">
      <c r="A185" t="s">
        <v>52</v>
      </c>
      <c r="B185" t="s">
        <v>47</v>
      </c>
      <c r="C185">
        <v>45</v>
      </c>
      <c r="D185">
        <v>188</v>
      </c>
      <c r="E185">
        <v>25</v>
      </c>
      <c r="F185">
        <v>59</v>
      </c>
      <c r="G185">
        <v>0</v>
      </c>
      <c r="H185">
        <v>0</v>
      </c>
      <c r="I185">
        <v>0</v>
      </c>
      <c r="J185">
        <v>29</v>
      </c>
      <c r="K185">
        <v>30</v>
      </c>
    </row>
    <row r="186" spans="1:11" x14ac:dyDescent="0.35">
      <c r="A186" t="s">
        <v>52</v>
      </c>
      <c r="B186" t="s">
        <v>48</v>
      </c>
      <c r="C186">
        <v>25</v>
      </c>
      <c r="D186">
        <v>135</v>
      </c>
      <c r="E186">
        <v>32</v>
      </c>
      <c r="F186">
        <v>32</v>
      </c>
      <c r="G186">
        <v>0</v>
      </c>
      <c r="H186">
        <v>0</v>
      </c>
      <c r="I186">
        <v>0</v>
      </c>
      <c r="J186">
        <v>22</v>
      </c>
      <c r="K186">
        <v>10</v>
      </c>
    </row>
    <row r="187" spans="1:11" x14ac:dyDescent="0.35">
      <c r="A187" t="s">
        <v>53</v>
      </c>
      <c r="B187" t="s">
        <v>12</v>
      </c>
      <c r="C187">
        <v>33</v>
      </c>
      <c r="D187">
        <v>144</v>
      </c>
      <c r="E187">
        <v>13</v>
      </c>
      <c r="F187">
        <v>41</v>
      </c>
      <c r="G187">
        <v>1</v>
      </c>
      <c r="H187">
        <v>0</v>
      </c>
      <c r="I187">
        <v>0</v>
      </c>
      <c r="J187">
        <v>20</v>
      </c>
      <c r="K187">
        <v>20</v>
      </c>
    </row>
    <row r="188" spans="1:11" x14ac:dyDescent="0.35">
      <c r="A188" t="s">
        <v>53</v>
      </c>
      <c r="B188" t="s">
        <v>13</v>
      </c>
      <c r="C188">
        <v>79</v>
      </c>
      <c r="D188">
        <v>245</v>
      </c>
      <c r="E188">
        <v>61</v>
      </c>
      <c r="F188">
        <v>101</v>
      </c>
      <c r="G188">
        <v>0</v>
      </c>
      <c r="H188">
        <v>0</v>
      </c>
      <c r="I188">
        <v>0</v>
      </c>
      <c r="J188">
        <v>75</v>
      </c>
      <c r="K188">
        <v>26</v>
      </c>
    </row>
    <row r="189" spans="1:11" x14ac:dyDescent="0.35">
      <c r="A189" t="s">
        <v>53</v>
      </c>
      <c r="B189" t="s">
        <v>14</v>
      </c>
      <c r="C189">
        <v>16</v>
      </c>
      <c r="D189">
        <v>35</v>
      </c>
      <c r="E189">
        <v>7</v>
      </c>
      <c r="F189">
        <v>16</v>
      </c>
      <c r="G189">
        <v>0</v>
      </c>
      <c r="H189">
        <v>0</v>
      </c>
      <c r="I189">
        <v>0</v>
      </c>
      <c r="J189">
        <v>12</v>
      </c>
      <c r="K189">
        <v>4</v>
      </c>
    </row>
    <row r="190" spans="1:11" x14ac:dyDescent="0.35">
      <c r="A190" t="s">
        <v>53</v>
      </c>
      <c r="B190" t="s">
        <v>15</v>
      </c>
      <c r="C190">
        <v>38</v>
      </c>
      <c r="D190">
        <v>103</v>
      </c>
      <c r="E190">
        <v>22</v>
      </c>
      <c r="F190">
        <v>46</v>
      </c>
      <c r="G190">
        <v>0</v>
      </c>
      <c r="H190">
        <v>0</v>
      </c>
      <c r="I190">
        <v>1</v>
      </c>
      <c r="J190">
        <v>24</v>
      </c>
      <c r="K190">
        <v>21</v>
      </c>
    </row>
    <row r="191" spans="1:11" x14ac:dyDescent="0.35">
      <c r="A191" t="s">
        <v>53</v>
      </c>
      <c r="B191" t="s">
        <v>16</v>
      </c>
      <c r="C191">
        <v>140</v>
      </c>
      <c r="D191">
        <v>499</v>
      </c>
      <c r="E191">
        <v>73</v>
      </c>
      <c r="F191">
        <v>165</v>
      </c>
      <c r="G191">
        <v>0</v>
      </c>
      <c r="H191">
        <v>0</v>
      </c>
      <c r="I191">
        <v>0</v>
      </c>
      <c r="J191">
        <v>90</v>
      </c>
      <c r="K191">
        <v>75</v>
      </c>
    </row>
    <row r="192" spans="1:11" x14ac:dyDescent="0.35">
      <c r="A192" t="s">
        <v>53</v>
      </c>
      <c r="B192" t="s">
        <v>17</v>
      </c>
      <c r="C192">
        <v>23</v>
      </c>
      <c r="D192">
        <v>61</v>
      </c>
      <c r="E192">
        <v>2</v>
      </c>
      <c r="F192">
        <v>35</v>
      </c>
      <c r="G192">
        <v>0</v>
      </c>
      <c r="H192">
        <v>0</v>
      </c>
      <c r="I192">
        <v>0</v>
      </c>
      <c r="J192">
        <v>29</v>
      </c>
      <c r="K192">
        <v>6</v>
      </c>
    </row>
    <row r="193" spans="1:11" x14ac:dyDescent="0.35">
      <c r="A193" t="s">
        <v>53</v>
      </c>
      <c r="B193" t="s">
        <v>18</v>
      </c>
      <c r="C193">
        <v>74</v>
      </c>
      <c r="D193">
        <v>221</v>
      </c>
      <c r="E193">
        <v>27</v>
      </c>
      <c r="F193">
        <v>80</v>
      </c>
      <c r="G193">
        <v>0</v>
      </c>
      <c r="H193">
        <v>0</v>
      </c>
      <c r="I193">
        <v>0</v>
      </c>
      <c r="J193">
        <v>55</v>
      </c>
      <c r="K193">
        <v>25</v>
      </c>
    </row>
    <row r="194" spans="1:11" x14ac:dyDescent="0.35">
      <c r="A194" t="s">
        <v>53</v>
      </c>
      <c r="B194" t="s">
        <v>19</v>
      </c>
      <c r="C194">
        <v>25</v>
      </c>
      <c r="D194">
        <v>114</v>
      </c>
      <c r="E194">
        <v>25</v>
      </c>
      <c r="F194">
        <v>26</v>
      </c>
      <c r="G194">
        <v>0</v>
      </c>
      <c r="H194">
        <v>0</v>
      </c>
      <c r="I194">
        <v>0</v>
      </c>
      <c r="J194">
        <v>15</v>
      </c>
      <c r="K194">
        <v>11</v>
      </c>
    </row>
    <row r="195" spans="1:11" x14ac:dyDescent="0.35">
      <c r="A195" t="s">
        <v>53</v>
      </c>
      <c r="B195" t="s">
        <v>20</v>
      </c>
      <c r="C195">
        <v>21</v>
      </c>
      <c r="D195">
        <v>71</v>
      </c>
      <c r="E195">
        <v>8</v>
      </c>
      <c r="F195">
        <v>23</v>
      </c>
      <c r="G195">
        <v>0</v>
      </c>
      <c r="H195">
        <v>0</v>
      </c>
      <c r="I195">
        <v>0</v>
      </c>
      <c r="J195">
        <v>13</v>
      </c>
      <c r="K195">
        <v>10</v>
      </c>
    </row>
    <row r="196" spans="1:11" x14ac:dyDescent="0.35">
      <c r="A196" t="s">
        <v>53</v>
      </c>
      <c r="B196" t="s">
        <v>21</v>
      </c>
      <c r="C196">
        <v>81</v>
      </c>
      <c r="D196">
        <v>227</v>
      </c>
      <c r="E196">
        <v>62</v>
      </c>
      <c r="F196">
        <v>106</v>
      </c>
      <c r="G196">
        <v>0</v>
      </c>
      <c r="H196">
        <v>0</v>
      </c>
      <c r="I196">
        <v>0</v>
      </c>
      <c r="J196">
        <v>51</v>
      </c>
      <c r="K196">
        <v>55</v>
      </c>
    </row>
    <row r="197" spans="1:11" x14ac:dyDescent="0.35">
      <c r="A197" t="s">
        <v>53</v>
      </c>
      <c r="B197" t="s">
        <v>22</v>
      </c>
      <c r="C197">
        <v>33</v>
      </c>
      <c r="D197">
        <v>87</v>
      </c>
      <c r="E197">
        <v>22</v>
      </c>
      <c r="F197">
        <v>40</v>
      </c>
      <c r="G197">
        <v>0</v>
      </c>
      <c r="H197">
        <v>0</v>
      </c>
      <c r="I197">
        <v>0</v>
      </c>
      <c r="J197">
        <v>20</v>
      </c>
      <c r="K197">
        <v>20</v>
      </c>
    </row>
    <row r="198" spans="1:11" x14ac:dyDescent="0.35">
      <c r="A198" t="s">
        <v>53</v>
      </c>
      <c r="B198" t="s">
        <v>23</v>
      </c>
      <c r="C198">
        <v>77</v>
      </c>
      <c r="D198">
        <v>176</v>
      </c>
      <c r="E198">
        <v>54</v>
      </c>
      <c r="F198">
        <v>121</v>
      </c>
      <c r="G198">
        <v>0</v>
      </c>
      <c r="H198">
        <v>0</v>
      </c>
      <c r="I198">
        <v>0</v>
      </c>
      <c r="J198">
        <v>80</v>
      </c>
      <c r="K198">
        <v>41</v>
      </c>
    </row>
    <row r="199" spans="1:11" x14ac:dyDescent="0.35">
      <c r="A199" t="s">
        <v>53</v>
      </c>
      <c r="B199" t="s">
        <v>24</v>
      </c>
      <c r="C199">
        <v>19</v>
      </c>
      <c r="D199">
        <v>35</v>
      </c>
      <c r="E199">
        <v>3</v>
      </c>
      <c r="F199">
        <v>27</v>
      </c>
      <c r="G199">
        <v>0</v>
      </c>
      <c r="H199">
        <v>0</v>
      </c>
      <c r="I199">
        <v>0</v>
      </c>
      <c r="J199">
        <v>19</v>
      </c>
      <c r="K199">
        <v>8</v>
      </c>
    </row>
    <row r="200" spans="1:11" x14ac:dyDescent="0.35">
      <c r="A200" t="s">
        <v>53</v>
      </c>
      <c r="B200" t="s">
        <v>25</v>
      </c>
      <c r="C200">
        <v>57</v>
      </c>
      <c r="D200">
        <v>211</v>
      </c>
      <c r="E200">
        <v>38</v>
      </c>
      <c r="F200">
        <v>63</v>
      </c>
      <c r="G200">
        <v>0</v>
      </c>
      <c r="H200">
        <v>0</v>
      </c>
      <c r="I200">
        <v>0</v>
      </c>
      <c r="J200">
        <v>18</v>
      </c>
      <c r="K200">
        <v>45</v>
      </c>
    </row>
    <row r="201" spans="1:11" x14ac:dyDescent="0.35">
      <c r="A201" t="s">
        <v>53</v>
      </c>
      <c r="B201" t="s">
        <v>26</v>
      </c>
      <c r="C201">
        <v>319</v>
      </c>
      <c r="D201">
        <v>467</v>
      </c>
      <c r="E201">
        <v>56</v>
      </c>
      <c r="F201">
        <v>438</v>
      </c>
      <c r="G201">
        <v>2</v>
      </c>
      <c r="H201">
        <v>0</v>
      </c>
      <c r="I201">
        <v>1</v>
      </c>
      <c r="J201">
        <v>240</v>
      </c>
      <c r="K201">
        <v>195</v>
      </c>
    </row>
    <row r="202" spans="1:11" x14ac:dyDescent="0.35">
      <c r="A202" t="s">
        <v>53</v>
      </c>
      <c r="B202" t="s">
        <v>27</v>
      </c>
      <c r="C202">
        <v>73</v>
      </c>
      <c r="D202">
        <v>274</v>
      </c>
      <c r="E202">
        <v>16</v>
      </c>
      <c r="F202">
        <v>97</v>
      </c>
      <c r="G202">
        <v>0</v>
      </c>
      <c r="H202">
        <v>0</v>
      </c>
      <c r="I202">
        <v>0</v>
      </c>
      <c r="J202">
        <v>53</v>
      </c>
      <c r="K202">
        <v>44</v>
      </c>
    </row>
    <row r="203" spans="1:11" x14ac:dyDescent="0.35">
      <c r="A203" t="s">
        <v>53</v>
      </c>
      <c r="B203" t="s">
        <v>28</v>
      </c>
      <c r="C203">
        <v>26</v>
      </c>
      <c r="D203">
        <v>54</v>
      </c>
      <c r="E203">
        <v>17</v>
      </c>
      <c r="F203">
        <v>27</v>
      </c>
      <c r="G203">
        <v>0</v>
      </c>
      <c r="H203">
        <v>0</v>
      </c>
      <c r="I203">
        <v>0</v>
      </c>
      <c r="J203">
        <v>5</v>
      </c>
      <c r="K203">
        <v>22</v>
      </c>
    </row>
    <row r="204" spans="1:11" x14ac:dyDescent="0.35">
      <c r="A204" t="s">
        <v>53</v>
      </c>
      <c r="B204" t="s">
        <v>29</v>
      </c>
      <c r="C204">
        <v>102</v>
      </c>
      <c r="D204">
        <v>417</v>
      </c>
      <c r="E204">
        <v>37</v>
      </c>
      <c r="F204">
        <v>204</v>
      </c>
      <c r="G204">
        <v>0</v>
      </c>
      <c r="H204">
        <v>0</v>
      </c>
      <c r="I204">
        <v>0</v>
      </c>
      <c r="J204">
        <v>168</v>
      </c>
      <c r="K204">
        <v>36</v>
      </c>
    </row>
    <row r="205" spans="1:11" x14ac:dyDescent="0.35">
      <c r="A205" t="s">
        <v>53</v>
      </c>
      <c r="B205" t="s">
        <v>30</v>
      </c>
      <c r="C205">
        <v>197</v>
      </c>
      <c r="D205">
        <v>887</v>
      </c>
      <c r="E205">
        <v>197</v>
      </c>
      <c r="F205">
        <v>196</v>
      </c>
      <c r="G205">
        <v>0</v>
      </c>
      <c r="H205">
        <v>0</v>
      </c>
      <c r="I205">
        <v>4</v>
      </c>
      <c r="J205">
        <v>110</v>
      </c>
      <c r="K205">
        <v>82</v>
      </c>
    </row>
    <row r="206" spans="1:11" x14ac:dyDescent="0.35">
      <c r="A206" t="s">
        <v>53</v>
      </c>
      <c r="B206" t="s">
        <v>31</v>
      </c>
      <c r="C206">
        <v>92</v>
      </c>
      <c r="D206">
        <v>417</v>
      </c>
      <c r="E206">
        <v>138</v>
      </c>
      <c r="F206">
        <v>124</v>
      </c>
      <c r="G206">
        <v>0</v>
      </c>
      <c r="H206">
        <v>0</v>
      </c>
      <c r="I206">
        <v>1</v>
      </c>
      <c r="J206">
        <v>80</v>
      </c>
      <c r="K206">
        <v>43</v>
      </c>
    </row>
    <row r="207" spans="1:11" x14ac:dyDescent="0.35">
      <c r="A207" t="s">
        <v>53</v>
      </c>
      <c r="B207" t="s">
        <v>32</v>
      </c>
      <c r="C207">
        <v>13</v>
      </c>
      <c r="D207">
        <v>76</v>
      </c>
      <c r="E207">
        <v>37</v>
      </c>
      <c r="F207">
        <v>18</v>
      </c>
      <c r="G207">
        <v>0</v>
      </c>
      <c r="H207">
        <v>0</v>
      </c>
      <c r="I207">
        <v>0</v>
      </c>
      <c r="J207">
        <v>10</v>
      </c>
      <c r="K207">
        <v>8</v>
      </c>
    </row>
    <row r="208" spans="1:11" x14ac:dyDescent="0.35">
      <c r="A208" t="s">
        <v>53</v>
      </c>
      <c r="B208" t="s">
        <v>33</v>
      </c>
      <c r="C208">
        <v>57</v>
      </c>
      <c r="D208">
        <v>229</v>
      </c>
      <c r="E208">
        <v>22</v>
      </c>
      <c r="F208">
        <v>59</v>
      </c>
      <c r="G208">
        <v>0</v>
      </c>
      <c r="H208">
        <v>0</v>
      </c>
      <c r="I208">
        <v>0</v>
      </c>
      <c r="J208">
        <v>57</v>
      </c>
      <c r="K208">
        <v>2</v>
      </c>
    </row>
    <row r="209" spans="1:11" x14ac:dyDescent="0.35">
      <c r="A209" t="s">
        <v>53</v>
      </c>
      <c r="B209" t="s">
        <v>34</v>
      </c>
      <c r="C209">
        <v>142</v>
      </c>
      <c r="D209">
        <v>474</v>
      </c>
      <c r="E209">
        <v>95</v>
      </c>
      <c r="F209">
        <v>222</v>
      </c>
      <c r="G209">
        <v>0</v>
      </c>
      <c r="H209">
        <v>0</v>
      </c>
      <c r="I209">
        <v>1</v>
      </c>
      <c r="J209">
        <v>132</v>
      </c>
      <c r="K209">
        <v>89</v>
      </c>
    </row>
    <row r="210" spans="1:11" x14ac:dyDescent="0.35">
      <c r="A210" t="s">
        <v>53</v>
      </c>
      <c r="B210" t="s">
        <v>35</v>
      </c>
      <c r="C210">
        <v>94</v>
      </c>
      <c r="D210">
        <v>315</v>
      </c>
      <c r="E210">
        <v>86</v>
      </c>
      <c r="F210">
        <v>146</v>
      </c>
      <c r="G210">
        <v>0</v>
      </c>
      <c r="H210">
        <v>0</v>
      </c>
      <c r="I210">
        <v>0</v>
      </c>
      <c r="J210">
        <v>109</v>
      </c>
      <c r="K210">
        <v>37</v>
      </c>
    </row>
    <row r="211" spans="1:11" x14ac:dyDescent="0.35">
      <c r="A211" t="s">
        <v>53</v>
      </c>
      <c r="B211" t="s">
        <v>36</v>
      </c>
      <c r="C211">
        <v>198</v>
      </c>
      <c r="D211">
        <v>276</v>
      </c>
      <c r="E211">
        <v>48</v>
      </c>
      <c r="F211">
        <v>198</v>
      </c>
      <c r="G211">
        <v>3</v>
      </c>
      <c r="H211">
        <v>0</v>
      </c>
      <c r="I211">
        <v>6</v>
      </c>
      <c r="J211">
        <v>88</v>
      </c>
      <c r="K211">
        <v>101</v>
      </c>
    </row>
    <row r="212" spans="1:11" x14ac:dyDescent="0.35">
      <c r="A212" t="s">
        <v>53</v>
      </c>
      <c r="B212" t="s">
        <v>37</v>
      </c>
      <c r="C212">
        <v>247</v>
      </c>
      <c r="D212">
        <v>556</v>
      </c>
      <c r="E212">
        <v>70</v>
      </c>
      <c r="F212">
        <v>332</v>
      </c>
      <c r="G212">
        <v>0</v>
      </c>
      <c r="H212">
        <v>0</v>
      </c>
      <c r="I212">
        <v>0</v>
      </c>
      <c r="J212">
        <v>183</v>
      </c>
      <c r="K212">
        <v>149</v>
      </c>
    </row>
    <row r="213" spans="1:11" x14ac:dyDescent="0.35">
      <c r="A213" t="s">
        <v>53</v>
      </c>
      <c r="B213" t="s">
        <v>38</v>
      </c>
      <c r="C213">
        <v>146</v>
      </c>
      <c r="D213">
        <v>754</v>
      </c>
      <c r="E213">
        <v>155</v>
      </c>
      <c r="F213">
        <v>197</v>
      </c>
      <c r="G213">
        <v>0</v>
      </c>
      <c r="H213">
        <v>0</v>
      </c>
      <c r="I213">
        <v>21</v>
      </c>
      <c r="J213">
        <v>124</v>
      </c>
      <c r="K213">
        <v>52</v>
      </c>
    </row>
    <row r="214" spans="1:11" x14ac:dyDescent="0.35">
      <c r="A214" t="s">
        <v>53</v>
      </c>
      <c r="B214" t="s">
        <v>39</v>
      </c>
      <c r="C214">
        <v>268</v>
      </c>
      <c r="D214">
        <v>656</v>
      </c>
      <c r="E214">
        <v>126</v>
      </c>
      <c r="F214">
        <v>344</v>
      </c>
      <c r="G214">
        <v>2</v>
      </c>
      <c r="H214">
        <v>0</v>
      </c>
      <c r="I214">
        <v>0</v>
      </c>
      <c r="J214">
        <v>260</v>
      </c>
      <c r="K214">
        <v>82</v>
      </c>
    </row>
    <row r="215" spans="1:11" x14ac:dyDescent="0.35">
      <c r="A215" t="s">
        <v>53</v>
      </c>
      <c r="B215" t="s">
        <v>40</v>
      </c>
      <c r="C215">
        <v>127</v>
      </c>
      <c r="D215">
        <v>355</v>
      </c>
      <c r="E215">
        <v>54</v>
      </c>
      <c r="F215">
        <v>157</v>
      </c>
      <c r="G215">
        <v>0</v>
      </c>
      <c r="H215">
        <v>0</v>
      </c>
      <c r="I215">
        <v>0</v>
      </c>
      <c r="J215">
        <v>95</v>
      </c>
      <c r="K215">
        <v>62</v>
      </c>
    </row>
    <row r="216" spans="1:11" x14ac:dyDescent="0.35">
      <c r="A216" t="s">
        <v>53</v>
      </c>
      <c r="B216" t="s">
        <v>41</v>
      </c>
      <c r="C216">
        <v>102</v>
      </c>
      <c r="D216">
        <v>376</v>
      </c>
      <c r="E216">
        <v>29</v>
      </c>
      <c r="F216">
        <v>139</v>
      </c>
      <c r="G216">
        <v>0</v>
      </c>
      <c r="H216">
        <v>0</v>
      </c>
      <c r="I216">
        <v>0</v>
      </c>
      <c r="J216">
        <v>75</v>
      </c>
      <c r="K216">
        <v>64</v>
      </c>
    </row>
    <row r="217" spans="1:11" x14ac:dyDescent="0.35">
      <c r="A217" t="s">
        <v>53</v>
      </c>
      <c r="B217" t="s">
        <v>42</v>
      </c>
      <c r="C217">
        <v>173</v>
      </c>
      <c r="D217">
        <v>540</v>
      </c>
      <c r="E217">
        <v>73</v>
      </c>
      <c r="F217">
        <v>205</v>
      </c>
      <c r="G217">
        <v>0</v>
      </c>
      <c r="H217">
        <v>0</v>
      </c>
      <c r="I217">
        <v>4</v>
      </c>
      <c r="J217">
        <v>124</v>
      </c>
      <c r="K217">
        <v>77</v>
      </c>
    </row>
    <row r="218" spans="1:11" x14ac:dyDescent="0.35">
      <c r="A218" t="s">
        <v>53</v>
      </c>
      <c r="B218" t="s">
        <v>43</v>
      </c>
      <c r="C218">
        <v>73</v>
      </c>
      <c r="D218">
        <v>270</v>
      </c>
      <c r="E218">
        <v>36</v>
      </c>
      <c r="F218">
        <v>76</v>
      </c>
      <c r="G218">
        <v>1</v>
      </c>
      <c r="H218">
        <v>0</v>
      </c>
      <c r="I218">
        <v>0</v>
      </c>
      <c r="J218">
        <v>26</v>
      </c>
      <c r="K218">
        <v>49</v>
      </c>
    </row>
    <row r="219" spans="1:11" x14ac:dyDescent="0.35">
      <c r="A219" t="s">
        <v>53</v>
      </c>
      <c r="B219" t="s">
        <v>44</v>
      </c>
      <c r="C219">
        <v>29</v>
      </c>
      <c r="D219">
        <v>58</v>
      </c>
      <c r="E219">
        <v>7</v>
      </c>
      <c r="F219">
        <v>38</v>
      </c>
      <c r="G219">
        <v>0</v>
      </c>
      <c r="H219">
        <v>0</v>
      </c>
      <c r="I219">
        <v>0</v>
      </c>
      <c r="J219">
        <v>20</v>
      </c>
      <c r="K219">
        <v>18</v>
      </c>
    </row>
    <row r="220" spans="1:11" x14ac:dyDescent="0.35">
      <c r="A220" t="s">
        <v>53</v>
      </c>
      <c r="B220" t="s">
        <v>45</v>
      </c>
      <c r="C220">
        <v>27</v>
      </c>
      <c r="D220">
        <v>103</v>
      </c>
      <c r="E220">
        <v>13</v>
      </c>
      <c r="F220">
        <v>33</v>
      </c>
      <c r="G220">
        <v>0</v>
      </c>
      <c r="H220">
        <v>0</v>
      </c>
      <c r="I220">
        <v>0</v>
      </c>
      <c r="J220">
        <v>19</v>
      </c>
      <c r="K220">
        <v>14</v>
      </c>
    </row>
    <row r="221" spans="1:11" x14ac:dyDescent="0.35">
      <c r="A221" t="s">
        <v>53</v>
      </c>
      <c r="B221" t="s">
        <v>46</v>
      </c>
      <c r="C221">
        <v>71</v>
      </c>
      <c r="D221">
        <v>248</v>
      </c>
      <c r="E221">
        <v>32</v>
      </c>
      <c r="F221">
        <v>74</v>
      </c>
      <c r="G221">
        <v>0</v>
      </c>
      <c r="H221">
        <v>0</v>
      </c>
      <c r="I221">
        <v>3</v>
      </c>
      <c r="J221">
        <v>21</v>
      </c>
      <c r="K221">
        <v>50</v>
      </c>
    </row>
    <row r="222" spans="1:11" x14ac:dyDescent="0.35">
      <c r="A222" t="s">
        <v>53</v>
      </c>
      <c r="B222" t="s">
        <v>47</v>
      </c>
      <c r="C222">
        <v>26</v>
      </c>
      <c r="D222">
        <v>133</v>
      </c>
      <c r="E222">
        <v>63</v>
      </c>
      <c r="F222">
        <v>38</v>
      </c>
      <c r="G222">
        <v>0</v>
      </c>
      <c r="H222">
        <v>0</v>
      </c>
      <c r="I222">
        <v>0</v>
      </c>
      <c r="J222">
        <v>21</v>
      </c>
      <c r="K222">
        <v>17</v>
      </c>
    </row>
    <row r="223" spans="1:11" x14ac:dyDescent="0.35">
      <c r="A223" t="s">
        <v>53</v>
      </c>
      <c r="B223" t="s">
        <v>48</v>
      </c>
      <c r="C223">
        <v>27</v>
      </c>
      <c r="D223">
        <v>130</v>
      </c>
      <c r="E223">
        <v>10</v>
      </c>
      <c r="F223">
        <v>31</v>
      </c>
      <c r="G223">
        <v>0</v>
      </c>
      <c r="H223">
        <v>0</v>
      </c>
      <c r="I223">
        <v>0</v>
      </c>
      <c r="J223">
        <v>20</v>
      </c>
      <c r="K223">
        <v>11</v>
      </c>
    </row>
    <row r="224" spans="1:11" x14ac:dyDescent="0.35">
      <c r="A224" t="s">
        <v>54</v>
      </c>
      <c r="B224" t="s">
        <v>12</v>
      </c>
      <c r="C224">
        <v>29</v>
      </c>
      <c r="D224">
        <v>107</v>
      </c>
      <c r="E224">
        <v>23</v>
      </c>
      <c r="F224">
        <v>42</v>
      </c>
      <c r="G224">
        <v>0</v>
      </c>
      <c r="H224">
        <v>0</v>
      </c>
      <c r="I224">
        <v>0</v>
      </c>
      <c r="J224">
        <v>21</v>
      </c>
      <c r="K224">
        <v>21</v>
      </c>
    </row>
    <row r="225" spans="1:11" x14ac:dyDescent="0.35">
      <c r="A225" t="s">
        <v>54</v>
      </c>
      <c r="B225" t="s">
        <v>13</v>
      </c>
      <c r="C225">
        <v>64</v>
      </c>
      <c r="D225">
        <v>176</v>
      </c>
      <c r="E225">
        <v>25</v>
      </c>
      <c r="F225">
        <v>85</v>
      </c>
      <c r="G225">
        <v>0</v>
      </c>
      <c r="H225">
        <v>0</v>
      </c>
      <c r="I225">
        <v>0</v>
      </c>
      <c r="J225">
        <v>50</v>
      </c>
      <c r="K225">
        <v>35</v>
      </c>
    </row>
    <row r="226" spans="1:11" x14ac:dyDescent="0.35">
      <c r="A226" t="s">
        <v>54</v>
      </c>
      <c r="B226" t="s">
        <v>14</v>
      </c>
      <c r="C226">
        <v>28</v>
      </c>
      <c r="D226">
        <v>63</v>
      </c>
      <c r="E226">
        <v>12</v>
      </c>
      <c r="F226">
        <v>31</v>
      </c>
      <c r="G226">
        <v>0</v>
      </c>
      <c r="H226">
        <v>0</v>
      </c>
      <c r="I226">
        <v>0</v>
      </c>
      <c r="J226">
        <v>17</v>
      </c>
      <c r="K226">
        <v>14</v>
      </c>
    </row>
    <row r="227" spans="1:11" x14ac:dyDescent="0.35">
      <c r="A227" t="s">
        <v>54</v>
      </c>
      <c r="B227" t="s">
        <v>15</v>
      </c>
      <c r="C227">
        <v>29</v>
      </c>
      <c r="D227">
        <v>45</v>
      </c>
      <c r="E227">
        <v>18</v>
      </c>
      <c r="F227">
        <v>30</v>
      </c>
      <c r="G227">
        <v>0</v>
      </c>
      <c r="H227">
        <v>0</v>
      </c>
      <c r="I227">
        <v>0</v>
      </c>
      <c r="J227">
        <v>7</v>
      </c>
      <c r="K227">
        <v>23</v>
      </c>
    </row>
    <row r="228" spans="1:11" x14ac:dyDescent="0.35">
      <c r="A228" t="s">
        <v>54</v>
      </c>
      <c r="B228" t="s">
        <v>16</v>
      </c>
      <c r="C228">
        <v>90</v>
      </c>
      <c r="D228">
        <v>351</v>
      </c>
      <c r="E228">
        <v>79</v>
      </c>
      <c r="F228">
        <v>107</v>
      </c>
      <c r="G228">
        <v>0</v>
      </c>
      <c r="H228">
        <v>0</v>
      </c>
      <c r="I228">
        <v>0</v>
      </c>
      <c r="J228">
        <v>62</v>
      </c>
      <c r="K228">
        <v>45</v>
      </c>
    </row>
    <row r="229" spans="1:11" x14ac:dyDescent="0.35">
      <c r="A229" t="s">
        <v>54</v>
      </c>
      <c r="B229" t="s">
        <v>17</v>
      </c>
      <c r="C229">
        <v>15</v>
      </c>
      <c r="D229">
        <v>25</v>
      </c>
      <c r="E229">
        <v>4</v>
      </c>
      <c r="F229">
        <v>23</v>
      </c>
      <c r="G229">
        <v>0</v>
      </c>
      <c r="H229">
        <v>0</v>
      </c>
      <c r="I229">
        <v>0</v>
      </c>
      <c r="J229">
        <v>21</v>
      </c>
      <c r="K229">
        <v>2</v>
      </c>
    </row>
    <row r="230" spans="1:11" x14ac:dyDescent="0.35">
      <c r="A230" t="s">
        <v>54</v>
      </c>
      <c r="B230" t="s">
        <v>18</v>
      </c>
      <c r="C230">
        <v>84</v>
      </c>
      <c r="D230">
        <v>273</v>
      </c>
      <c r="E230">
        <v>51</v>
      </c>
      <c r="F230">
        <v>90</v>
      </c>
      <c r="G230">
        <v>1</v>
      </c>
      <c r="H230">
        <v>0</v>
      </c>
      <c r="I230">
        <v>0</v>
      </c>
      <c r="J230">
        <v>51</v>
      </c>
      <c r="K230">
        <v>38</v>
      </c>
    </row>
    <row r="231" spans="1:11" x14ac:dyDescent="0.35">
      <c r="A231" t="s">
        <v>54</v>
      </c>
      <c r="B231" t="s">
        <v>19</v>
      </c>
      <c r="C231">
        <v>13</v>
      </c>
      <c r="D231">
        <v>57</v>
      </c>
      <c r="E231">
        <v>7</v>
      </c>
      <c r="F231">
        <v>12</v>
      </c>
      <c r="G231">
        <v>0</v>
      </c>
      <c r="H231">
        <v>0</v>
      </c>
      <c r="I231">
        <v>0</v>
      </c>
      <c r="J231">
        <v>6</v>
      </c>
      <c r="K231">
        <v>6</v>
      </c>
    </row>
    <row r="232" spans="1:11" x14ac:dyDescent="0.35">
      <c r="A232" t="s">
        <v>54</v>
      </c>
      <c r="B232" t="s">
        <v>20</v>
      </c>
      <c r="C232">
        <v>29</v>
      </c>
      <c r="D232">
        <v>60</v>
      </c>
      <c r="E232">
        <v>18</v>
      </c>
      <c r="F232">
        <v>36</v>
      </c>
      <c r="G232">
        <v>0</v>
      </c>
      <c r="H232">
        <v>0</v>
      </c>
      <c r="I232">
        <v>0</v>
      </c>
      <c r="J232">
        <v>20</v>
      </c>
      <c r="K232">
        <v>16</v>
      </c>
    </row>
    <row r="233" spans="1:11" x14ac:dyDescent="0.35">
      <c r="A233" t="s">
        <v>54</v>
      </c>
      <c r="B233" t="s">
        <v>21</v>
      </c>
      <c r="C233">
        <v>66</v>
      </c>
      <c r="D233">
        <v>173</v>
      </c>
      <c r="E233">
        <v>32</v>
      </c>
      <c r="F233">
        <v>96</v>
      </c>
      <c r="G233">
        <v>1</v>
      </c>
      <c r="H233">
        <v>0</v>
      </c>
      <c r="I233">
        <v>2</v>
      </c>
      <c r="J233">
        <v>35</v>
      </c>
      <c r="K233">
        <v>58</v>
      </c>
    </row>
    <row r="234" spans="1:11" x14ac:dyDescent="0.35">
      <c r="A234" t="s">
        <v>54</v>
      </c>
      <c r="B234" t="s">
        <v>22</v>
      </c>
      <c r="C234">
        <v>25</v>
      </c>
      <c r="D234">
        <v>76</v>
      </c>
      <c r="E234">
        <v>10</v>
      </c>
      <c r="F234">
        <v>26</v>
      </c>
      <c r="G234">
        <v>0</v>
      </c>
      <c r="H234">
        <v>0</v>
      </c>
      <c r="I234">
        <v>0</v>
      </c>
      <c r="J234">
        <v>11</v>
      </c>
      <c r="K234">
        <v>15</v>
      </c>
    </row>
    <row r="235" spans="1:11" x14ac:dyDescent="0.35">
      <c r="A235" t="s">
        <v>54</v>
      </c>
      <c r="B235" t="s">
        <v>23</v>
      </c>
      <c r="C235">
        <v>58</v>
      </c>
      <c r="D235">
        <v>207</v>
      </c>
      <c r="E235">
        <v>36</v>
      </c>
      <c r="F235">
        <v>90</v>
      </c>
      <c r="G235">
        <v>0</v>
      </c>
      <c r="H235">
        <v>0</v>
      </c>
      <c r="I235">
        <v>0</v>
      </c>
      <c r="J235">
        <v>55</v>
      </c>
      <c r="K235">
        <v>35</v>
      </c>
    </row>
    <row r="236" spans="1:11" x14ac:dyDescent="0.35">
      <c r="A236" t="s">
        <v>54</v>
      </c>
      <c r="B236" t="s">
        <v>24</v>
      </c>
      <c r="C236">
        <v>31</v>
      </c>
      <c r="D236">
        <v>58</v>
      </c>
      <c r="E236">
        <v>13</v>
      </c>
      <c r="F236">
        <v>61</v>
      </c>
      <c r="G236">
        <v>1</v>
      </c>
      <c r="H236">
        <v>0</v>
      </c>
      <c r="I236">
        <v>0</v>
      </c>
      <c r="J236">
        <v>54</v>
      </c>
      <c r="K236">
        <v>6</v>
      </c>
    </row>
    <row r="237" spans="1:11" x14ac:dyDescent="0.35">
      <c r="A237" t="s">
        <v>54</v>
      </c>
      <c r="B237" t="s">
        <v>25</v>
      </c>
      <c r="C237">
        <v>70</v>
      </c>
      <c r="D237">
        <v>215</v>
      </c>
      <c r="E237">
        <v>24</v>
      </c>
      <c r="F237">
        <v>75</v>
      </c>
      <c r="G237">
        <v>0</v>
      </c>
      <c r="H237">
        <v>0</v>
      </c>
      <c r="I237">
        <v>0</v>
      </c>
      <c r="J237">
        <v>28</v>
      </c>
      <c r="K237">
        <v>47</v>
      </c>
    </row>
    <row r="238" spans="1:11" x14ac:dyDescent="0.35">
      <c r="A238" t="s">
        <v>54</v>
      </c>
      <c r="B238" t="s">
        <v>26</v>
      </c>
      <c r="C238">
        <v>538</v>
      </c>
      <c r="D238">
        <v>1028</v>
      </c>
      <c r="E238">
        <v>111</v>
      </c>
      <c r="F238">
        <v>842</v>
      </c>
      <c r="G238">
        <v>1</v>
      </c>
      <c r="H238">
        <v>0</v>
      </c>
      <c r="I238">
        <v>2</v>
      </c>
      <c r="J238">
        <v>425</v>
      </c>
      <c r="K238">
        <v>414</v>
      </c>
    </row>
    <row r="239" spans="1:11" x14ac:dyDescent="0.35">
      <c r="A239" t="s">
        <v>54</v>
      </c>
      <c r="B239" t="s">
        <v>27</v>
      </c>
      <c r="C239">
        <v>81</v>
      </c>
      <c r="D239">
        <v>199</v>
      </c>
      <c r="E239">
        <v>35</v>
      </c>
      <c r="F239">
        <v>94</v>
      </c>
      <c r="G239">
        <v>0</v>
      </c>
      <c r="H239">
        <v>0</v>
      </c>
      <c r="I239">
        <v>0</v>
      </c>
      <c r="J239">
        <v>43</v>
      </c>
      <c r="K239">
        <v>51</v>
      </c>
    </row>
    <row r="240" spans="1:11" x14ac:dyDescent="0.35">
      <c r="A240" t="s">
        <v>54</v>
      </c>
      <c r="B240" t="s">
        <v>28</v>
      </c>
      <c r="C240">
        <v>20</v>
      </c>
      <c r="D240">
        <v>46</v>
      </c>
      <c r="E240">
        <v>9</v>
      </c>
      <c r="F240">
        <v>26</v>
      </c>
      <c r="G240">
        <v>0</v>
      </c>
      <c r="H240">
        <v>0</v>
      </c>
      <c r="I240">
        <v>0</v>
      </c>
      <c r="J240">
        <v>6</v>
      </c>
      <c r="K240">
        <v>20</v>
      </c>
    </row>
    <row r="241" spans="1:11" x14ac:dyDescent="0.35">
      <c r="A241" t="s">
        <v>54</v>
      </c>
      <c r="B241" t="s">
        <v>29</v>
      </c>
      <c r="C241">
        <v>88</v>
      </c>
      <c r="D241">
        <v>333</v>
      </c>
      <c r="E241">
        <v>46</v>
      </c>
      <c r="F241">
        <v>147</v>
      </c>
      <c r="G241">
        <v>0</v>
      </c>
      <c r="H241">
        <v>1</v>
      </c>
      <c r="I241">
        <v>1</v>
      </c>
      <c r="J241">
        <v>99</v>
      </c>
      <c r="K241">
        <v>46</v>
      </c>
    </row>
    <row r="242" spans="1:11" x14ac:dyDescent="0.35">
      <c r="A242" t="s">
        <v>54</v>
      </c>
      <c r="B242" t="s">
        <v>30</v>
      </c>
      <c r="C242">
        <v>181</v>
      </c>
      <c r="D242">
        <v>717</v>
      </c>
      <c r="E242">
        <v>177</v>
      </c>
      <c r="F242">
        <v>181</v>
      </c>
      <c r="G242">
        <v>0</v>
      </c>
      <c r="H242">
        <v>0</v>
      </c>
      <c r="I242">
        <v>6</v>
      </c>
      <c r="J242">
        <v>99</v>
      </c>
      <c r="K242">
        <v>76</v>
      </c>
    </row>
    <row r="243" spans="1:11" x14ac:dyDescent="0.35">
      <c r="A243" t="s">
        <v>54</v>
      </c>
      <c r="B243" t="s">
        <v>31</v>
      </c>
      <c r="C243">
        <v>91</v>
      </c>
      <c r="D243">
        <v>406</v>
      </c>
      <c r="E243">
        <v>74</v>
      </c>
      <c r="F243">
        <v>107</v>
      </c>
      <c r="G243">
        <v>0</v>
      </c>
      <c r="H243">
        <v>0</v>
      </c>
      <c r="I243">
        <v>0</v>
      </c>
      <c r="J243">
        <v>71</v>
      </c>
      <c r="K243">
        <v>36</v>
      </c>
    </row>
    <row r="244" spans="1:11" x14ac:dyDescent="0.35">
      <c r="A244" t="s">
        <v>54</v>
      </c>
      <c r="B244" t="s">
        <v>32</v>
      </c>
      <c r="C244">
        <v>26</v>
      </c>
      <c r="D244">
        <v>131</v>
      </c>
      <c r="E244">
        <v>22</v>
      </c>
      <c r="F244">
        <v>28</v>
      </c>
      <c r="G244">
        <v>0</v>
      </c>
      <c r="H244">
        <v>0</v>
      </c>
      <c r="I244">
        <v>0</v>
      </c>
      <c r="J244">
        <v>21</v>
      </c>
      <c r="K244">
        <v>7</v>
      </c>
    </row>
    <row r="245" spans="1:11" x14ac:dyDescent="0.35">
      <c r="A245" t="s">
        <v>54</v>
      </c>
      <c r="B245" t="s">
        <v>33</v>
      </c>
      <c r="C245">
        <v>39</v>
      </c>
      <c r="D245">
        <v>138</v>
      </c>
      <c r="E245">
        <v>13</v>
      </c>
      <c r="F245">
        <v>39</v>
      </c>
      <c r="G245">
        <v>0</v>
      </c>
      <c r="H245">
        <v>0</v>
      </c>
      <c r="I245">
        <v>0</v>
      </c>
      <c r="J245">
        <v>33</v>
      </c>
      <c r="K245">
        <v>6</v>
      </c>
    </row>
    <row r="246" spans="1:11" x14ac:dyDescent="0.35">
      <c r="A246" t="s">
        <v>54</v>
      </c>
      <c r="B246" t="s">
        <v>34</v>
      </c>
      <c r="C246">
        <v>139</v>
      </c>
      <c r="D246">
        <v>395</v>
      </c>
      <c r="E246">
        <v>81</v>
      </c>
      <c r="F246">
        <v>233</v>
      </c>
      <c r="G246">
        <v>1</v>
      </c>
      <c r="H246">
        <v>0</v>
      </c>
      <c r="I246">
        <v>2</v>
      </c>
      <c r="J246">
        <v>131</v>
      </c>
      <c r="K246">
        <v>99</v>
      </c>
    </row>
    <row r="247" spans="1:11" x14ac:dyDescent="0.35">
      <c r="A247" t="s">
        <v>54</v>
      </c>
      <c r="B247" t="s">
        <v>35</v>
      </c>
      <c r="C247">
        <v>93</v>
      </c>
      <c r="D247">
        <v>342</v>
      </c>
      <c r="E247">
        <v>67</v>
      </c>
      <c r="F247">
        <v>127</v>
      </c>
      <c r="G247">
        <v>1</v>
      </c>
      <c r="H247">
        <v>0</v>
      </c>
      <c r="I247">
        <v>0</v>
      </c>
      <c r="J247">
        <v>67</v>
      </c>
      <c r="K247">
        <v>59</v>
      </c>
    </row>
    <row r="248" spans="1:11" x14ac:dyDescent="0.35">
      <c r="A248" t="s">
        <v>54</v>
      </c>
      <c r="B248" t="s">
        <v>36</v>
      </c>
      <c r="C248">
        <v>148</v>
      </c>
      <c r="D248">
        <v>209</v>
      </c>
      <c r="E248">
        <v>32</v>
      </c>
      <c r="F248">
        <v>149</v>
      </c>
      <c r="G248">
        <v>4</v>
      </c>
      <c r="H248">
        <v>1</v>
      </c>
      <c r="I248">
        <v>0</v>
      </c>
      <c r="J248">
        <v>87</v>
      </c>
      <c r="K248">
        <v>57</v>
      </c>
    </row>
    <row r="249" spans="1:11" x14ac:dyDescent="0.35">
      <c r="A249" t="s">
        <v>54</v>
      </c>
      <c r="B249" t="s">
        <v>37</v>
      </c>
      <c r="C249">
        <v>237</v>
      </c>
      <c r="D249">
        <v>602</v>
      </c>
      <c r="E249">
        <v>65</v>
      </c>
      <c r="F249">
        <v>306</v>
      </c>
      <c r="G249">
        <v>1</v>
      </c>
      <c r="H249">
        <v>1</v>
      </c>
      <c r="I249">
        <v>0</v>
      </c>
      <c r="J249">
        <v>133</v>
      </c>
      <c r="K249">
        <v>171</v>
      </c>
    </row>
    <row r="250" spans="1:11" x14ac:dyDescent="0.35">
      <c r="A250" t="s">
        <v>54</v>
      </c>
      <c r="B250" t="s">
        <v>38</v>
      </c>
      <c r="C250">
        <v>128</v>
      </c>
      <c r="D250">
        <v>456</v>
      </c>
      <c r="E250">
        <v>75</v>
      </c>
      <c r="F250">
        <v>185</v>
      </c>
      <c r="G250">
        <v>1</v>
      </c>
      <c r="H250">
        <v>0</v>
      </c>
      <c r="I250">
        <v>2</v>
      </c>
      <c r="J250">
        <v>141</v>
      </c>
      <c r="K250">
        <v>41</v>
      </c>
    </row>
    <row r="251" spans="1:11" x14ac:dyDescent="0.35">
      <c r="A251" t="s">
        <v>54</v>
      </c>
      <c r="B251" t="s">
        <v>39</v>
      </c>
      <c r="C251">
        <v>239</v>
      </c>
      <c r="D251">
        <v>595</v>
      </c>
      <c r="E251">
        <v>90</v>
      </c>
      <c r="F251">
        <v>344</v>
      </c>
      <c r="G251">
        <v>2</v>
      </c>
      <c r="H251">
        <v>0</v>
      </c>
      <c r="I251">
        <v>0</v>
      </c>
      <c r="J251">
        <v>243</v>
      </c>
      <c r="K251">
        <v>99</v>
      </c>
    </row>
    <row r="252" spans="1:11" x14ac:dyDescent="0.35">
      <c r="A252" t="s">
        <v>54</v>
      </c>
      <c r="B252" t="s">
        <v>40</v>
      </c>
      <c r="C252">
        <v>114</v>
      </c>
      <c r="D252">
        <v>244</v>
      </c>
      <c r="E252">
        <v>35</v>
      </c>
      <c r="F252">
        <v>156</v>
      </c>
      <c r="G252">
        <v>0</v>
      </c>
      <c r="H252">
        <v>0</v>
      </c>
      <c r="I252">
        <v>0</v>
      </c>
      <c r="J252">
        <v>90</v>
      </c>
      <c r="K252">
        <v>66</v>
      </c>
    </row>
    <row r="253" spans="1:11" x14ac:dyDescent="0.35">
      <c r="A253" t="s">
        <v>54</v>
      </c>
      <c r="B253" t="s">
        <v>41</v>
      </c>
      <c r="C253">
        <v>78</v>
      </c>
      <c r="D253">
        <v>245</v>
      </c>
      <c r="E253">
        <v>20</v>
      </c>
      <c r="F253">
        <v>116</v>
      </c>
      <c r="G253">
        <v>0</v>
      </c>
      <c r="H253">
        <v>0</v>
      </c>
      <c r="I253">
        <v>0</v>
      </c>
      <c r="J253">
        <v>61</v>
      </c>
      <c r="K253">
        <v>55</v>
      </c>
    </row>
    <row r="254" spans="1:11" x14ac:dyDescent="0.35">
      <c r="A254" t="s">
        <v>54</v>
      </c>
      <c r="B254" t="s">
        <v>42</v>
      </c>
      <c r="C254">
        <v>171</v>
      </c>
      <c r="D254">
        <v>378</v>
      </c>
      <c r="E254">
        <v>64</v>
      </c>
      <c r="F254">
        <v>195</v>
      </c>
      <c r="G254">
        <v>0</v>
      </c>
      <c r="H254">
        <v>0</v>
      </c>
      <c r="I254">
        <v>4</v>
      </c>
      <c r="J254">
        <v>106</v>
      </c>
      <c r="K254">
        <v>85</v>
      </c>
    </row>
    <row r="255" spans="1:11" x14ac:dyDescent="0.35">
      <c r="A255" t="s">
        <v>54</v>
      </c>
      <c r="B255" t="s">
        <v>43</v>
      </c>
      <c r="C255">
        <v>62</v>
      </c>
      <c r="D255">
        <v>184</v>
      </c>
      <c r="E255">
        <v>39</v>
      </c>
      <c r="F255">
        <v>75</v>
      </c>
      <c r="G255">
        <v>0</v>
      </c>
      <c r="H255">
        <v>0</v>
      </c>
      <c r="I255">
        <v>1</v>
      </c>
      <c r="J255">
        <v>26</v>
      </c>
      <c r="K255">
        <v>48</v>
      </c>
    </row>
    <row r="256" spans="1:11" x14ac:dyDescent="0.35">
      <c r="A256" t="s">
        <v>54</v>
      </c>
      <c r="B256" t="s">
        <v>44</v>
      </c>
      <c r="C256">
        <v>22</v>
      </c>
      <c r="D256">
        <v>54</v>
      </c>
      <c r="E256">
        <v>6</v>
      </c>
      <c r="F256">
        <v>23</v>
      </c>
      <c r="G256">
        <v>0</v>
      </c>
      <c r="H256">
        <v>0</v>
      </c>
      <c r="I256">
        <v>0</v>
      </c>
      <c r="J256">
        <v>7</v>
      </c>
      <c r="K256">
        <v>16</v>
      </c>
    </row>
    <row r="257" spans="1:11" x14ac:dyDescent="0.35">
      <c r="A257" t="s">
        <v>54</v>
      </c>
      <c r="B257" t="s">
        <v>45</v>
      </c>
      <c r="C257">
        <v>31</v>
      </c>
      <c r="D257">
        <v>126</v>
      </c>
      <c r="E257">
        <v>68</v>
      </c>
      <c r="F257">
        <v>40</v>
      </c>
      <c r="G257">
        <v>0</v>
      </c>
      <c r="H257">
        <v>0</v>
      </c>
      <c r="I257">
        <v>0</v>
      </c>
      <c r="J257">
        <v>20</v>
      </c>
      <c r="K257">
        <v>20</v>
      </c>
    </row>
    <row r="258" spans="1:11" x14ac:dyDescent="0.35">
      <c r="A258" t="s">
        <v>54</v>
      </c>
      <c r="B258" t="s">
        <v>46</v>
      </c>
      <c r="C258">
        <v>66</v>
      </c>
      <c r="D258">
        <v>162</v>
      </c>
      <c r="E258">
        <v>9</v>
      </c>
      <c r="F258">
        <v>86</v>
      </c>
      <c r="G258">
        <v>0</v>
      </c>
      <c r="H258">
        <v>0</v>
      </c>
      <c r="I258">
        <v>2</v>
      </c>
      <c r="J258">
        <v>25</v>
      </c>
      <c r="K258">
        <v>59</v>
      </c>
    </row>
    <row r="259" spans="1:11" x14ac:dyDescent="0.35">
      <c r="A259" t="s">
        <v>54</v>
      </c>
      <c r="B259" t="s">
        <v>47</v>
      </c>
      <c r="C259">
        <v>31</v>
      </c>
      <c r="D259">
        <v>192</v>
      </c>
      <c r="E259">
        <v>35</v>
      </c>
      <c r="F259">
        <v>44</v>
      </c>
      <c r="G259">
        <v>0</v>
      </c>
      <c r="H259">
        <v>0</v>
      </c>
      <c r="I259">
        <v>0</v>
      </c>
      <c r="J259">
        <v>27</v>
      </c>
      <c r="K259">
        <v>17</v>
      </c>
    </row>
    <row r="260" spans="1:11" x14ac:dyDescent="0.35">
      <c r="A260" t="s">
        <v>54</v>
      </c>
      <c r="B260" t="s">
        <v>48</v>
      </c>
      <c r="C260">
        <v>28</v>
      </c>
      <c r="D260">
        <v>78</v>
      </c>
      <c r="E260">
        <v>13</v>
      </c>
      <c r="F260">
        <v>33</v>
      </c>
      <c r="G260">
        <v>0</v>
      </c>
      <c r="H260">
        <v>0</v>
      </c>
      <c r="I260">
        <v>0</v>
      </c>
      <c r="J260">
        <v>19</v>
      </c>
      <c r="K260">
        <v>14</v>
      </c>
    </row>
    <row r="261" spans="1:11" x14ac:dyDescent="0.35">
      <c r="A261" t="s">
        <v>55</v>
      </c>
      <c r="B261" t="s">
        <v>12</v>
      </c>
      <c r="C261">
        <v>24</v>
      </c>
      <c r="D261">
        <v>101</v>
      </c>
      <c r="E261">
        <v>9</v>
      </c>
      <c r="F261">
        <v>2</v>
      </c>
      <c r="G261">
        <v>0</v>
      </c>
      <c r="H261">
        <v>0</v>
      </c>
      <c r="I261">
        <v>0</v>
      </c>
      <c r="J261">
        <v>22</v>
      </c>
      <c r="K261">
        <v>-20</v>
      </c>
    </row>
    <row r="262" spans="1:11" x14ac:dyDescent="0.35">
      <c r="A262" t="s">
        <v>55</v>
      </c>
      <c r="B262" t="s">
        <v>13</v>
      </c>
      <c r="C262">
        <v>32</v>
      </c>
      <c r="D262">
        <v>72</v>
      </c>
      <c r="E262">
        <v>3</v>
      </c>
      <c r="F262">
        <v>0</v>
      </c>
      <c r="G262">
        <v>0</v>
      </c>
      <c r="H262">
        <v>0</v>
      </c>
      <c r="I262">
        <v>0</v>
      </c>
      <c r="J262">
        <v>21</v>
      </c>
      <c r="K262">
        <v>-21</v>
      </c>
    </row>
    <row r="263" spans="1:11" x14ac:dyDescent="0.35">
      <c r="A263" t="s">
        <v>55</v>
      </c>
      <c r="B263" t="s">
        <v>14</v>
      </c>
      <c r="C263">
        <v>22</v>
      </c>
      <c r="D263">
        <v>55</v>
      </c>
      <c r="E263">
        <v>9</v>
      </c>
      <c r="F263">
        <v>0</v>
      </c>
      <c r="G263">
        <v>0</v>
      </c>
      <c r="H263">
        <v>0</v>
      </c>
      <c r="I263">
        <v>0</v>
      </c>
      <c r="J263">
        <v>20</v>
      </c>
      <c r="K263">
        <v>-20</v>
      </c>
    </row>
    <row r="264" spans="1:11" x14ac:dyDescent="0.35">
      <c r="A264" t="s">
        <v>55</v>
      </c>
      <c r="B264" t="s">
        <v>15</v>
      </c>
      <c r="C264">
        <v>42</v>
      </c>
      <c r="D264">
        <v>103</v>
      </c>
      <c r="E264">
        <v>20</v>
      </c>
      <c r="F264">
        <v>3</v>
      </c>
      <c r="G264">
        <v>1</v>
      </c>
      <c r="H264">
        <v>0</v>
      </c>
      <c r="I264">
        <v>0</v>
      </c>
      <c r="J264">
        <v>19</v>
      </c>
      <c r="K264">
        <v>-17</v>
      </c>
    </row>
    <row r="265" spans="1:11" x14ac:dyDescent="0.35">
      <c r="A265" t="s">
        <v>55</v>
      </c>
      <c r="B265" t="s">
        <v>16</v>
      </c>
      <c r="C265">
        <v>129</v>
      </c>
      <c r="D265">
        <v>436</v>
      </c>
      <c r="E265">
        <v>94</v>
      </c>
      <c r="F265">
        <v>8</v>
      </c>
      <c r="G265">
        <v>0</v>
      </c>
      <c r="H265">
        <v>0</v>
      </c>
      <c r="I265">
        <v>1</v>
      </c>
      <c r="J265">
        <v>98</v>
      </c>
      <c r="K265">
        <v>-91</v>
      </c>
    </row>
    <row r="266" spans="1:11" x14ac:dyDescent="0.35">
      <c r="A266" t="s">
        <v>55</v>
      </c>
      <c r="B266" t="s">
        <v>17</v>
      </c>
      <c r="C266">
        <v>12</v>
      </c>
      <c r="D266">
        <v>16</v>
      </c>
      <c r="E266">
        <v>1</v>
      </c>
      <c r="F266">
        <v>0</v>
      </c>
      <c r="G266">
        <v>0</v>
      </c>
      <c r="H266">
        <v>0</v>
      </c>
      <c r="I266">
        <v>0</v>
      </c>
      <c r="J266">
        <v>15</v>
      </c>
      <c r="K266">
        <v>-15</v>
      </c>
    </row>
    <row r="267" spans="1:11" x14ac:dyDescent="0.35">
      <c r="A267" t="s">
        <v>55</v>
      </c>
      <c r="B267" t="s">
        <v>18</v>
      </c>
      <c r="C267">
        <v>70</v>
      </c>
      <c r="D267">
        <v>227</v>
      </c>
      <c r="E267">
        <v>16</v>
      </c>
      <c r="F267">
        <v>4</v>
      </c>
      <c r="G267">
        <v>0</v>
      </c>
      <c r="H267">
        <v>0</v>
      </c>
      <c r="I267">
        <v>0</v>
      </c>
      <c r="J267">
        <v>49</v>
      </c>
      <c r="K267">
        <v>-45</v>
      </c>
    </row>
    <row r="268" spans="1:11" x14ac:dyDescent="0.35">
      <c r="A268" t="s">
        <v>55</v>
      </c>
      <c r="B268" t="s">
        <v>19</v>
      </c>
      <c r="C268">
        <v>25</v>
      </c>
      <c r="D268">
        <v>154</v>
      </c>
      <c r="E268">
        <v>22</v>
      </c>
      <c r="F268">
        <v>1</v>
      </c>
      <c r="G268">
        <v>0</v>
      </c>
      <c r="H268">
        <v>0</v>
      </c>
      <c r="I268">
        <v>0</v>
      </c>
      <c r="J268">
        <v>10</v>
      </c>
      <c r="K268">
        <v>-9</v>
      </c>
    </row>
    <row r="269" spans="1:11" x14ac:dyDescent="0.35">
      <c r="A269" t="s">
        <v>55</v>
      </c>
      <c r="B269" t="s">
        <v>20</v>
      </c>
      <c r="C269">
        <v>28</v>
      </c>
      <c r="D269">
        <v>48</v>
      </c>
      <c r="E269">
        <v>17</v>
      </c>
      <c r="F269">
        <v>0</v>
      </c>
      <c r="G269">
        <v>0</v>
      </c>
      <c r="H269">
        <v>0</v>
      </c>
      <c r="I269">
        <v>0</v>
      </c>
      <c r="J269">
        <v>26</v>
      </c>
      <c r="K269">
        <v>-26</v>
      </c>
    </row>
    <row r="270" spans="1:11" x14ac:dyDescent="0.35">
      <c r="A270" t="s">
        <v>55</v>
      </c>
      <c r="B270" t="s">
        <v>21</v>
      </c>
      <c r="C270">
        <v>44</v>
      </c>
      <c r="D270">
        <v>137</v>
      </c>
      <c r="E270">
        <v>25</v>
      </c>
      <c r="F270">
        <v>5</v>
      </c>
      <c r="G270">
        <v>0</v>
      </c>
      <c r="H270">
        <v>0</v>
      </c>
      <c r="I270">
        <v>2</v>
      </c>
      <c r="J270">
        <v>13</v>
      </c>
      <c r="K270">
        <v>-10</v>
      </c>
    </row>
    <row r="271" spans="1:11" x14ac:dyDescent="0.35">
      <c r="A271" t="s">
        <v>55</v>
      </c>
      <c r="B271" t="s">
        <v>22</v>
      </c>
      <c r="C271">
        <v>54</v>
      </c>
      <c r="D271">
        <v>85</v>
      </c>
      <c r="E271">
        <v>17</v>
      </c>
      <c r="F271">
        <v>9</v>
      </c>
      <c r="G271">
        <v>0</v>
      </c>
      <c r="H271">
        <v>0</v>
      </c>
      <c r="I271">
        <v>0</v>
      </c>
      <c r="J271">
        <v>34</v>
      </c>
      <c r="K271">
        <v>-25</v>
      </c>
    </row>
    <row r="272" spans="1:11" x14ac:dyDescent="0.35">
      <c r="A272" t="s">
        <v>55</v>
      </c>
      <c r="B272" t="s">
        <v>23</v>
      </c>
      <c r="C272">
        <v>60</v>
      </c>
      <c r="D272">
        <v>133</v>
      </c>
      <c r="E272">
        <v>28</v>
      </c>
      <c r="F272">
        <v>5</v>
      </c>
      <c r="G272">
        <v>0</v>
      </c>
      <c r="H272">
        <v>0</v>
      </c>
      <c r="I272">
        <v>1</v>
      </c>
      <c r="J272">
        <v>44</v>
      </c>
      <c r="K272">
        <v>-40</v>
      </c>
    </row>
    <row r="273" spans="1:11" x14ac:dyDescent="0.35">
      <c r="A273" t="s">
        <v>55</v>
      </c>
      <c r="B273" t="s">
        <v>24</v>
      </c>
      <c r="C273">
        <v>20</v>
      </c>
      <c r="D273">
        <v>46</v>
      </c>
      <c r="E273">
        <v>16</v>
      </c>
      <c r="F273">
        <v>0</v>
      </c>
      <c r="G273">
        <v>1</v>
      </c>
      <c r="H273">
        <v>0</v>
      </c>
      <c r="I273">
        <v>0</v>
      </c>
      <c r="J273">
        <v>38</v>
      </c>
      <c r="K273">
        <v>-39</v>
      </c>
    </row>
    <row r="274" spans="1:11" x14ac:dyDescent="0.35">
      <c r="A274" t="s">
        <v>55</v>
      </c>
      <c r="B274" t="s">
        <v>25</v>
      </c>
      <c r="C274">
        <v>48</v>
      </c>
      <c r="D274">
        <v>177</v>
      </c>
      <c r="E274">
        <v>18</v>
      </c>
      <c r="F274">
        <v>6</v>
      </c>
      <c r="G274">
        <v>0</v>
      </c>
      <c r="H274">
        <v>0</v>
      </c>
      <c r="I274">
        <v>0</v>
      </c>
      <c r="J274">
        <v>17</v>
      </c>
      <c r="K274">
        <v>-11</v>
      </c>
    </row>
    <row r="275" spans="1:11" x14ac:dyDescent="0.35">
      <c r="A275" t="s">
        <v>55</v>
      </c>
      <c r="B275" t="s">
        <v>26</v>
      </c>
      <c r="C275">
        <v>464</v>
      </c>
      <c r="D275">
        <v>784</v>
      </c>
      <c r="E275">
        <v>109</v>
      </c>
      <c r="F275">
        <v>23</v>
      </c>
      <c r="G275">
        <v>0</v>
      </c>
      <c r="H275">
        <v>0</v>
      </c>
      <c r="I275">
        <v>2</v>
      </c>
      <c r="J275">
        <v>369</v>
      </c>
      <c r="K275">
        <v>-348</v>
      </c>
    </row>
    <row r="276" spans="1:11" x14ac:dyDescent="0.35">
      <c r="A276" t="s">
        <v>55</v>
      </c>
      <c r="B276" t="s">
        <v>27</v>
      </c>
      <c r="C276">
        <v>58</v>
      </c>
      <c r="D276">
        <v>165</v>
      </c>
      <c r="E276">
        <v>9</v>
      </c>
      <c r="F276">
        <v>3</v>
      </c>
      <c r="G276">
        <v>0</v>
      </c>
      <c r="H276">
        <v>0</v>
      </c>
      <c r="I276">
        <v>0</v>
      </c>
      <c r="J276">
        <v>19</v>
      </c>
      <c r="K276">
        <v>-16</v>
      </c>
    </row>
    <row r="277" spans="1:11" x14ac:dyDescent="0.35">
      <c r="A277" t="s">
        <v>55</v>
      </c>
      <c r="B277" t="s">
        <v>28</v>
      </c>
      <c r="C277">
        <v>17</v>
      </c>
      <c r="D277">
        <v>45</v>
      </c>
      <c r="E277">
        <v>4</v>
      </c>
      <c r="F277">
        <v>4</v>
      </c>
      <c r="G277">
        <v>0</v>
      </c>
      <c r="H277">
        <v>0</v>
      </c>
      <c r="I277">
        <v>0</v>
      </c>
      <c r="J277">
        <v>3</v>
      </c>
      <c r="K277">
        <v>1</v>
      </c>
    </row>
    <row r="278" spans="1:11" x14ac:dyDescent="0.35">
      <c r="A278" t="s">
        <v>55</v>
      </c>
      <c r="B278" t="s">
        <v>29</v>
      </c>
      <c r="C278">
        <v>147</v>
      </c>
      <c r="D278">
        <v>503</v>
      </c>
      <c r="E278">
        <v>46</v>
      </c>
      <c r="F278">
        <v>3</v>
      </c>
      <c r="G278">
        <v>0</v>
      </c>
      <c r="H278">
        <v>0</v>
      </c>
      <c r="I278">
        <v>1</v>
      </c>
      <c r="J278">
        <v>201</v>
      </c>
      <c r="K278">
        <v>-199</v>
      </c>
    </row>
    <row r="279" spans="1:11" x14ac:dyDescent="0.35">
      <c r="A279" t="s">
        <v>55</v>
      </c>
      <c r="B279" t="s">
        <v>30</v>
      </c>
      <c r="C279">
        <v>192</v>
      </c>
      <c r="D279">
        <v>744</v>
      </c>
      <c r="E279">
        <v>164</v>
      </c>
      <c r="F279">
        <v>4</v>
      </c>
      <c r="G279">
        <v>2</v>
      </c>
      <c r="H279">
        <v>0</v>
      </c>
      <c r="I279">
        <v>3</v>
      </c>
      <c r="J279">
        <v>119</v>
      </c>
      <c r="K279">
        <v>-120</v>
      </c>
    </row>
    <row r="280" spans="1:11" x14ac:dyDescent="0.35">
      <c r="A280" t="s">
        <v>55</v>
      </c>
      <c r="B280" t="s">
        <v>31</v>
      </c>
      <c r="C280">
        <v>104</v>
      </c>
      <c r="D280">
        <v>330</v>
      </c>
      <c r="E280">
        <v>57</v>
      </c>
      <c r="F280">
        <v>3</v>
      </c>
      <c r="G280">
        <v>0</v>
      </c>
      <c r="H280">
        <v>0</v>
      </c>
      <c r="I280">
        <v>0</v>
      </c>
      <c r="J280">
        <v>96</v>
      </c>
      <c r="K280">
        <v>-93</v>
      </c>
    </row>
    <row r="281" spans="1:11" x14ac:dyDescent="0.35">
      <c r="A281" t="s">
        <v>55</v>
      </c>
      <c r="B281" t="s">
        <v>32</v>
      </c>
      <c r="C281">
        <v>54</v>
      </c>
      <c r="D281">
        <v>221</v>
      </c>
      <c r="E281">
        <v>77</v>
      </c>
      <c r="F281">
        <v>2</v>
      </c>
      <c r="G281">
        <v>0</v>
      </c>
      <c r="H281">
        <v>0</v>
      </c>
      <c r="I281">
        <v>0</v>
      </c>
      <c r="J281">
        <v>43</v>
      </c>
      <c r="K281">
        <v>-41</v>
      </c>
    </row>
    <row r="282" spans="1:11" x14ac:dyDescent="0.35">
      <c r="A282" t="s">
        <v>55</v>
      </c>
      <c r="B282" t="s">
        <v>33</v>
      </c>
      <c r="C282">
        <v>52</v>
      </c>
      <c r="D282">
        <v>154</v>
      </c>
      <c r="E282">
        <v>39</v>
      </c>
      <c r="F282">
        <v>0</v>
      </c>
      <c r="G282">
        <v>0</v>
      </c>
      <c r="H282">
        <v>0</v>
      </c>
      <c r="I282">
        <v>0</v>
      </c>
      <c r="J282">
        <v>45</v>
      </c>
      <c r="K282">
        <v>-45</v>
      </c>
    </row>
    <row r="283" spans="1:11" x14ac:dyDescent="0.35">
      <c r="A283" t="s">
        <v>55</v>
      </c>
      <c r="B283" t="s">
        <v>34</v>
      </c>
      <c r="C283">
        <v>110</v>
      </c>
      <c r="D283">
        <v>305</v>
      </c>
      <c r="E283">
        <v>36</v>
      </c>
      <c r="F283">
        <v>5</v>
      </c>
      <c r="G283">
        <v>0</v>
      </c>
      <c r="H283">
        <v>0</v>
      </c>
      <c r="I283">
        <v>5</v>
      </c>
      <c r="J283">
        <v>99</v>
      </c>
      <c r="K283">
        <v>-99</v>
      </c>
    </row>
    <row r="284" spans="1:11" x14ac:dyDescent="0.35">
      <c r="A284" t="s">
        <v>55</v>
      </c>
      <c r="B284" t="s">
        <v>35</v>
      </c>
      <c r="C284">
        <v>80</v>
      </c>
      <c r="D284">
        <v>267</v>
      </c>
      <c r="E284">
        <v>30</v>
      </c>
      <c r="F284">
        <v>1</v>
      </c>
      <c r="G284">
        <v>0</v>
      </c>
      <c r="H284">
        <v>0</v>
      </c>
      <c r="I284">
        <v>0</v>
      </c>
      <c r="J284">
        <v>96</v>
      </c>
      <c r="K284">
        <v>-95</v>
      </c>
    </row>
    <row r="285" spans="1:11" x14ac:dyDescent="0.35">
      <c r="A285" t="s">
        <v>55</v>
      </c>
      <c r="B285" t="s">
        <v>36</v>
      </c>
      <c r="C285">
        <v>146</v>
      </c>
      <c r="D285">
        <v>201</v>
      </c>
      <c r="E285">
        <v>57</v>
      </c>
      <c r="F285">
        <v>18</v>
      </c>
      <c r="G285">
        <v>3</v>
      </c>
      <c r="H285">
        <v>0</v>
      </c>
      <c r="I285">
        <v>0</v>
      </c>
      <c r="J285">
        <v>79</v>
      </c>
      <c r="K285">
        <v>-64</v>
      </c>
    </row>
    <row r="286" spans="1:11" x14ac:dyDescent="0.35">
      <c r="A286" t="s">
        <v>55</v>
      </c>
      <c r="B286" t="s">
        <v>37</v>
      </c>
      <c r="C286">
        <v>241</v>
      </c>
      <c r="D286">
        <v>626</v>
      </c>
      <c r="E286">
        <v>78</v>
      </c>
      <c r="F286">
        <v>37</v>
      </c>
      <c r="G286">
        <v>1</v>
      </c>
      <c r="H286">
        <v>0</v>
      </c>
      <c r="I286">
        <v>0</v>
      </c>
      <c r="J286">
        <v>129</v>
      </c>
      <c r="K286">
        <v>-93</v>
      </c>
    </row>
    <row r="287" spans="1:11" x14ac:dyDescent="0.35">
      <c r="A287" t="s">
        <v>55</v>
      </c>
      <c r="B287" t="s">
        <v>38</v>
      </c>
      <c r="C287">
        <v>124</v>
      </c>
      <c r="D287">
        <v>308</v>
      </c>
      <c r="E287">
        <v>41</v>
      </c>
      <c r="F287">
        <v>7</v>
      </c>
      <c r="G287">
        <v>0</v>
      </c>
      <c r="H287">
        <v>0</v>
      </c>
      <c r="I287">
        <v>9</v>
      </c>
      <c r="J287">
        <v>120</v>
      </c>
      <c r="K287">
        <v>-122</v>
      </c>
    </row>
    <row r="288" spans="1:11" x14ac:dyDescent="0.35">
      <c r="A288" t="s">
        <v>55</v>
      </c>
      <c r="B288" t="s">
        <v>39</v>
      </c>
      <c r="C288">
        <v>306</v>
      </c>
      <c r="D288">
        <v>718</v>
      </c>
      <c r="E288">
        <v>102</v>
      </c>
      <c r="F288">
        <v>27</v>
      </c>
      <c r="G288">
        <v>1</v>
      </c>
      <c r="H288">
        <v>0</v>
      </c>
      <c r="I288">
        <v>0</v>
      </c>
      <c r="J288">
        <v>313</v>
      </c>
      <c r="K288">
        <v>-287</v>
      </c>
    </row>
    <row r="289" spans="1:11" x14ac:dyDescent="0.35">
      <c r="A289" t="s">
        <v>55</v>
      </c>
      <c r="B289" t="s">
        <v>40</v>
      </c>
      <c r="C289">
        <v>139</v>
      </c>
      <c r="D289">
        <v>356</v>
      </c>
      <c r="E289">
        <v>59</v>
      </c>
      <c r="F289">
        <v>1</v>
      </c>
      <c r="G289">
        <v>0</v>
      </c>
      <c r="H289">
        <v>0</v>
      </c>
      <c r="I289">
        <v>1</v>
      </c>
      <c r="J289">
        <v>103</v>
      </c>
      <c r="K289">
        <v>-103</v>
      </c>
    </row>
    <row r="290" spans="1:11" x14ac:dyDescent="0.35">
      <c r="A290" t="s">
        <v>55</v>
      </c>
      <c r="B290" t="s">
        <v>41</v>
      </c>
      <c r="C290">
        <v>95</v>
      </c>
      <c r="D290">
        <v>327</v>
      </c>
      <c r="E290">
        <v>30</v>
      </c>
      <c r="F290">
        <v>1</v>
      </c>
      <c r="G290">
        <v>0</v>
      </c>
      <c r="H290">
        <v>0</v>
      </c>
      <c r="I290">
        <v>0</v>
      </c>
      <c r="J290">
        <v>78</v>
      </c>
      <c r="K290">
        <v>-77</v>
      </c>
    </row>
    <row r="291" spans="1:11" x14ac:dyDescent="0.35">
      <c r="A291" t="s">
        <v>55</v>
      </c>
      <c r="B291" t="s">
        <v>42</v>
      </c>
      <c r="C291">
        <v>166</v>
      </c>
      <c r="D291">
        <v>514</v>
      </c>
      <c r="E291">
        <v>84</v>
      </c>
      <c r="F291">
        <v>1</v>
      </c>
      <c r="G291">
        <v>0</v>
      </c>
      <c r="H291">
        <v>0</v>
      </c>
      <c r="I291">
        <v>2</v>
      </c>
      <c r="J291">
        <v>105</v>
      </c>
      <c r="K291">
        <v>-106</v>
      </c>
    </row>
    <row r="292" spans="1:11" x14ac:dyDescent="0.35">
      <c r="A292" t="s">
        <v>55</v>
      </c>
      <c r="B292" t="s">
        <v>43</v>
      </c>
      <c r="C292">
        <v>80</v>
      </c>
      <c r="D292">
        <v>227</v>
      </c>
      <c r="E292">
        <v>32</v>
      </c>
      <c r="F292">
        <v>6</v>
      </c>
      <c r="G292">
        <v>1</v>
      </c>
      <c r="H292">
        <v>0</v>
      </c>
      <c r="I292">
        <v>2</v>
      </c>
      <c r="J292">
        <v>38</v>
      </c>
      <c r="K292">
        <v>-35</v>
      </c>
    </row>
    <row r="293" spans="1:11" x14ac:dyDescent="0.35">
      <c r="A293" t="s">
        <v>55</v>
      </c>
      <c r="B293" t="s">
        <v>44</v>
      </c>
      <c r="C293">
        <v>21</v>
      </c>
      <c r="D293">
        <v>42</v>
      </c>
      <c r="E293">
        <v>9</v>
      </c>
      <c r="F293">
        <v>0</v>
      </c>
      <c r="G293">
        <v>0</v>
      </c>
      <c r="H293">
        <v>0</v>
      </c>
      <c r="I293">
        <v>0</v>
      </c>
      <c r="J293">
        <v>8</v>
      </c>
      <c r="K293">
        <v>-8</v>
      </c>
    </row>
    <row r="294" spans="1:11" x14ac:dyDescent="0.35">
      <c r="A294" t="s">
        <v>55</v>
      </c>
      <c r="B294" t="s">
        <v>45</v>
      </c>
      <c r="C294">
        <v>48</v>
      </c>
      <c r="D294">
        <v>146</v>
      </c>
      <c r="E294">
        <v>38</v>
      </c>
      <c r="F294">
        <v>4</v>
      </c>
      <c r="G294">
        <v>0</v>
      </c>
      <c r="H294">
        <v>0</v>
      </c>
      <c r="I294">
        <v>2</v>
      </c>
      <c r="J294">
        <v>31</v>
      </c>
      <c r="K294">
        <v>-29</v>
      </c>
    </row>
    <row r="295" spans="1:11" x14ac:dyDescent="0.35">
      <c r="A295" t="s">
        <v>55</v>
      </c>
      <c r="B295" t="s">
        <v>46</v>
      </c>
      <c r="C295">
        <v>81</v>
      </c>
      <c r="D295">
        <v>217</v>
      </c>
      <c r="E295">
        <v>8</v>
      </c>
      <c r="F295">
        <v>6</v>
      </c>
      <c r="G295">
        <v>0</v>
      </c>
      <c r="H295">
        <v>0</v>
      </c>
      <c r="I295">
        <v>0</v>
      </c>
      <c r="J295">
        <v>18</v>
      </c>
      <c r="K295">
        <v>-12</v>
      </c>
    </row>
    <row r="296" spans="1:11" x14ac:dyDescent="0.35">
      <c r="A296" t="s">
        <v>55</v>
      </c>
      <c r="B296" t="s">
        <v>47</v>
      </c>
      <c r="C296">
        <v>48</v>
      </c>
      <c r="D296">
        <v>191</v>
      </c>
      <c r="E296">
        <v>60</v>
      </c>
      <c r="F296">
        <v>21</v>
      </c>
      <c r="G296">
        <v>0</v>
      </c>
      <c r="H296">
        <v>0</v>
      </c>
      <c r="I296">
        <v>0</v>
      </c>
      <c r="J296">
        <v>26</v>
      </c>
      <c r="K296">
        <v>-5</v>
      </c>
    </row>
    <row r="297" spans="1:11" x14ac:dyDescent="0.35">
      <c r="A297" t="s">
        <v>55</v>
      </c>
      <c r="B297" t="s">
        <v>48</v>
      </c>
      <c r="C297">
        <v>29</v>
      </c>
      <c r="D297">
        <v>77</v>
      </c>
      <c r="E297">
        <v>12</v>
      </c>
      <c r="F297">
        <v>1</v>
      </c>
      <c r="G297">
        <v>0</v>
      </c>
      <c r="H297">
        <v>0</v>
      </c>
      <c r="I297">
        <v>0</v>
      </c>
      <c r="J297">
        <v>22</v>
      </c>
      <c r="K297">
        <v>-21</v>
      </c>
    </row>
    <row r="298" spans="1:11" x14ac:dyDescent="0.35">
      <c r="A298" t="s">
        <v>56</v>
      </c>
      <c r="B298" t="s">
        <v>12</v>
      </c>
      <c r="C298">
        <v>33</v>
      </c>
      <c r="D298">
        <v>89</v>
      </c>
      <c r="E298">
        <v>7</v>
      </c>
      <c r="F298">
        <v>35</v>
      </c>
      <c r="G298">
        <v>12</v>
      </c>
      <c r="H298">
        <v>0</v>
      </c>
      <c r="I298">
        <v>0</v>
      </c>
      <c r="J298">
        <v>0</v>
      </c>
      <c r="K298">
        <v>23</v>
      </c>
    </row>
    <row r="299" spans="1:11" x14ac:dyDescent="0.35">
      <c r="A299" t="s">
        <v>56</v>
      </c>
      <c r="B299" t="s">
        <v>13</v>
      </c>
      <c r="C299">
        <v>34</v>
      </c>
      <c r="D299">
        <v>117</v>
      </c>
      <c r="E299">
        <v>17</v>
      </c>
      <c r="F299">
        <v>34</v>
      </c>
      <c r="G299">
        <v>22</v>
      </c>
      <c r="H299">
        <v>0</v>
      </c>
      <c r="I299">
        <v>0</v>
      </c>
      <c r="J299">
        <v>0</v>
      </c>
      <c r="K299">
        <v>12</v>
      </c>
    </row>
    <row r="300" spans="1:11" x14ac:dyDescent="0.35">
      <c r="A300" t="s">
        <v>56</v>
      </c>
      <c r="B300" t="s">
        <v>14</v>
      </c>
      <c r="C300">
        <v>23</v>
      </c>
      <c r="D300">
        <v>75</v>
      </c>
      <c r="E300">
        <v>15</v>
      </c>
      <c r="F300">
        <v>23</v>
      </c>
      <c r="G300">
        <v>16</v>
      </c>
      <c r="H300">
        <v>0</v>
      </c>
      <c r="I300">
        <v>0</v>
      </c>
      <c r="J300">
        <v>0</v>
      </c>
      <c r="K300">
        <v>7</v>
      </c>
    </row>
    <row r="301" spans="1:11" x14ac:dyDescent="0.35">
      <c r="A301" t="s">
        <v>56</v>
      </c>
      <c r="B301" t="s">
        <v>15</v>
      </c>
      <c r="C301">
        <v>40</v>
      </c>
      <c r="D301">
        <v>121</v>
      </c>
      <c r="E301">
        <v>14</v>
      </c>
      <c r="F301">
        <v>48</v>
      </c>
      <c r="G301">
        <v>21</v>
      </c>
      <c r="H301">
        <v>0</v>
      </c>
      <c r="I301">
        <v>0</v>
      </c>
      <c r="J301">
        <v>0</v>
      </c>
      <c r="K301">
        <v>27</v>
      </c>
    </row>
    <row r="302" spans="1:11" x14ac:dyDescent="0.35">
      <c r="A302" t="s">
        <v>56</v>
      </c>
      <c r="B302" t="s">
        <v>16</v>
      </c>
      <c r="C302">
        <v>122</v>
      </c>
      <c r="D302">
        <v>523</v>
      </c>
      <c r="E302">
        <v>93</v>
      </c>
      <c r="F302">
        <v>161</v>
      </c>
      <c r="G302">
        <v>72</v>
      </c>
      <c r="H302">
        <v>0</v>
      </c>
      <c r="I302">
        <v>0</v>
      </c>
      <c r="J302">
        <v>1</v>
      </c>
      <c r="K302">
        <v>88</v>
      </c>
    </row>
    <row r="303" spans="1:11" x14ac:dyDescent="0.35">
      <c r="A303" t="s">
        <v>56</v>
      </c>
      <c r="B303" t="s">
        <v>17</v>
      </c>
      <c r="C303">
        <v>8</v>
      </c>
      <c r="D303">
        <v>17</v>
      </c>
      <c r="E303">
        <v>1</v>
      </c>
      <c r="F303">
        <v>9</v>
      </c>
      <c r="G303">
        <v>4</v>
      </c>
      <c r="H303">
        <v>0</v>
      </c>
      <c r="I303">
        <v>0</v>
      </c>
      <c r="J303">
        <v>0</v>
      </c>
      <c r="K303">
        <v>5</v>
      </c>
    </row>
    <row r="304" spans="1:11" x14ac:dyDescent="0.35">
      <c r="A304" t="s">
        <v>56</v>
      </c>
      <c r="B304" t="s">
        <v>18</v>
      </c>
      <c r="C304">
        <v>73</v>
      </c>
      <c r="D304">
        <v>225</v>
      </c>
      <c r="E304">
        <v>24</v>
      </c>
      <c r="F304">
        <v>77</v>
      </c>
      <c r="G304">
        <v>52</v>
      </c>
      <c r="H304">
        <v>1</v>
      </c>
      <c r="I304">
        <v>0</v>
      </c>
      <c r="J304">
        <v>0</v>
      </c>
      <c r="K304">
        <v>24</v>
      </c>
    </row>
    <row r="305" spans="1:11" x14ac:dyDescent="0.35">
      <c r="A305" t="s">
        <v>56</v>
      </c>
      <c r="B305" t="s">
        <v>19</v>
      </c>
      <c r="C305">
        <v>39</v>
      </c>
      <c r="D305">
        <v>207</v>
      </c>
      <c r="E305">
        <v>66</v>
      </c>
      <c r="F305">
        <v>47</v>
      </c>
      <c r="G305">
        <v>5</v>
      </c>
      <c r="H305">
        <v>0</v>
      </c>
      <c r="I305">
        <v>0</v>
      </c>
      <c r="J305">
        <v>0</v>
      </c>
      <c r="K305">
        <v>42</v>
      </c>
    </row>
    <row r="306" spans="1:11" x14ac:dyDescent="0.35">
      <c r="A306" t="s">
        <v>56</v>
      </c>
      <c r="B306" t="s">
        <v>20</v>
      </c>
      <c r="C306">
        <v>39</v>
      </c>
      <c r="D306">
        <v>81</v>
      </c>
      <c r="E306">
        <v>21</v>
      </c>
      <c r="F306">
        <v>51</v>
      </c>
      <c r="G306">
        <v>27</v>
      </c>
      <c r="H306">
        <v>0</v>
      </c>
      <c r="I306">
        <v>0</v>
      </c>
      <c r="J306">
        <v>0</v>
      </c>
      <c r="K306">
        <v>24</v>
      </c>
    </row>
    <row r="307" spans="1:11" x14ac:dyDescent="0.35">
      <c r="A307" t="s">
        <v>56</v>
      </c>
      <c r="B307" t="s">
        <v>21</v>
      </c>
      <c r="C307">
        <v>48</v>
      </c>
      <c r="D307">
        <v>174</v>
      </c>
      <c r="E307">
        <v>30</v>
      </c>
      <c r="F307">
        <v>56</v>
      </c>
      <c r="G307">
        <v>27</v>
      </c>
      <c r="H307">
        <v>0</v>
      </c>
      <c r="I307">
        <v>0</v>
      </c>
      <c r="J307">
        <v>0</v>
      </c>
      <c r="K307">
        <v>29</v>
      </c>
    </row>
    <row r="308" spans="1:11" x14ac:dyDescent="0.35">
      <c r="A308" t="s">
        <v>56</v>
      </c>
      <c r="B308" t="s">
        <v>22</v>
      </c>
      <c r="C308">
        <v>55</v>
      </c>
      <c r="D308">
        <v>118</v>
      </c>
      <c r="E308">
        <v>19</v>
      </c>
      <c r="F308">
        <v>61</v>
      </c>
      <c r="G308">
        <v>16</v>
      </c>
      <c r="H308">
        <v>0</v>
      </c>
      <c r="I308">
        <v>0</v>
      </c>
      <c r="J308">
        <v>0</v>
      </c>
      <c r="K308">
        <v>45</v>
      </c>
    </row>
    <row r="309" spans="1:11" x14ac:dyDescent="0.35">
      <c r="A309" t="s">
        <v>56</v>
      </c>
      <c r="B309" t="s">
        <v>23</v>
      </c>
      <c r="C309">
        <v>63</v>
      </c>
      <c r="D309">
        <v>142</v>
      </c>
      <c r="E309">
        <v>23</v>
      </c>
      <c r="F309">
        <v>98</v>
      </c>
      <c r="G309">
        <v>10</v>
      </c>
      <c r="H309">
        <v>1</v>
      </c>
      <c r="I309">
        <v>0</v>
      </c>
      <c r="J309">
        <v>0</v>
      </c>
      <c r="K309">
        <v>87</v>
      </c>
    </row>
    <row r="310" spans="1:11" x14ac:dyDescent="0.35">
      <c r="A310" t="s">
        <v>56</v>
      </c>
      <c r="B310" t="s">
        <v>24</v>
      </c>
      <c r="C310">
        <v>19</v>
      </c>
      <c r="D310">
        <v>40</v>
      </c>
      <c r="E310">
        <v>9</v>
      </c>
      <c r="F310">
        <v>30</v>
      </c>
      <c r="G310">
        <v>11</v>
      </c>
      <c r="H310">
        <v>0</v>
      </c>
      <c r="I310">
        <v>0</v>
      </c>
      <c r="J310">
        <v>0</v>
      </c>
      <c r="K310">
        <v>19</v>
      </c>
    </row>
    <row r="311" spans="1:11" x14ac:dyDescent="0.35">
      <c r="A311" t="s">
        <v>56</v>
      </c>
      <c r="B311" t="s">
        <v>25</v>
      </c>
      <c r="C311">
        <v>56</v>
      </c>
      <c r="D311">
        <v>157</v>
      </c>
      <c r="E311">
        <v>19</v>
      </c>
      <c r="F311">
        <v>73</v>
      </c>
      <c r="G311">
        <v>33</v>
      </c>
      <c r="H311">
        <v>1</v>
      </c>
      <c r="I311">
        <v>0</v>
      </c>
      <c r="J311">
        <v>0</v>
      </c>
      <c r="K311">
        <v>39</v>
      </c>
    </row>
    <row r="312" spans="1:11" x14ac:dyDescent="0.35">
      <c r="A312" t="s">
        <v>56</v>
      </c>
      <c r="B312" t="s">
        <v>26</v>
      </c>
      <c r="C312">
        <v>482</v>
      </c>
      <c r="D312">
        <v>791</v>
      </c>
      <c r="E312">
        <v>127</v>
      </c>
      <c r="F312">
        <v>864</v>
      </c>
      <c r="G312">
        <v>120</v>
      </c>
      <c r="H312">
        <v>0</v>
      </c>
      <c r="I312">
        <v>0</v>
      </c>
      <c r="J312">
        <v>158</v>
      </c>
      <c r="K312">
        <v>586</v>
      </c>
    </row>
    <row r="313" spans="1:11" x14ac:dyDescent="0.35">
      <c r="A313" t="s">
        <v>56</v>
      </c>
      <c r="B313" t="s">
        <v>27</v>
      </c>
      <c r="C313">
        <v>115</v>
      </c>
      <c r="D313">
        <v>363</v>
      </c>
      <c r="E313">
        <v>47</v>
      </c>
      <c r="F313">
        <v>136</v>
      </c>
      <c r="G313">
        <v>33</v>
      </c>
      <c r="H313">
        <v>0</v>
      </c>
      <c r="I313">
        <v>0</v>
      </c>
      <c r="J313">
        <v>0</v>
      </c>
      <c r="K313">
        <v>103</v>
      </c>
    </row>
    <row r="314" spans="1:11" x14ac:dyDescent="0.35">
      <c r="A314" t="s">
        <v>56</v>
      </c>
      <c r="B314" t="s">
        <v>28</v>
      </c>
      <c r="C314">
        <v>31</v>
      </c>
      <c r="D314">
        <v>97</v>
      </c>
      <c r="E314">
        <v>21</v>
      </c>
      <c r="F314">
        <v>26</v>
      </c>
      <c r="G314">
        <v>6</v>
      </c>
      <c r="H314">
        <v>0</v>
      </c>
      <c r="I314">
        <v>0</v>
      </c>
      <c r="J314">
        <v>0</v>
      </c>
      <c r="K314">
        <v>20</v>
      </c>
    </row>
    <row r="315" spans="1:11" x14ac:dyDescent="0.35">
      <c r="A315" t="s">
        <v>56</v>
      </c>
      <c r="B315" t="s">
        <v>29</v>
      </c>
      <c r="C315">
        <v>179</v>
      </c>
      <c r="D315">
        <v>624</v>
      </c>
      <c r="E315">
        <v>44</v>
      </c>
      <c r="F315">
        <v>311</v>
      </c>
      <c r="G315">
        <v>128</v>
      </c>
      <c r="H315">
        <v>0</v>
      </c>
      <c r="I315">
        <v>0</v>
      </c>
      <c r="J315">
        <v>1</v>
      </c>
      <c r="K315">
        <v>182</v>
      </c>
    </row>
    <row r="316" spans="1:11" x14ac:dyDescent="0.35">
      <c r="A316" t="s">
        <v>56</v>
      </c>
      <c r="B316" t="s">
        <v>30</v>
      </c>
      <c r="C316">
        <v>205</v>
      </c>
      <c r="D316">
        <v>810</v>
      </c>
      <c r="E316">
        <v>142</v>
      </c>
      <c r="F316">
        <v>203</v>
      </c>
      <c r="G316">
        <v>133</v>
      </c>
      <c r="H316">
        <v>0</v>
      </c>
      <c r="I316">
        <v>0</v>
      </c>
      <c r="J316">
        <v>10</v>
      </c>
      <c r="K316">
        <v>60</v>
      </c>
    </row>
    <row r="317" spans="1:11" x14ac:dyDescent="0.35">
      <c r="A317" t="s">
        <v>56</v>
      </c>
      <c r="B317" t="s">
        <v>31</v>
      </c>
      <c r="C317">
        <v>120</v>
      </c>
      <c r="D317">
        <v>411</v>
      </c>
      <c r="E317">
        <v>94</v>
      </c>
      <c r="F317">
        <v>147</v>
      </c>
      <c r="G317">
        <v>66</v>
      </c>
      <c r="H317">
        <v>0</v>
      </c>
      <c r="I317">
        <v>0</v>
      </c>
      <c r="J317">
        <v>0</v>
      </c>
      <c r="K317">
        <v>81</v>
      </c>
    </row>
    <row r="318" spans="1:11" x14ac:dyDescent="0.35">
      <c r="A318" t="s">
        <v>56</v>
      </c>
      <c r="B318" t="s">
        <v>32</v>
      </c>
      <c r="C318">
        <v>36</v>
      </c>
      <c r="D318">
        <v>169</v>
      </c>
      <c r="E318">
        <v>32</v>
      </c>
      <c r="F318">
        <v>44</v>
      </c>
      <c r="G318">
        <v>21</v>
      </c>
      <c r="H318">
        <v>0</v>
      </c>
      <c r="I318">
        <v>0</v>
      </c>
      <c r="J318">
        <v>0</v>
      </c>
      <c r="K318">
        <v>23</v>
      </c>
    </row>
    <row r="319" spans="1:11" x14ac:dyDescent="0.35">
      <c r="A319" t="s">
        <v>56</v>
      </c>
      <c r="B319" t="s">
        <v>33</v>
      </c>
      <c r="C319">
        <v>44</v>
      </c>
      <c r="D319">
        <v>186</v>
      </c>
      <c r="E319">
        <v>43</v>
      </c>
      <c r="F319">
        <v>45</v>
      </c>
      <c r="G319">
        <v>13</v>
      </c>
      <c r="H319">
        <v>0</v>
      </c>
      <c r="I319">
        <v>0</v>
      </c>
      <c r="J319">
        <v>0</v>
      </c>
      <c r="K319">
        <v>32</v>
      </c>
    </row>
    <row r="320" spans="1:11" x14ac:dyDescent="0.35">
      <c r="A320" t="s">
        <v>56</v>
      </c>
      <c r="B320" t="s">
        <v>34</v>
      </c>
      <c r="C320">
        <v>138</v>
      </c>
      <c r="D320">
        <v>413</v>
      </c>
      <c r="E320">
        <v>81</v>
      </c>
      <c r="F320">
        <v>181</v>
      </c>
      <c r="G320">
        <v>82</v>
      </c>
      <c r="H320">
        <v>0</v>
      </c>
      <c r="I320">
        <v>0</v>
      </c>
      <c r="J320">
        <v>0</v>
      </c>
      <c r="K320">
        <v>99</v>
      </c>
    </row>
    <row r="321" spans="1:11" x14ac:dyDescent="0.35">
      <c r="A321" t="s">
        <v>56</v>
      </c>
      <c r="B321" t="s">
        <v>35</v>
      </c>
      <c r="C321">
        <v>91</v>
      </c>
      <c r="D321">
        <v>252</v>
      </c>
      <c r="E321">
        <v>54</v>
      </c>
      <c r="F321">
        <v>142</v>
      </c>
      <c r="G321">
        <v>49</v>
      </c>
      <c r="H321">
        <v>0</v>
      </c>
      <c r="I321">
        <v>0</v>
      </c>
      <c r="J321">
        <v>0</v>
      </c>
      <c r="K321">
        <v>93</v>
      </c>
    </row>
    <row r="322" spans="1:11" x14ac:dyDescent="0.35">
      <c r="A322" t="s">
        <v>56</v>
      </c>
      <c r="B322" t="s">
        <v>36</v>
      </c>
      <c r="C322">
        <v>167</v>
      </c>
      <c r="D322">
        <v>268</v>
      </c>
      <c r="E322">
        <v>42</v>
      </c>
      <c r="F322">
        <v>155</v>
      </c>
      <c r="G322">
        <v>92</v>
      </c>
      <c r="H322">
        <v>0</v>
      </c>
      <c r="I322">
        <v>0</v>
      </c>
      <c r="J322">
        <v>0</v>
      </c>
      <c r="K322">
        <v>63</v>
      </c>
    </row>
    <row r="323" spans="1:11" x14ac:dyDescent="0.35">
      <c r="A323" t="s">
        <v>56</v>
      </c>
      <c r="B323" t="s">
        <v>37</v>
      </c>
      <c r="C323">
        <v>234</v>
      </c>
      <c r="D323">
        <v>580</v>
      </c>
      <c r="E323">
        <v>57</v>
      </c>
      <c r="F323">
        <v>288</v>
      </c>
      <c r="G323">
        <v>105</v>
      </c>
      <c r="H323">
        <v>0</v>
      </c>
      <c r="I323">
        <v>0</v>
      </c>
      <c r="J323">
        <v>0</v>
      </c>
      <c r="K323">
        <v>183</v>
      </c>
    </row>
    <row r="324" spans="1:11" x14ac:dyDescent="0.35">
      <c r="A324" t="s">
        <v>56</v>
      </c>
      <c r="B324" t="s">
        <v>38</v>
      </c>
      <c r="C324">
        <v>145</v>
      </c>
      <c r="D324">
        <v>553</v>
      </c>
      <c r="E324">
        <v>96</v>
      </c>
      <c r="F324">
        <v>195</v>
      </c>
      <c r="G324">
        <v>90</v>
      </c>
      <c r="H324">
        <v>2</v>
      </c>
      <c r="I324">
        <v>0</v>
      </c>
      <c r="J324">
        <v>7</v>
      </c>
      <c r="K324">
        <v>96</v>
      </c>
    </row>
    <row r="325" spans="1:11" x14ac:dyDescent="0.35">
      <c r="A325" t="s">
        <v>56</v>
      </c>
      <c r="B325" t="s">
        <v>39</v>
      </c>
      <c r="C325">
        <v>301</v>
      </c>
      <c r="D325">
        <v>663</v>
      </c>
      <c r="E325">
        <v>77</v>
      </c>
      <c r="F325">
        <v>478</v>
      </c>
      <c r="G325">
        <v>183</v>
      </c>
      <c r="H325">
        <v>1</v>
      </c>
      <c r="I325">
        <v>0</v>
      </c>
      <c r="J325">
        <v>0</v>
      </c>
      <c r="K325">
        <v>294</v>
      </c>
    </row>
    <row r="326" spans="1:11" x14ac:dyDescent="0.35">
      <c r="A326" t="s">
        <v>56</v>
      </c>
      <c r="B326" t="s">
        <v>40</v>
      </c>
      <c r="C326">
        <v>109</v>
      </c>
      <c r="D326">
        <v>247</v>
      </c>
      <c r="E326">
        <v>33</v>
      </c>
      <c r="F326">
        <v>133</v>
      </c>
      <c r="G326">
        <v>81</v>
      </c>
      <c r="H326">
        <v>0</v>
      </c>
      <c r="I326">
        <v>0</v>
      </c>
      <c r="J326">
        <v>1</v>
      </c>
      <c r="K326">
        <v>51</v>
      </c>
    </row>
    <row r="327" spans="1:11" x14ac:dyDescent="0.35">
      <c r="A327" t="s">
        <v>56</v>
      </c>
      <c r="B327" t="s">
        <v>41</v>
      </c>
      <c r="C327">
        <v>101</v>
      </c>
      <c r="D327">
        <v>319</v>
      </c>
      <c r="E327">
        <v>39</v>
      </c>
      <c r="F327">
        <v>126</v>
      </c>
      <c r="G327">
        <v>64</v>
      </c>
      <c r="H327">
        <v>0</v>
      </c>
      <c r="I327">
        <v>2</v>
      </c>
      <c r="J327">
        <v>0</v>
      </c>
      <c r="K327">
        <v>60</v>
      </c>
    </row>
    <row r="328" spans="1:11" x14ac:dyDescent="0.35">
      <c r="A328" t="s">
        <v>56</v>
      </c>
      <c r="B328" t="s">
        <v>42</v>
      </c>
      <c r="C328">
        <v>165</v>
      </c>
      <c r="D328">
        <v>423</v>
      </c>
      <c r="E328">
        <v>84</v>
      </c>
      <c r="F328">
        <v>209</v>
      </c>
      <c r="G328">
        <v>115</v>
      </c>
      <c r="H328">
        <v>0</v>
      </c>
      <c r="I328">
        <v>0</v>
      </c>
      <c r="J328">
        <v>2</v>
      </c>
      <c r="K328">
        <v>92</v>
      </c>
    </row>
    <row r="329" spans="1:11" x14ac:dyDescent="0.35">
      <c r="A329" t="s">
        <v>56</v>
      </c>
      <c r="B329" t="s">
        <v>43</v>
      </c>
      <c r="C329">
        <v>84</v>
      </c>
      <c r="D329">
        <v>254</v>
      </c>
      <c r="E329">
        <v>29</v>
      </c>
      <c r="F329">
        <v>84</v>
      </c>
      <c r="G329">
        <v>27</v>
      </c>
      <c r="H329">
        <v>0</v>
      </c>
      <c r="I329">
        <v>0</v>
      </c>
      <c r="J329">
        <v>0</v>
      </c>
      <c r="K329">
        <v>57</v>
      </c>
    </row>
    <row r="330" spans="1:11" x14ac:dyDescent="0.35">
      <c r="A330" t="s">
        <v>56</v>
      </c>
      <c r="B330" t="s">
        <v>44</v>
      </c>
      <c r="C330">
        <v>26</v>
      </c>
      <c r="D330">
        <v>43</v>
      </c>
      <c r="E330">
        <v>16</v>
      </c>
      <c r="F330">
        <v>29</v>
      </c>
      <c r="G330">
        <v>6</v>
      </c>
      <c r="H330">
        <v>0</v>
      </c>
      <c r="I330">
        <v>0</v>
      </c>
      <c r="J330">
        <v>0</v>
      </c>
      <c r="K330">
        <v>23</v>
      </c>
    </row>
    <row r="331" spans="1:11" x14ac:dyDescent="0.35">
      <c r="A331" t="s">
        <v>56</v>
      </c>
      <c r="B331" t="s">
        <v>45</v>
      </c>
      <c r="C331">
        <v>37</v>
      </c>
      <c r="D331">
        <v>148</v>
      </c>
      <c r="E331">
        <v>26</v>
      </c>
      <c r="F331">
        <v>50</v>
      </c>
      <c r="G331">
        <v>19</v>
      </c>
      <c r="H331">
        <v>2</v>
      </c>
      <c r="I331">
        <v>0</v>
      </c>
      <c r="J331">
        <v>0</v>
      </c>
      <c r="K331">
        <v>29</v>
      </c>
    </row>
    <row r="332" spans="1:11" x14ac:dyDescent="0.35">
      <c r="A332" t="s">
        <v>56</v>
      </c>
      <c r="B332" t="s">
        <v>46</v>
      </c>
      <c r="C332">
        <v>68</v>
      </c>
      <c r="D332">
        <v>192</v>
      </c>
      <c r="E332">
        <v>8</v>
      </c>
      <c r="F332">
        <v>83</v>
      </c>
      <c r="G332">
        <v>4</v>
      </c>
      <c r="H332">
        <v>0</v>
      </c>
      <c r="I332">
        <v>0</v>
      </c>
      <c r="J332">
        <v>0</v>
      </c>
      <c r="K332">
        <v>79</v>
      </c>
    </row>
    <row r="333" spans="1:11" x14ac:dyDescent="0.35">
      <c r="A333" t="s">
        <v>56</v>
      </c>
      <c r="B333" t="s">
        <v>47</v>
      </c>
      <c r="C333">
        <v>57</v>
      </c>
      <c r="D333">
        <v>237</v>
      </c>
      <c r="E333">
        <v>35</v>
      </c>
      <c r="F333">
        <v>68</v>
      </c>
      <c r="G333">
        <v>25</v>
      </c>
      <c r="H333">
        <v>0</v>
      </c>
      <c r="I333">
        <v>0</v>
      </c>
      <c r="J333">
        <v>0</v>
      </c>
      <c r="K333">
        <v>43</v>
      </c>
    </row>
    <row r="334" spans="1:11" x14ac:dyDescent="0.35">
      <c r="A334" t="s">
        <v>56</v>
      </c>
      <c r="B334" t="s">
        <v>48</v>
      </c>
      <c r="C334">
        <v>30</v>
      </c>
      <c r="D334">
        <v>103</v>
      </c>
      <c r="E334">
        <v>23</v>
      </c>
      <c r="F334">
        <v>35</v>
      </c>
      <c r="G334">
        <v>13</v>
      </c>
      <c r="H334">
        <v>0</v>
      </c>
      <c r="I334">
        <v>0</v>
      </c>
      <c r="J334">
        <v>0</v>
      </c>
      <c r="K334">
        <v>22</v>
      </c>
    </row>
    <row r="335" spans="1:11" x14ac:dyDescent="0.35">
      <c r="A335" t="s">
        <v>57</v>
      </c>
      <c r="B335" t="s">
        <v>12</v>
      </c>
      <c r="C335">
        <v>12</v>
      </c>
      <c r="D335">
        <v>45</v>
      </c>
      <c r="E335">
        <v>16</v>
      </c>
      <c r="F335">
        <v>14</v>
      </c>
      <c r="G335">
        <v>7</v>
      </c>
      <c r="H335">
        <v>0</v>
      </c>
      <c r="I335">
        <v>0</v>
      </c>
      <c r="J335">
        <v>0</v>
      </c>
      <c r="K335">
        <v>7</v>
      </c>
    </row>
    <row r="336" spans="1:11" x14ac:dyDescent="0.35">
      <c r="A336" t="s">
        <v>57</v>
      </c>
      <c r="B336" t="s">
        <v>13</v>
      </c>
      <c r="C336">
        <v>53</v>
      </c>
      <c r="D336">
        <v>152</v>
      </c>
      <c r="E336">
        <v>20</v>
      </c>
      <c r="F336">
        <v>56</v>
      </c>
      <c r="G336">
        <v>35</v>
      </c>
      <c r="H336">
        <v>0</v>
      </c>
      <c r="I336">
        <v>0</v>
      </c>
      <c r="J336">
        <v>0</v>
      </c>
      <c r="K336">
        <v>21</v>
      </c>
    </row>
    <row r="337" spans="1:11" x14ac:dyDescent="0.35">
      <c r="A337" t="s">
        <v>57</v>
      </c>
      <c r="B337" t="s">
        <v>14</v>
      </c>
      <c r="C337">
        <v>9</v>
      </c>
      <c r="D337">
        <v>16</v>
      </c>
      <c r="E337">
        <v>3</v>
      </c>
      <c r="F337">
        <v>11</v>
      </c>
      <c r="G337">
        <v>4</v>
      </c>
      <c r="H337">
        <v>0</v>
      </c>
      <c r="I337">
        <v>0</v>
      </c>
      <c r="J337">
        <v>0</v>
      </c>
      <c r="K337">
        <v>7</v>
      </c>
    </row>
    <row r="338" spans="1:11" x14ac:dyDescent="0.35">
      <c r="A338" t="s">
        <v>57</v>
      </c>
      <c r="B338" t="s">
        <v>15</v>
      </c>
      <c r="C338">
        <v>15</v>
      </c>
      <c r="D338">
        <v>76</v>
      </c>
      <c r="E338">
        <v>3</v>
      </c>
      <c r="F338">
        <v>19</v>
      </c>
      <c r="G338">
        <v>8</v>
      </c>
      <c r="H338">
        <v>0</v>
      </c>
      <c r="I338">
        <v>0</v>
      </c>
      <c r="J338">
        <v>0</v>
      </c>
      <c r="K338">
        <v>11</v>
      </c>
    </row>
    <row r="339" spans="1:11" x14ac:dyDescent="0.35">
      <c r="A339" t="s">
        <v>57</v>
      </c>
      <c r="B339" t="s">
        <v>16</v>
      </c>
      <c r="C339">
        <v>110</v>
      </c>
      <c r="D339">
        <v>473</v>
      </c>
      <c r="E339">
        <v>139</v>
      </c>
      <c r="F339">
        <v>155</v>
      </c>
      <c r="G339">
        <v>79</v>
      </c>
      <c r="H339">
        <v>0</v>
      </c>
      <c r="I339">
        <v>0</v>
      </c>
      <c r="J339">
        <v>0</v>
      </c>
      <c r="K339">
        <v>76</v>
      </c>
    </row>
    <row r="340" spans="1:11" x14ac:dyDescent="0.35">
      <c r="A340" t="s">
        <v>57</v>
      </c>
      <c r="B340" t="s">
        <v>17</v>
      </c>
      <c r="C340">
        <v>6</v>
      </c>
      <c r="D340">
        <v>11</v>
      </c>
      <c r="E340">
        <v>1</v>
      </c>
      <c r="F340">
        <v>10</v>
      </c>
      <c r="G340">
        <v>8</v>
      </c>
      <c r="H340">
        <v>0</v>
      </c>
      <c r="I340">
        <v>0</v>
      </c>
      <c r="J340">
        <v>0</v>
      </c>
      <c r="K340">
        <v>2</v>
      </c>
    </row>
    <row r="341" spans="1:11" x14ac:dyDescent="0.35">
      <c r="A341" t="s">
        <v>57</v>
      </c>
      <c r="B341" t="s">
        <v>18</v>
      </c>
      <c r="C341">
        <v>37</v>
      </c>
      <c r="D341">
        <v>84</v>
      </c>
      <c r="E341">
        <v>4</v>
      </c>
      <c r="F341">
        <v>37</v>
      </c>
      <c r="G341">
        <v>19</v>
      </c>
      <c r="H341">
        <v>0</v>
      </c>
      <c r="I341">
        <v>0</v>
      </c>
      <c r="J341">
        <v>0</v>
      </c>
      <c r="K341">
        <v>18</v>
      </c>
    </row>
    <row r="342" spans="1:11" x14ac:dyDescent="0.35">
      <c r="A342" t="s">
        <v>57</v>
      </c>
      <c r="B342" t="s">
        <v>19</v>
      </c>
      <c r="C342">
        <v>26</v>
      </c>
      <c r="D342">
        <v>76</v>
      </c>
      <c r="E342">
        <v>9</v>
      </c>
      <c r="F342">
        <v>26</v>
      </c>
      <c r="G342">
        <v>6</v>
      </c>
      <c r="H342">
        <v>0</v>
      </c>
      <c r="I342">
        <v>0</v>
      </c>
      <c r="J342">
        <v>0</v>
      </c>
      <c r="K342">
        <v>20</v>
      </c>
    </row>
    <row r="343" spans="1:11" x14ac:dyDescent="0.35">
      <c r="A343" t="s">
        <v>57</v>
      </c>
      <c r="B343" t="s">
        <v>20</v>
      </c>
      <c r="C343">
        <v>12</v>
      </c>
      <c r="D343">
        <v>35</v>
      </c>
      <c r="E343">
        <v>7</v>
      </c>
      <c r="F343">
        <v>15</v>
      </c>
      <c r="G343">
        <v>12</v>
      </c>
      <c r="H343">
        <v>0</v>
      </c>
      <c r="I343">
        <v>0</v>
      </c>
      <c r="J343">
        <v>0</v>
      </c>
      <c r="K343">
        <v>3</v>
      </c>
    </row>
    <row r="344" spans="1:11" x14ac:dyDescent="0.35">
      <c r="A344" t="s">
        <v>57</v>
      </c>
      <c r="B344" t="s">
        <v>21</v>
      </c>
      <c r="C344">
        <v>22</v>
      </c>
      <c r="D344">
        <v>87</v>
      </c>
      <c r="E344">
        <v>34</v>
      </c>
      <c r="F344">
        <v>34</v>
      </c>
      <c r="G344">
        <v>15</v>
      </c>
      <c r="H344">
        <v>0</v>
      </c>
      <c r="I344">
        <v>0</v>
      </c>
      <c r="J344">
        <v>0</v>
      </c>
      <c r="K344">
        <v>19</v>
      </c>
    </row>
    <row r="345" spans="1:11" x14ac:dyDescent="0.35">
      <c r="A345" t="s">
        <v>57</v>
      </c>
      <c r="B345" t="s">
        <v>22</v>
      </c>
      <c r="C345">
        <v>49</v>
      </c>
      <c r="D345">
        <v>131</v>
      </c>
      <c r="E345">
        <v>14</v>
      </c>
      <c r="F345">
        <v>53</v>
      </c>
      <c r="G345">
        <v>28</v>
      </c>
      <c r="H345">
        <v>1</v>
      </c>
      <c r="I345">
        <v>0</v>
      </c>
      <c r="J345">
        <v>0</v>
      </c>
      <c r="K345">
        <v>24</v>
      </c>
    </row>
    <row r="346" spans="1:11" x14ac:dyDescent="0.35">
      <c r="A346" t="s">
        <v>57</v>
      </c>
      <c r="B346" t="s">
        <v>23</v>
      </c>
      <c r="C346">
        <v>55</v>
      </c>
      <c r="D346">
        <v>183</v>
      </c>
      <c r="E346">
        <v>41</v>
      </c>
      <c r="F346">
        <v>94</v>
      </c>
      <c r="G346">
        <v>25</v>
      </c>
      <c r="H346">
        <v>0</v>
      </c>
      <c r="I346">
        <v>0</v>
      </c>
      <c r="J346">
        <v>0</v>
      </c>
      <c r="K346">
        <v>69</v>
      </c>
    </row>
    <row r="347" spans="1:11" x14ac:dyDescent="0.35">
      <c r="A347" t="s">
        <v>57</v>
      </c>
      <c r="B347" t="s">
        <v>24</v>
      </c>
      <c r="C347">
        <v>22</v>
      </c>
      <c r="D347">
        <v>48</v>
      </c>
      <c r="E347">
        <v>2</v>
      </c>
      <c r="F347">
        <v>50</v>
      </c>
      <c r="G347">
        <v>39</v>
      </c>
      <c r="H347">
        <v>1</v>
      </c>
      <c r="I347">
        <v>0</v>
      </c>
      <c r="J347">
        <v>0</v>
      </c>
      <c r="K347">
        <v>10</v>
      </c>
    </row>
    <row r="348" spans="1:11" x14ac:dyDescent="0.35">
      <c r="A348" t="s">
        <v>57</v>
      </c>
      <c r="B348" t="s">
        <v>25</v>
      </c>
      <c r="C348">
        <v>37</v>
      </c>
      <c r="D348">
        <v>99</v>
      </c>
      <c r="E348">
        <v>21</v>
      </c>
      <c r="F348">
        <v>48</v>
      </c>
      <c r="G348">
        <v>28</v>
      </c>
      <c r="H348">
        <v>0</v>
      </c>
      <c r="I348">
        <v>0</v>
      </c>
      <c r="J348">
        <v>0</v>
      </c>
      <c r="K348">
        <v>20</v>
      </c>
    </row>
    <row r="349" spans="1:11" x14ac:dyDescent="0.35">
      <c r="A349" t="s">
        <v>57</v>
      </c>
      <c r="B349" t="s">
        <v>26</v>
      </c>
      <c r="C349">
        <v>382</v>
      </c>
      <c r="D349">
        <v>667</v>
      </c>
      <c r="E349">
        <v>100</v>
      </c>
      <c r="F349">
        <v>616</v>
      </c>
      <c r="G349">
        <v>300</v>
      </c>
      <c r="H349">
        <v>0</v>
      </c>
      <c r="I349">
        <v>2</v>
      </c>
      <c r="J349">
        <v>6</v>
      </c>
      <c r="K349">
        <v>308</v>
      </c>
    </row>
    <row r="350" spans="1:11" x14ac:dyDescent="0.35">
      <c r="A350" t="s">
        <v>57</v>
      </c>
      <c r="B350" t="s">
        <v>27</v>
      </c>
      <c r="C350">
        <v>61</v>
      </c>
      <c r="D350">
        <v>240</v>
      </c>
      <c r="E350">
        <v>26</v>
      </c>
      <c r="F350">
        <v>87</v>
      </c>
      <c r="G350">
        <v>47</v>
      </c>
      <c r="H350">
        <v>0</v>
      </c>
      <c r="I350">
        <v>0</v>
      </c>
      <c r="J350">
        <v>0</v>
      </c>
      <c r="K350">
        <v>40</v>
      </c>
    </row>
    <row r="351" spans="1:11" x14ac:dyDescent="0.35">
      <c r="A351" t="s">
        <v>57</v>
      </c>
      <c r="B351" t="s">
        <v>28</v>
      </c>
      <c r="C351">
        <v>18</v>
      </c>
      <c r="D351">
        <v>58</v>
      </c>
      <c r="E351">
        <v>11</v>
      </c>
      <c r="F351">
        <v>14</v>
      </c>
      <c r="G351">
        <v>8</v>
      </c>
      <c r="H351">
        <v>0</v>
      </c>
      <c r="I351">
        <v>0</v>
      </c>
      <c r="J351">
        <v>0</v>
      </c>
      <c r="K351">
        <v>6</v>
      </c>
    </row>
    <row r="352" spans="1:11" x14ac:dyDescent="0.35">
      <c r="A352" t="s">
        <v>57</v>
      </c>
      <c r="B352" t="s">
        <v>29</v>
      </c>
      <c r="C352">
        <v>129</v>
      </c>
      <c r="D352">
        <v>400</v>
      </c>
      <c r="E352">
        <v>26</v>
      </c>
      <c r="F352">
        <v>226</v>
      </c>
      <c r="G352">
        <v>185</v>
      </c>
      <c r="H352">
        <v>0</v>
      </c>
      <c r="I352">
        <v>0</v>
      </c>
      <c r="J352">
        <v>0</v>
      </c>
      <c r="K352">
        <v>41</v>
      </c>
    </row>
    <row r="353" spans="1:11" x14ac:dyDescent="0.35">
      <c r="A353" t="s">
        <v>57</v>
      </c>
      <c r="B353" t="s">
        <v>30</v>
      </c>
      <c r="C353">
        <v>203</v>
      </c>
      <c r="D353">
        <v>782</v>
      </c>
      <c r="E353">
        <v>139</v>
      </c>
      <c r="F353">
        <v>195</v>
      </c>
      <c r="G353">
        <v>109</v>
      </c>
      <c r="H353">
        <v>0</v>
      </c>
      <c r="I353">
        <v>0</v>
      </c>
      <c r="J353">
        <v>8</v>
      </c>
      <c r="K353">
        <v>78</v>
      </c>
    </row>
    <row r="354" spans="1:11" x14ac:dyDescent="0.35">
      <c r="A354" t="s">
        <v>57</v>
      </c>
      <c r="B354" t="s">
        <v>31</v>
      </c>
      <c r="C354">
        <v>66</v>
      </c>
      <c r="D354">
        <v>309</v>
      </c>
      <c r="E354">
        <v>69</v>
      </c>
      <c r="F354">
        <v>78</v>
      </c>
      <c r="G354">
        <v>53</v>
      </c>
      <c r="H354">
        <v>0</v>
      </c>
      <c r="I354">
        <v>0</v>
      </c>
      <c r="J354">
        <v>0</v>
      </c>
      <c r="K354">
        <v>25</v>
      </c>
    </row>
    <row r="355" spans="1:11" x14ac:dyDescent="0.35">
      <c r="A355" t="s">
        <v>57</v>
      </c>
      <c r="B355" t="s">
        <v>32</v>
      </c>
      <c r="C355">
        <v>23</v>
      </c>
      <c r="D355">
        <v>143</v>
      </c>
      <c r="E355">
        <v>29</v>
      </c>
      <c r="F355">
        <v>25</v>
      </c>
      <c r="G355">
        <v>18</v>
      </c>
      <c r="H355">
        <v>0</v>
      </c>
      <c r="I355">
        <v>0</v>
      </c>
      <c r="J355">
        <v>0</v>
      </c>
      <c r="K355">
        <v>7</v>
      </c>
    </row>
    <row r="356" spans="1:11" x14ac:dyDescent="0.35">
      <c r="A356" t="s">
        <v>57</v>
      </c>
      <c r="B356" t="s">
        <v>33</v>
      </c>
      <c r="C356">
        <v>27</v>
      </c>
      <c r="D356">
        <v>128</v>
      </c>
      <c r="E356">
        <v>62</v>
      </c>
      <c r="F356">
        <v>31</v>
      </c>
      <c r="G356">
        <v>25</v>
      </c>
      <c r="H356">
        <v>0</v>
      </c>
      <c r="I356">
        <v>0</v>
      </c>
      <c r="J356">
        <v>0</v>
      </c>
      <c r="K356">
        <v>6</v>
      </c>
    </row>
    <row r="357" spans="1:11" x14ac:dyDescent="0.35">
      <c r="A357" t="s">
        <v>57</v>
      </c>
      <c r="B357" t="s">
        <v>34</v>
      </c>
      <c r="C357">
        <v>97</v>
      </c>
      <c r="D357">
        <v>313</v>
      </c>
      <c r="E357">
        <v>64</v>
      </c>
      <c r="F357">
        <v>131</v>
      </c>
      <c r="G357">
        <v>73</v>
      </c>
      <c r="H357">
        <v>0</v>
      </c>
      <c r="I357">
        <v>0</v>
      </c>
      <c r="J357">
        <v>1</v>
      </c>
      <c r="K357">
        <v>57</v>
      </c>
    </row>
    <row r="358" spans="1:11" x14ac:dyDescent="0.35">
      <c r="A358" t="s">
        <v>57</v>
      </c>
      <c r="B358" t="s">
        <v>35</v>
      </c>
      <c r="C358">
        <v>91</v>
      </c>
      <c r="D358">
        <v>328</v>
      </c>
      <c r="E358">
        <v>54</v>
      </c>
      <c r="F358">
        <v>139</v>
      </c>
      <c r="G358">
        <v>88</v>
      </c>
      <c r="H358">
        <v>1</v>
      </c>
      <c r="I358">
        <v>0</v>
      </c>
      <c r="J358">
        <v>0</v>
      </c>
      <c r="K358">
        <v>50</v>
      </c>
    </row>
    <row r="359" spans="1:11" x14ac:dyDescent="0.35">
      <c r="A359" t="s">
        <v>57</v>
      </c>
      <c r="B359" t="s">
        <v>36</v>
      </c>
      <c r="C359">
        <v>113</v>
      </c>
      <c r="D359">
        <v>230</v>
      </c>
      <c r="E359">
        <v>40</v>
      </c>
      <c r="F359">
        <v>113</v>
      </c>
      <c r="G359">
        <v>66</v>
      </c>
      <c r="H359">
        <v>0</v>
      </c>
      <c r="I359">
        <v>0</v>
      </c>
      <c r="J359">
        <v>1</v>
      </c>
      <c r="K359">
        <v>46</v>
      </c>
    </row>
    <row r="360" spans="1:11" x14ac:dyDescent="0.35">
      <c r="A360" t="s">
        <v>57</v>
      </c>
      <c r="B360" t="s">
        <v>37</v>
      </c>
      <c r="C360">
        <v>143</v>
      </c>
      <c r="D360">
        <v>315</v>
      </c>
      <c r="E360">
        <v>23</v>
      </c>
      <c r="F360">
        <v>183</v>
      </c>
      <c r="G360">
        <v>73</v>
      </c>
      <c r="H360">
        <v>0</v>
      </c>
      <c r="I360">
        <v>0</v>
      </c>
      <c r="J360">
        <v>0</v>
      </c>
      <c r="K360">
        <v>110</v>
      </c>
    </row>
    <row r="361" spans="1:11" x14ac:dyDescent="0.35">
      <c r="A361" t="s">
        <v>57</v>
      </c>
      <c r="B361" t="s">
        <v>38</v>
      </c>
      <c r="C361">
        <v>123</v>
      </c>
      <c r="D361">
        <v>407</v>
      </c>
      <c r="E361">
        <v>94</v>
      </c>
      <c r="F361">
        <v>161</v>
      </c>
      <c r="G361">
        <v>103</v>
      </c>
      <c r="H361">
        <v>0</v>
      </c>
      <c r="I361">
        <v>1</v>
      </c>
      <c r="J361">
        <v>3</v>
      </c>
      <c r="K361">
        <v>54</v>
      </c>
    </row>
    <row r="362" spans="1:11" x14ac:dyDescent="0.35">
      <c r="A362" t="s">
        <v>57</v>
      </c>
      <c r="B362" t="s">
        <v>39</v>
      </c>
      <c r="C362">
        <v>269</v>
      </c>
      <c r="D362">
        <v>707</v>
      </c>
      <c r="E362">
        <v>113</v>
      </c>
      <c r="F362">
        <v>457</v>
      </c>
      <c r="G362">
        <v>320</v>
      </c>
      <c r="H362">
        <v>1</v>
      </c>
      <c r="I362">
        <v>0</v>
      </c>
      <c r="J362">
        <v>6</v>
      </c>
      <c r="K362">
        <v>130</v>
      </c>
    </row>
    <row r="363" spans="1:11" x14ac:dyDescent="0.35">
      <c r="A363" t="s">
        <v>57</v>
      </c>
      <c r="B363" t="s">
        <v>40</v>
      </c>
      <c r="C363">
        <v>99</v>
      </c>
      <c r="D363">
        <v>239</v>
      </c>
      <c r="E363">
        <v>43</v>
      </c>
      <c r="F363">
        <v>112</v>
      </c>
      <c r="G363">
        <v>70</v>
      </c>
      <c r="H363">
        <v>0</v>
      </c>
      <c r="I363">
        <v>0</v>
      </c>
      <c r="J363">
        <v>1</v>
      </c>
      <c r="K363">
        <v>41</v>
      </c>
    </row>
    <row r="364" spans="1:11" x14ac:dyDescent="0.35">
      <c r="A364" t="s">
        <v>57</v>
      </c>
      <c r="B364" t="s">
        <v>41</v>
      </c>
      <c r="C364">
        <v>69</v>
      </c>
      <c r="D364">
        <v>255</v>
      </c>
      <c r="E364">
        <v>13</v>
      </c>
      <c r="F364">
        <v>83</v>
      </c>
      <c r="G364">
        <v>53</v>
      </c>
      <c r="H364">
        <v>0</v>
      </c>
      <c r="I364">
        <v>0</v>
      </c>
      <c r="J364">
        <v>0</v>
      </c>
      <c r="K364">
        <v>30</v>
      </c>
    </row>
    <row r="365" spans="1:11" x14ac:dyDescent="0.35">
      <c r="A365" t="s">
        <v>57</v>
      </c>
      <c r="B365" t="s">
        <v>42</v>
      </c>
      <c r="C365">
        <v>106</v>
      </c>
      <c r="D365">
        <v>247</v>
      </c>
      <c r="E365">
        <v>53</v>
      </c>
      <c r="F365">
        <v>136</v>
      </c>
      <c r="G365">
        <v>84</v>
      </c>
      <c r="H365">
        <v>0</v>
      </c>
      <c r="I365">
        <v>0</v>
      </c>
      <c r="J365">
        <v>1</v>
      </c>
      <c r="K365">
        <v>51</v>
      </c>
    </row>
    <row r="366" spans="1:11" x14ac:dyDescent="0.35">
      <c r="A366" t="s">
        <v>57</v>
      </c>
      <c r="B366" t="s">
        <v>43</v>
      </c>
      <c r="C366">
        <v>100</v>
      </c>
      <c r="D366">
        <v>420</v>
      </c>
      <c r="E366">
        <v>55</v>
      </c>
      <c r="F366">
        <v>120</v>
      </c>
      <c r="G366">
        <v>42</v>
      </c>
      <c r="H366">
        <v>0</v>
      </c>
      <c r="I366">
        <v>0</v>
      </c>
      <c r="J366">
        <v>0</v>
      </c>
      <c r="K366">
        <v>78</v>
      </c>
    </row>
    <row r="367" spans="1:11" x14ac:dyDescent="0.35">
      <c r="A367" t="s">
        <v>57</v>
      </c>
      <c r="B367" t="s">
        <v>44</v>
      </c>
      <c r="C367">
        <v>18</v>
      </c>
      <c r="D367">
        <v>37</v>
      </c>
      <c r="E367">
        <v>9</v>
      </c>
      <c r="F367">
        <v>21</v>
      </c>
      <c r="G367">
        <v>16</v>
      </c>
      <c r="H367">
        <v>1</v>
      </c>
      <c r="I367">
        <v>0</v>
      </c>
      <c r="J367">
        <v>0</v>
      </c>
      <c r="K367">
        <v>4</v>
      </c>
    </row>
    <row r="368" spans="1:11" x14ac:dyDescent="0.35">
      <c r="A368" t="s">
        <v>57</v>
      </c>
      <c r="B368" t="s">
        <v>45</v>
      </c>
      <c r="C368">
        <v>18</v>
      </c>
      <c r="D368">
        <v>69</v>
      </c>
      <c r="E368">
        <v>40</v>
      </c>
      <c r="F368">
        <v>23</v>
      </c>
      <c r="G368">
        <v>14</v>
      </c>
      <c r="H368">
        <v>0</v>
      </c>
      <c r="I368">
        <v>0</v>
      </c>
      <c r="J368">
        <v>0</v>
      </c>
      <c r="K368">
        <v>9</v>
      </c>
    </row>
    <row r="369" spans="1:11" x14ac:dyDescent="0.35">
      <c r="A369" t="s">
        <v>57</v>
      </c>
      <c r="B369" t="s">
        <v>46</v>
      </c>
      <c r="C369">
        <v>55</v>
      </c>
      <c r="D369">
        <v>201</v>
      </c>
      <c r="E369">
        <v>24</v>
      </c>
      <c r="F369">
        <v>56</v>
      </c>
      <c r="G369">
        <v>9</v>
      </c>
      <c r="H369">
        <v>0</v>
      </c>
      <c r="I369">
        <v>0</v>
      </c>
      <c r="J369">
        <v>0</v>
      </c>
      <c r="K369">
        <v>47</v>
      </c>
    </row>
    <row r="370" spans="1:11" x14ac:dyDescent="0.35">
      <c r="A370" t="s">
        <v>57</v>
      </c>
      <c r="B370" t="s">
        <v>47</v>
      </c>
      <c r="C370">
        <v>38</v>
      </c>
      <c r="D370">
        <v>215</v>
      </c>
      <c r="E370">
        <v>26</v>
      </c>
      <c r="F370">
        <v>57</v>
      </c>
      <c r="G370">
        <v>36</v>
      </c>
      <c r="H370">
        <v>0</v>
      </c>
      <c r="I370">
        <v>0</v>
      </c>
      <c r="J370">
        <v>0</v>
      </c>
      <c r="K370">
        <v>21</v>
      </c>
    </row>
    <row r="371" spans="1:11" x14ac:dyDescent="0.35">
      <c r="A371" t="s">
        <v>57</v>
      </c>
      <c r="B371" t="s">
        <v>48</v>
      </c>
      <c r="C371">
        <v>20</v>
      </c>
      <c r="D371">
        <v>113</v>
      </c>
      <c r="E371">
        <v>14</v>
      </c>
      <c r="F371">
        <v>24</v>
      </c>
      <c r="G371">
        <v>14</v>
      </c>
      <c r="H371">
        <v>0</v>
      </c>
      <c r="I371">
        <v>0</v>
      </c>
      <c r="J371">
        <v>0</v>
      </c>
      <c r="K371">
        <v>10</v>
      </c>
    </row>
    <row r="372" spans="1:11" x14ac:dyDescent="0.35">
      <c r="A372" t="s">
        <v>58</v>
      </c>
      <c r="B372" t="s">
        <v>12</v>
      </c>
      <c r="C372">
        <v>12</v>
      </c>
      <c r="D372">
        <v>22</v>
      </c>
      <c r="E372">
        <v>3</v>
      </c>
      <c r="F372">
        <v>11</v>
      </c>
      <c r="G372">
        <v>2</v>
      </c>
      <c r="H372">
        <v>0</v>
      </c>
      <c r="I372">
        <v>0</v>
      </c>
      <c r="J372">
        <v>0</v>
      </c>
      <c r="K372">
        <v>9</v>
      </c>
    </row>
    <row r="373" spans="1:11" x14ac:dyDescent="0.35">
      <c r="A373" t="s">
        <v>58</v>
      </c>
      <c r="B373" t="s">
        <v>13</v>
      </c>
      <c r="C373">
        <v>57</v>
      </c>
      <c r="D373">
        <v>175</v>
      </c>
      <c r="E373">
        <v>5</v>
      </c>
      <c r="F373">
        <v>61</v>
      </c>
      <c r="G373">
        <v>39</v>
      </c>
      <c r="H373">
        <v>0</v>
      </c>
      <c r="I373">
        <v>0</v>
      </c>
      <c r="J373">
        <v>0</v>
      </c>
      <c r="K373">
        <v>22</v>
      </c>
    </row>
    <row r="374" spans="1:11" x14ac:dyDescent="0.35">
      <c r="A374" t="s">
        <v>58</v>
      </c>
      <c r="B374" t="s">
        <v>14</v>
      </c>
      <c r="C374">
        <v>17</v>
      </c>
      <c r="D374">
        <v>32</v>
      </c>
      <c r="E374">
        <v>6</v>
      </c>
      <c r="F374">
        <v>19</v>
      </c>
      <c r="G374">
        <v>12</v>
      </c>
      <c r="H374">
        <v>0</v>
      </c>
      <c r="I374">
        <v>0</v>
      </c>
      <c r="J374">
        <v>0</v>
      </c>
      <c r="K374">
        <v>7</v>
      </c>
    </row>
    <row r="375" spans="1:11" x14ac:dyDescent="0.35">
      <c r="A375" t="s">
        <v>58</v>
      </c>
      <c r="B375" t="s">
        <v>15</v>
      </c>
      <c r="C375">
        <v>34</v>
      </c>
      <c r="D375">
        <v>60</v>
      </c>
      <c r="E375">
        <v>12</v>
      </c>
      <c r="F375">
        <v>34</v>
      </c>
      <c r="G375">
        <v>11</v>
      </c>
      <c r="H375">
        <v>0</v>
      </c>
      <c r="I375">
        <v>0</v>
      </c>
      <c r="J375">
        <v>1</v>
      </c>
      <c r="K375">
        <v>22</v>
      </c>
    </row>
    <row r="376" spans="1:11" x14ac:dyDescent="0.35">
      <c r="A376" t="s">
        <v>58</v>
      </c>
      <c r="B376" t="s">
        <v>16</v>
      </c>
      <c r="C376">
        <v>100</v>
      </c>
      <c r="D376">
        <v>399</v>
      </c>
      <c r="E376">
        <v>84</v>
      </c>
      <c r="F376">
        <v>133</v>
      </c>
      <c r="G376">
        <v>80</v>
      </c>
      <c r="H376">
        <v>0</v>
      </c>
      <c r="I376">
        <v>0</v>
      </c>
      <c r="J376">
        <v>0</v>
      </c>
      <c r="K376">
        <v>53</v>
      </c>
    </row>
    <row r="377" spans="1:11" x14ac:dyDescent="0.35">
      <c r="A377" t="s">
        <v>58</v>
      </c>
      <c r="B377" t="s">
        <v>17</v>
      </c>
      <c r="C377">
        <v>7</v>
      </c>
      <c r="D377">
        <v>30</v>
      </c>
      <c r="E377">
        <v>8</v>
      </c>
      <c r="F377">
        <v>9</v>
      </c>
      <c r="G377">
        <v>3</v>
      </c>
      <c r="H377">
        <v>0</v>
      </c>
      <c r="I377">
        <v>0</v>
      </c>
      <c r="J377">
        <v>0</v>
      </c>
      <c r="K377">
        <v>6</v>
      </c>
    </row>
    <row r="378" spans="1:11" x14ac:dyDescent="0.35">
      <c r="A378" t="s">
        <v>58</v>
      </c>
      <c r="B378" t="s">
        <v>18</v>
      </c>
      <c r="C378">
        <v>57</v>
      </c>
      <c r="D378">
        <v>156</v>
      </c>
      <c r="E378">
        <v>29</v>
      </c>
      <c r="F378">
        <v>57</v>
      </c>
      <c r="G378">
        <v>47</v>
      </c>
      <c r="H378">
        <v>0</v>
      </c>
      <c r="I378">
        <v>0</v>
      </c>
      <c r="J378">
        <v>0</v>
      </c>
      <c r="K378">
        <v>10</v>
      </c>
    </row>
    <row r="379" spans="1:11" x14ac:dyDescent="0.35">
      <c r="A379" t="s">
        <v>58</v>
      </c>
      <c r="B379" t="s">
        <v>19</v>
      </c>
      <c r="C379">
        <v>54</v>
      </c>
      <c r="D379">
        <v>164</v>
      </c>
      <c r="E379">
        <v>13</v>
      </c>
      <c r="F379">
        <v>55</v>
      </c>
      <c r="G379">
        <v>20</v>
      </c>
      <c r="H379">
        <v>0</v>
      </c>
      <c r="I379">
        <v>0</v>
      </c>
      <c r="J379">
        <v>0</v>
      </c>
      <c r="K379">
        <v>35</v>
      </c>
    </row>
    <row r="380" spans="1:11" x14ac:dyDescent="0.35">
      <c r="A380" t="s">
        <v>58</v>
      </c>
      <c r="B380" t="s">
        <v>20</v>
      </c>
      <c r="C380">
        <v>27</v>
      </c>
      <c r="D380">
        <v>85</v>
      </c>
      <c r="E380">
        <v>22</v>
      </c>
      <c r="F380">
        <v>32</v>
      </c>
      <c r="G380">
        <v>25</v>
      </c>
      <c r="H380">
        <v>0</v>
      </c>
      <c r="I380">
        <v>0</v>
      </c>
      <c r="J380">
        <v>0</v>
      </c>
      <c r="K380">
        <v>7</v>
      </c>
    </row>
    <row r="381" spans="1:11" x14ac:dyDescent="0.35">
      <c r="A381" t="s">
        <v>58</v>
      </c>
      <c r="B381" t="s">
        <v>21</v>
      </c>
      <c r="C381">
        <v>28</v>
      </c>
      <c r="D381">
        <v>84</v>
      </c>
      <c r="E381">
        <v>17</v>
      </c>
      <c r="F381">
        <v>40</v>
      </c>
      <c r="G381">
        <v>14</v>
      </c>
      <c r="H381">
        <v>1</v>
      </c>
      <c r="I381">
        <v>0</v>
      </c>
      <c r="J381">
        <v>0</v>
      </c>
      <c r="K381">
        <v>25</v>
      </c>
    </row>
    <row r="382" spans="1:11" x14ac:dyDescent="0.35">
      <c r="A382" t="s">
        <v>58</v>
      </c>
      <c r="B382" t="s">
        <v>22</v>
      </c>
      <c r="C382">
        <v>48</v>
      </c>
      <c r="D382">
        <v>97</v>
      </c>
      <c r="E382">
        <v>43</v>
      </c>
      <c r="F382">
        <v>53</v>
      </c>
      <c r="G382">
        <v>35</v>
      </c>
      <c r="H382">
        <v>0</v>
      </c>
      <c r="I382">
        <v>0</v>
      </c>
      <c r="J382">
        <v>0</v>
      </c>
      <c r="K382">
        <v>18</v>
      </c>
    </row>
    <row r="383" spans="1:11" x14ac:dyDescent="0.35">
      <c r="A383" t="s">
        <v>58</v>
      </c>
      <c r="B383" t="s">
        <v>23</v>
      </c>
      <c r="C383">
        <v>71</v>
      </c>
      <c r="D383">
        <v>222</v>
      </c>
      <c r="E383">
        <v>50</v>
      </c>
      <c r="F383">
        <v>97</v>
      </c>
      <c r="G383">
        <v>35</v>
      </c>
      <c r="H383">
        <v>0</v>
      </c>
      <c r="I383">
        <v>0</v>
      </c>
      <c r="J383">
        <v>0</v>
      </c>
      <c r="K383">
        <v>62</v>
      </c>
    </row>
    <row r="384" spans="1:11" x14ac:dyDescent="0.35">
      <c r="A384" t="s">
        <v>58</v>
      </c>
      <c r="B384" t="s">
        <v>24</v>
      </c>
      <c r="C384">
        <v>28</v>
      </c>
      <c r="D384">
        <v>51</v>
      </c>
      <c r="E384">
        <v>9</v>
      </c>
      <c r="F384">
        <v>51</v>
      </c>
      <c r="G384">
        <v>38</v>
      </c>
      <c r="H384">
        <v>0</v>
      </c>
      <c r="I384">
        <v>0</v>
      </c>
      <c r="J384">
        <v>0</v>
      </c>
      <c r="K384">
        <v>13</v>
      </c>
    </row>
    <row r="385" spans="1:11" x14ac:dyDescent="0.35">
      <c r="A385" t="s">
        <v>58</v>
      </c>
      <c r="B385" t="s">
        <v>25</v>
      </c>
      <c r="C385">
        <v>44</v>
      </c>
      <c r="D385">
        <v>129</v>
      </c>
      <c r="E385">
        <v>40</v>
      </c>
      <c r="F385">
        <v>68</v>
      </c>
      <c r="G385">
        <v>26</v>
      </c>
      <c r="H385">
        <v>0</v>
      </c>
      <c r="I385">
        <v>0</v>
      </c>
      <c r="J385">
        <v>0</v>
      </c>
      <c r="K385">
        <v>42</v>
      </c>
    </row>
    <row r="386" spans="1:11" x14ac:dyDescent="0.35">
      <c r="A386" t="s">
        <v>58</v>
      </c>
      <c r="B386" t="s">
        <v>26</v>
      </c>
      <c r="C386">
        <v>320</v>
      </c>
      <c r="D386">
        <v>653</v>
      </c>
      <c r="E386">
        <v>65</v>
      </c>
      <c r="F386">
        <v>502</v>
      </c>
      <c r="G386">
        <v>285</v>
      </c>
      <c r="H386">
        <v>1</v>
      </c>
      <c r="I386">
        <v>2</v>
      </c>
      <c r="J386">
        <v>0</v>
      </c>
      <c r="K386">
        <v>214</v>
      </c>
    </row>
    <row r="387" spans="1:11" x14ac:dyDescent="0.35">
      <c r="A387" t="s">
        <v>58</v>
      </c>
      <c r="B387" t="s">
        <v>27</v>
      </c>
      <c r="C387">
        <v>60</v>
      </c>
      <c r="D387">
        <v>220</v>
      </c>
      <c r="E387">
        <v>30</v>
      </c>
      <c r="F387">
        <v>70</v>
      </c>
      <c r="G387">
        <v>40</v>
      </c>
      <c r="H387">
        <v>0</v>
      </c>
      <c r="I387">
        <v>0</v>
      </c>
      <c r="J387">
        <v>0</v>
      </c>
      <c r="K387">
        <v>30</v>
      </c>
    </row>
    <row r="388" spans="1:11" x14ac:dyDescent="0.35">
      <c r="A388" t="s">
        <v>58</v>
      </c>
      <c r="B388" t="s">
        <v>28</v>
      </c>
      <c r="C388">
        <v>20</v>
      </c>
      <c r="D388">
        <v>37</v>
      </c>
      <c r="E388">
        <v>8</v>
      </c>
      <c r="F388">
        <v>25</v>
      </c>
      <c r="G388">
        <v>16</v>
      </c>
      <c r="H388">
        <v>0</v>
      </c>
      <c r="I388">
        <v>0</v>
      </c>
      <c r="J388">
        <v>0</v>
      </c>
      <c r="K388">
        <v>9</v>
      </c>
    </row>
    <row r="389" spans="1:11" x14ac:dyDescent="0.35">
      <c r="A389" t="s">
        <v>58</v>
      </c>
      <c r="B389" t="s">
        <v>29</v>
      </c>
      <c r="C389">
        <v>107</v>
      </c>
      <c r="D389">
        <v>291</v>
      </c>
      <c r="E389">
        <v>53</v>
      </c>
      <c r="F389">
        <v>194</v>
      </c>
      <c r="G389">
        <v>136</v>
      </c>
      <c r="H389">
        <v>0</v>
      </c>
      <c r="I389">
        <v>0</v>
      </c>
      <c r="J389">
        <v>0</v>
      </c>
      <c r="K389">
        <v>58</v>
      </c>
    </row>
    <row r="390" spans="1:11" x14ac:dyDescent="0.35">
      <c r="A390" t="s">
        <v>58</v>
      </c>
      <c r="B390" t="s">
        <v>30</v>
      </c>
      <c r="C390">
        <v>190</v>
      </c>
      <c r="D390">
        <v>755</v>
      </c>
      <c r="E390">
        <v>119</v>
      </c>
      <c r="F390">
        <v>218</v>
      </c>
      <c r="G390">
        <v>125</v>
      </c>
      <c r="H390">
        <v>1</v>
      </c>
      <c r="I390">
        <v>0</v>
      </c>
      <c r="J390">
        <v>7</v>
      </c>
      <c r="K390">
        <v>85</v>
      </c>
    </row>
    <row r="391" spans="1:11" x14ac:dyDescent="0.35">
      <c r="A391" t="s">
        <v>58</v>
      </c>
      <c r="B391" t="s">
        <v>31</v>
      </c>
      <c r="C391">
        <v>87</v>
      </c>
      <c r="D391">
        <v>272</v>
      </c>
      <c r="E391">
        <v>46</v>
      </c>
      <c r="F391">
        <v>115</v>
      </c>
      <c r="G391">
        <v>54</v>
      </c>
      <c r="H391">
        <v>0</v>
      </c>
      <c r="I391">
        <v>0</v>
      </c>
      <c r="J391">
        <v>1</v>
      </c>
      <c r="K391">
        <v>60</v>
      </c>
    </row>
    <row r="392" spans="1:11" x14ac:dyDescent="0.35">
      <c r="A392" t="s">
        <v>58</v>
      </c>
      <c r="B392" t="s">
        <v>32</v>
      </c>
      <c r="C392">
        <v>37</v>
      </c>
      <c r="D392">
        <v>131</v>
      </c>
      <c r="E392">
        <v>34</v>
      </c>
      <c r="F392">
        <v>47</v>
      </c>
      <c r="G392">
        <v>31</v>
      </c>
      <c r="H392">
        <v>0</v>
      </c>
      <c r="I392">
        <v>0</v>
      </c>
      <c r="J392">
        <v>0</v>
      </c>
      <c r="K392">
        <v>16</v>
      </c>
    </row>
    <row r="393" spans="1:11" x14ac:dyDescent="0.35">
      <c r="A393" t="s">
        <v>58</v>
      </c>
      <c r="B393" t="s">
        <v>33</v>
      </c>
      <c r="C393">
        <v>37</v>
      </c>
      <c r="D393">
        <v>89</v>
      </c>
      <c r="E393">
        <v>24</v>
      </c>
      <c r="F393">
        <v>32</v>
      </c>
      <c r="G393">
        <v>26</v>
      </c>
      <c r="H393">
        <v>0</v>
      </c>
      <c r="I393">
        <v>0</v>
      </c>
      <c r="J393">
        <v>0</v>
      </c>
      <c r="K393">
        <v>6</v>
      </c>
    </row>
    <row r="394" spans="1:11" x14ac:dyDescent="0.35">
      <c r="A394" t="s">
        <v>58</v>
      </c>
      <c r="B394" t="s">
        <v>34</v>
      </c>
      <c r="C394">
        <v>107</v>
      </c>
      <c r="D394">
        <v>360</v>
      </c>
      <c r="E394">
        <v>57</v>
      </c>
      <c r="F394">
        <v>118</v>
      </c>
      <c r="G394">
        <v>64</v>
      </c>
      <c r="H394">
        <v>0</v>
      </c>
      <c r="I394">
        <v>0</v>
      </c>
      <c r="J394">
        <v>0</v>
      </c>
      <c r="K394">
        <v>54</v>
      </c>
    </row>
    <row r="395" spans="1:11" x14ac:dyDescent="0.35">
      <c r="A395" t="s">
        <v>58</v>
      </c>
      <c r="B395" t="s">
        <v>35</v>
      </c>
      <c r="C395">
        <v>77</v>
      </c>
      <c r="D395">
        <v>288</v>
      </c>
      <c r="E395">
        <v>37</v>
      </c>
      <c r="F395">
        <v>127</v>
      </c>
      <c r="G395">
        <v>95</v>
      </c>
      <c r="H395">
        <v>0</v>
      </c>
      <c r="I395">
        <v>0</v>
      </c>
      <c r="J395">
        <v>0</v>
      </c>
      <c r="K395">
        <v>32</v>
      </c>
    </row>
    <row r="396" spans="1:11" x14ac:dyDescent="0.35">
      <c r="A396" t="s">
        <v>58</v>
      </c>
      <c r="B396" t="s">
        <v>36</v>
      </c>
      <c r="C396">
        <v>138</v>
      </c>
      <c r="D396">
        <v>209</v>
      </c>
      <c r="E396">
        <v>52</v>
      </c>
      <c r="F396">
        <v>138</v>
      </c>
      <c r="G396">
        <v>77</v>
      </c>
      <c r="H396">
        <v>4</v>
      </c>
      <c r="I396">
        <v>0</v>
      </c>
      <c r="J396">
        <v>0</v>
      </c>
      <c r="K396">
        <v>57</v>
      </c>
    </row>
    <row r="397" spans="1:11" x14ac:dyDescent="0.35">
      <c r="A397" t="s">
        <v>58</v>
      </c>
      <c r="B397" t="s">
        <v>37</v>
      </c>
      <c r="C397">
        <v>208</v>
      </c>
      <c r="D397">
        <v>532</v>
      </c>
      <c r="E397">
        <v>55</v>
      </c>
      <c r="F397">
        <v>274</v>
      </c>
      <c r="G397">
        <v>140</v>
      </c>
      <c r="H397">
        <v>0</v>
      </c>
      <c r="I397">
        <v>0</v>
      </c>
      <c r="J397">
        <v>0</v>
      </c>
      <c r="K397">
        <v>134</v>
      </c>
    </row>
    <row r="398" spans="1:11" x14ac:dyDescent="0.35">
      <c r="A398" t="s">
        <v>58</v>
      </c>
      <c r="B398" t="s">
        <v>38</v>
      </c>
      <c r="C398">
        <v>150</v>
      </c>
      <c r="D398">
        <v>499</v>
      </c>
      <c r="E398">
        <v>78</v>
      </c>
      <c r="F398">
        <v>177</v>
      </c>
      <c r="G398">
        <v>128</v>
      </c>
      <c r="H398">
        <v>1</v>
      </c>
      <c r="I398">
        <v>1</v>
      </c>
      <c r="J398">
        <v>2</v>
      </c>
      <c r="K398">
        <v>45</v>
      </c>
    </row>
    <row r="399" spans="1:11" x14ac:dyDescent="0.35">
      <c r="A399" t="s">
        <v>58</v>
      </c>
      <c r="B399" t="s">
        <v>39</v>
      </c>
      <c r="C399">
        <v>283</v>
      </c>
      <c r="D399">
        <v>621</v>
      </c>
      <c r="E399">
        <v>97</v>
      </c>
      <c r="F399">
        <v>502</v>
      </c>
      <c r="G399">
        <v>340</v>
      </c>
      <c r="H399">
        <v>0</v>
      </c>
      <c r="I399">
        <v>0</v>
      </c>
      <c r="J399">
        <v>2</v>
      </c>
      <c r="K399">
        <v>160</v>
      </c>
    </row>
    <row r="400" spans="1:11" x14ac:dyDescent="0.35">
      <c r="A400" t="s">
        <v>58</v>
      </c>
      <c r="B400" t="s">
        <v>40</v>
      </c>
      <c r="C400">
        <v>113</v>
      </c>
      <c r="D400">
        <v>278</v>
      </c>
      <c r="E400">
        <v>39</v>
      </c>
      <c r="F400">
        <v>129</v>
      </c>
      <c r="G400">
        <v>83</v>
      </c>
      <c r="H400">
        <v>0</v>
      </c>
      <c r="I400">
        <v>1</v>
      </c>
      <c r="J400">
        <v>1</v>
      </c>
      <c r="K400">
        <v>44</v>
      </c>
    </row>
    <row r="401" spans="1:11" x14ac:dyDescent="0.35">
      <c r="A401" t="s">
        <v>58</v>
      </c>
      <c r="B401" t="s">
        <v>41</v>
      </c>
      <c r="C401">
        <v>89</v>
      </c>
      <c r="D401">
        <v>230</v>
      </c>
      <c r="E401">
        <v>54</v>
      </c>
      <c r="F401">
        <v>95</v>
      </c>
      <c r="G401">
        <v>56</v>
      </c>
      <c r="H401">
        <v>0</v>
      </c>
      <c r="I401">
        <v>0</v>
      </c>
      <c r="J401">
        <v>0</v>
      </c>
      <c r="K401">
        <v>39</v>
      </c>
    </row>
    <row r="402" spans="1:11" x14ac:dyDescent="0.35">
      <c r="A402" t="s">
        <v>58</v>
      </c>
      <c r="B402" t="s">
        <v>42</v>
      </c>
      <c r="C402">
        <v>144</v>
      </c>
      <c r="D402">
        <v>370</v>
      </c>
      <c r="E402">
        <v>94</v>
      </c>
      <c r="F402">
        <v>155</v>
      </c>
      <c r="G402">
        <v>87</v>
      </c>
      <c r="H402">
        <v>0</v>
      </c>
      <c r="I402">
        <v>1</v>
      </c>
      <c r="J402">
        <v>0</v>
      </c>
      <c r="K402">
        <v>67</v>
      </c>
    </row>
    <row r="403" spans="1:11" x14ac:dyDescent="0.35">
      <c r="A403" t="s">
        <v>58</v>
      </c>
      <c r="B403" t="s">
        <v>43</v>
      </c>
      <c r="C403">
        <v>61</v>
      </c>
      <c r="D403">
        <v>194</v>
      </c>
      <c r="E403">
        <v>33</v>
      </c>
      <c r="F403">
        <v>71</v>
      </c>
      <c r="G403">
        <v>25</v>
      </c>
      <c r="H403">
        <v>0</v>
      </c>
      <c r="I403">
        <v>0</v>
      </c>
      <c r="J403">
        <v>1</v>
      </c>
      <c r="K403">
        <v>45</v>
      </c>
    </row>
    <row r="404" spans="1:11" x14ac:dyDescent="0.35">
      <c r="A404" t="s">
        <v>58</v>
      </c>
      <c r="B404" t="s">
        <v>44</v>
      </c>
      <c r="C404">
        <v>22</v>
      </c>
      <c r="D404">
        <v>34</v>
      </c>
      <c r="E404">
        <v>11</v>
      </c>
      <c r="F404">
        <v>31</v>
      </c>
      <c r="G404">
        <v>18</v>
      </c>
      <c r="H404">
        <v>0</v>
      </c>
      <c r="I404">
        <v>0</v>
      </c>
      <c r="J404">
        <v>0</v>
      </c>
      <c r="K404">
        <v>13</v>
      </c>
    </row>
    <row r="405" spans="1:11" x14ac:dyDescent="0.35">
      <c r="A405" t="s">
        <v>58</v>
      </c>
      <c r="B405" t="s">
        <v>45</v>
      </c>
      <c r="C405">
        <v>17</v>
      </c>
      <c r="D405">
        <v>58</v>
      </c>
      <c r="E405">
        <v>8</v>
      </c>
      <c r="F405">
        <v>30</v>
      </c>
      <c r="G405">
        <v>13</v>
      </c>
      <c r="H405">
        <v>0</v>
      </c>
      <c r="I405">
        <v>0</v>
      </c>
      <c r="J405">
        <v>0</v>
      </c>
      <c r="K405">
        <v>17</v>
      </c>
    </row>
    <row r="406" spans="1:11" x14ac:dyDescent="0.35">
      <c r="A406" t="s">
        <v>58</v>
      </c>
      <c r="B406" t="s">
        <v>46</v>
      </c>
      <c r="C406">
        <v>47</v>
      </c>
      <c r="D406">
        <v>99</v>
      </c>
      <c r="E406">
        <v>10</v>
      </c>
      <c r="F406">
        <v>63</v>
      </c>
      <c r="G406">
        <v>22</v>
      </c>
      <c r="H406">
        <v>0</v>
      </c>
      <c r="I406">
        <v>0</v>
      </c>
      <c r="J406">
        <v>0</v>
      </c>
      <c r="K406">
        <v>41</v>
      </c>
    </row>
    <row r="407" spans="1:11" x14ac:dyDescent="0.35">
      <c r="A407" t="s">
        <v>58</v>
      </c>
      <c r="B407" t="s">
        <v>47</v>
      </c>
      <c r="C407">
        <v>50</v>
      </c>
      <c r="D407">
        <v>305</v>
      </c>
      <c r="E407">
        <v>32</v>
      </c>
      <c r="F407">
        <v>64</v>
      </c>
      <c r="G407">
        <v>36</v>
      </c>
      <c r="H407">
        <v>0</v>
      </c>
      <c r="I407">
        <v>0</v>
      </c>
      <c r="J407">
        <v>0</v>
      </c>
      <c r="K407">
        <v>28</v>
      </c>
    </row>
    <row r="408" spans="1:11" x14ac:dyDescent="0.35">
      <c r="A408" t="s">
        <v>58</v>
      </c>
      <c r="B408" t="s">
        <v>48</v>
      </c>
      <c r="C408">
        <v>19</v>
      </c>
      <c r="D408">
        <v>146</v>
      </c>
      <c r="E408">
        <v>32</v>
      </c>
      <c r="F408">
        <v>23</v>
      </c>
      <c r="G408">
        <v>14</v>
      </c>
      <c r="H408">
        <v>0</v>
      </c>
      <c r="I408">
        <v>0</v>
      </c>
      <c r="J408">
        <v>0</v>
      </c>
      <c r="K408">
        <v>9</v>
      </c>
    </row>
    <row r="409" spans="1:11" x14ac:dyDescent="0.35">
      <c r="A409" t="s">
        <v>59</v>
      </c>
      <c r="B409" t="s">
        <v>12</v>
      </c>
      <c r="C409">
        <v>15</v>
      </c>
      <c r="D409">
        <v>42</v>
      </c>
      <c r="E409">
        <v>11</v>
      </c>
      <c r="F409">
        <v>18</v>
      </c>
      <c r="G409">
        <v>5</v>
      </c>
      <c r="H409">
        <v>0</v>
      </c>
      <c r="I409">
        <v>0</v>
      </c>
      <c r="J409">
        <v>0</v>
      </c>
      <c r="K409">
        <v>13</v>
      </c>
    </row>
    <row r="410" spans="1:11" x14ac:dyDescent="0.35">
      <c r="A410" t="s">
        <v>59</v>
      </c>
      <c r="B410" t="s">
        <v>13</v>
      </c>
      <c r="C410">
        <v>32</v>
      </c>
      <c r="D410">
        <v>89</v>
      </c>
      <c r="E410">
        <v>6</v>
      </c>
      <c r="F410">
        <v>33</v>
      </c>
      <c r="G410">
        <v>21</v>
      </c>
      <c r="H410">
        <v>0</v>
      </c>
      <c r="I410">
        <v>0</v>
      </c>
      <c r="J410">
        <v>0</v>
      </c>
      <c r="K410">
        <v>12</v>
      </c>
    </row>
    <row r="411" spans="1:11" x14ac:dyDescent="0.35">
      <c r="A411" t="s">
        <v>59</v>
      </c>
      <c r="B411" t="s">
        <v>14</v>
      </c>
      <c r="C411">
        <v>8</v>
      </c>
      <c r="D411">
        <v>14</v>
      </c>
      <c r="E411">
        <v>3</v>
      </c>
      <c r="F411">
        <v>10</v>
      </c>
      <c r="G411">
        <v>9</v>
      </c>
      <c r="H411">
        <v>0</v>
      </c>
      <c r="I411">
        <v>0</v>
      </c>
      <c r="J411">
        <v>0</v>
      </c>
      <c r="K411">
        <v>1</v>
      </c>
    </row>
    <row r="412" spans="1:11" x14ac:dyDescent="0.35">
      <c r="A412" t="s">
        <v>59</v>
      </c>
      <c r="B412" t="s">
        <v>15</v>
      </c>
      <c r="C412">
        <v>34</v>
      </c>
      <c r="D412">
        <v>90</v>
      </c>
      <c r="E412">
        <v>19</v>
      </c>
      <c r="F412">
        <v>42</v>
      </c>
      <c r="G412">
        <v>14</v>
      </c>
      <c r="H412">
        <v>0</v>
      </c>
      <c r="I412">
        <v>0</v>
      </c>
      <c r="J412">
        <v>0</v>
      </c>
      <c r="K412">
        <v>28</v>
      </c>
    </row>
    <row r="413" spans="1:11" x14ac:dyDescent="0.35">
      <c r="A413" t="s">
        <v>59</v>
      </c>
      <c r="B413" t="s">
        <v>16</v>
      </c>
      <c r="C413">
        <v>51</v>
      </c>
      <c r="D413">
        <v>159</v>
      </c>
      <c r="E413">
        <v>16</v>
      </c>
      <c r="F413">
        <v>57</v>
      </c>
      <c r="G413">
        <v>36</v>
      </c>
      <c r="H413">
        <v>0</v>
      </c>
      <c r="I413">
        <v>0</v>
      </c>
      <c r="J413">
        <v>0</v>
      </c>
      <c r="K413">
        <v>21</v>
      </c>
    </row>
    <row r="414" spans="1:11" x14ac:dyDescent="0.35">
      <c r="A414" t="s">
        <v>59</v>
      </c>
      <c r="B414" t="s">
        <v>17</v>
      </c>
      <c r="C414">
        <v>5</v>
      </c>
      <c r="D414">
        <v>2</v>
      </c>
      <c r="E414">
        <v>0</v>
      </c>
      <c r="F414">
        <v>7</v>
      </c>
      <c r="G414">
        <v>6</v>
      </c>
      <c r="H414">
        <v>0</v>
      </c>
      <c r="I414">
        <v>0</v>
      </c>
      <c r="J414">
        <v>0</v>
      </c>
      <c r="K414">
        <v>1</v>
      </c>
    </row>
    <row r="415" spans="1:11" x14ac:dyDescent="0.35">
      <c r="A415" t="s">
        <v>59</v>
      </c>
      <c r="B415" t="s">
        <v>18</v>
      </c>
      <c r="C415">
        <v>55</v>
      </c>
      <c r="D415">
        <v>176</v>
      </c>
      <c r="E415">
        <v>13</v>
      </c>
      <c r="F415">
        <v>57</v>
      </c>
      <c r="G415">
        <v>44</v>
      </c>
      <c r="H415">
        <v>0</v>
      </c>
      <c r="I415">
        <v>0</v>
      </c>
      <c r="J415">
        <v>0</v>
      </c>
      <c r="K415">
        <v>13</v>
      </c>
    </row>
    <row r="416" spans="1:11" x14ac:dyDescent="0.35">
      <c r="A416" t="s">
        <v>59</v>
      </c>
      <c r="B416" t="s">
        <v>19</v>
      </c>
      <c r="C416">
        <v>28</v>
      </c>
      <c r="D416">
        <v>93</v>
      </c>
      <c r="E416">
        <v>17</v>
      </c>
      <c r="F416">
        <v>26</v>
      </c>
      <c r="G416">
        <v>8</v>
      </c>
      <c r="H416">
        <v>0</v>
      </c>
      <c r="I416">
        <v>0</v>
      </c>
      <c r="J416">
        <v>0</v>
      </c>
      <c r="K416">
        <v>18</v>
      </c>
    </row>
    <row r="417" spans="1:11" x14ac:dyDescent="0.35">
      <c r="A417" t="s">
        <v>59</v>
      </c>
      <c r="B417" t="s">
        <v>20</v>
      </c>
      <c r="C417">
        <v>18</v>
      </c>
      <c r="D417">
        <v>25</v>
      </c>
      <c r="E417">
        <v>12</v>
      </c>
      <c r="F417">
        <v>21</v>
      </c>
      <c r="G417">
        <v>10</v>
      </c>
      <c r="H417">
        <v>0</v>
      </c>
      <c r="I417">
        <v>0</v>
      </c>
      <c r="J417">
        <v>0</v>
      </c>
      <c r="K417">
        <v>11</v>
      </c>
    </row>
    <row r="418" spans="1:11" x14ac:dyDescent="0.35">
      <c r="A418" t="s">
        <v>59</v>
      </c>
      <c r="B418" t="s">
        <v>21</v>
      </c>
      <c r="C418">
        <v>30</v>
      </c>
      <c r="D418">
        <v>63</v>
      </c>
      <c r="E418">
        <v>15</v>
      </c>
      <c r="F418">
        <v>42</v>
      </c>
      <c r="G418">
        <v>17</v>
      </c>
      <c r="H418">
        <v>0</v>
      </c>
      <c r="I418">
        <v>0</v>
      </c>
      <c r="J418">
        <v>0</v>
      </c>
      <c r="K418">
        <v>25</v>
      </c>
    </row>
    <row r="419" spans="1:11" x14ac:dyDescent="0.35">
      <c r="A419" t="s">
        <v>59</v>
      </c>
      <c r="B419" t="s">
        <v>22</v>
      </c>
      <c r="C419">
        <v>19</v>
      </c>
      <c r="D419">
        <v>39</v>
      </c>
      <c r="E419">
        <v>10</v>
      </c>
      <c r="F419">
        <v>18</v>
      </c>
      <c r="G419">
        <v>12</v>
      </c>
      <c r="H419">
        <v>0</v>
      </c>
      <c r="I419">
        <v>0</v>
      </c>
      <c r="J419">
        <v>0</v>
      </c>
      <c r="K419">
        <v>6</v>
      </c>
    </row>
    <row r="420" spans="1:11" x14ac:dyDescent="0.35">
      <c r="A420" t="s">
        <v>59</v>
      </c>
      <c r="B420" t="s">
        <v>23</v>
      </c>
      <c r="C420">
        <v>33</v>
      </c>
      <c r="D420">
        <v>79</v>
      </c>
      <c r="E420">
        <v>16</v>
      </c>
      <c r="F420">
        <v>61</v>
      </c>
      <c r="G420">
        <v>40</v>
      </c>
      <c r="H420">
        <v>0</v>
      </c>
      <c r="I420">
        <v>0</v>
      </c>
      <c r="J420">
        <v>0</v>
      </c>
      <c r="K420">
        <v>21</v>
      </c>
    </row>
    <row r="421" spans="1:11" x14ac:dyDescent="0.35">
      <c r="A421" t="s">
        <v>59</v>
      </c>
      <c r="B421" t="s">
        <v>24</v>
      </c>
      <c r="C421">
        <v>29</v>
      </c>
      <c r="D421">
        <v>53</v>
      </c>
      <c r="E421">
        <v>23</v>
      </c>
      <c r="F421">
        <v>50</v>
      </c>
      <c r="G421">
        <v>28</v>
      </c>
      <c r="H421">
        <v>1</v>
      </c>
      <c r="I421">
        <v>0</v>
      </c>
      <c r="J421">
        <v>0</v>
      </c>
      <c r="K421">
        <v>21</v>
      </c>
    </row>
    <row r="422" spans="1:11" x14ac:dyDescent="0.35">
      <c r="A422" t="s">
        <v>59</v>
      </c>
      <c r="B422" t="s">
        <v>25</v>
      </c>
      <c r="C422">
        <v>32</v>
      </c>
      <c r="D422">
        <v>96</v>
      </c>
      <c r="E422">
        <v>31</v>
      </c>
      <c r="F422">
        <v>36</v>
      </c>
      <c r="G422">
        <v>18</v>
      </c>
      <c r="H422">
        <v>0</v>
      </c>
      <c r="I422">
        <v>0</v>
      </c>
      <c r="J422">
        <v>0</v>
      </c>
      <c r="K422">
        <v>18</v>
      </c>
    </row>
    <row r="423" spans="1:11" x14ac:dyDescent="0.35">
      <c r="A423" t="s">
        <v>59</v>
      </c>
      <c r="B423" t="s">
        <v>26</v>
      </c>
      <c r="C423">
        <v>349</v>
      </c>
      <c r="D423">
        <v>607</v>
      </c>
      <c r="E423">
        <v>82</v>
      </c>
      <c r="F423">
        <v>511</v>
      </c>
      <c r="G423">
        <v>278</v>
      </c>
      <c r="H423">
        <v>2</v>
      </c>
      <c r="I423">
        <v>1</v>
      </c>
      <c r="J423">
        <v>1</v>
      </c>
      <c r="K423">
        <v>229</v>
      </c>
    </row>
    <row r="424" spans="1:11" x14ac:dyDescent="0.35">
      <c r="A424" t="s">
        <v>59</v>
      </c>
      <c r="B424" t="s">
        <v>27</v>
      </c>
      <c r="C424">
        <v>40</v>
      </c>
      <c r="D424">
        <v>140</v>
      </c>
      <c r="E424">
        <v>11</v>
      </c>
      <c r="F424">
        <v>40</v>
      </c>
      <c r="G424">
        <v>17</v>
      </c>
      <c r="H424">
        <v>0</v>
      </c>
      <c r="I424">
        <v>0</v>
      </c>
      <c r="J424">
        <v>0</v>
      </c>
      <c r="K424">
        <v>23</v>
      </c>
    </row>
    <row r="425" spans="1:11" x14ac:dyDescent="0.35">
      <c r="A425" t="s">
        <v>59</v>
      </c>
      <c r="B425" t="s">
        <v>28</v>
      </c>
      <c r="C425">
        <v>20</v>
      </c>
      <c r="D425">
        <v>107</v>
      </c>
      <c r="E425">
        <v>10</v>
      </c>
      <c r="F425">
        <v>20</v>
      </c>
      <c r="G425">
        <v>9</v>
      </c>
      <c r="H425">
        <v>0</v>
      </c>
      <c r="I425">
        <v>0</v>
      </c>
      <c r="J425">
        <v>0</v>
      </c>
      <c r="K425">
        <v>11</v>
      </c>
    </row>
    <row r="426" spans="1:11" x14ac:dyDescent="0.35">
      <c r="A426" t="s">
        <v>59</v>
      </c>
      <c r="B426" t="s">
        <v>29</v>
      </c>
      <c r="C426">
        <v>64</v>
      </c>
      <c r="D426">
        <v>217</v>
      </c>
      <c r="E426">
        <v>21</v>
      </c>
      <c r="F426">
        <v>120</v>
      </c>
      <c r="G426">
        <v>89</v>
      </c>
      <c r="H426">
        <v>0</v>
      </c>
      <c r="I426">
        <v>1</v>
      </c>
      <c r="J426">
        <v>0</v>
      </c>
      <c r="K426">
        <v>30</v>
      </c>
    </row>
    <row r="427" spans="1:11" x14ac:dyDescent="0.35">
      <c r="A427" t="s">
        <v>59</v>
      </c>
      <c r="B427" t="s">
        <v>30</v>
      </c>
      <c r="C427">
        <v>117</v>
      </c>
      <c r="D427">
        <v>481</v>
      </c>
      <c r="E427">
        <v>82</v>
      </c>
      <c r="F427">
        <v>115</v>
      </c>
      <c r="G427">
        <v>71</v>
      </c>
      <c r="H427">
        <v>0</v>
      </c>
      <c r="I427">
        <v>0</v>
      </c>
      <c r="J427">
        <v>4</v>
      </c>
      <c r="K427">
        <v>40</v>
      </c>
    </row>
    <row r="428" spans="1:11" x14ac:dyDescent="0.35">
      <c r="A428" t="s">
        <v>59</v>
      </c>
      <c r="B428" t="s">
        <v>31</v>
      </c>
      <c r="C428">
        <v>43</v>
      </c>
      <c r="D428">
        <v>132</v>
      </c>
      <c r="E428">
        <v>24</v>
      </c>
      <c r="F428">
        <v>52</v>
      </c>
      <c r="G428">
        <v>25</v>
      </c>
      <c r="H428">
        <v>0</v>
      </c>
      <c r="I428">
        <v>0</v>
      </c>
      <c r="J428">
        <v>0</v>
      </c>
      <c r="K428">
        <v>27</v>
      </c>
    </row>
    <row r="429" spans="1:11" x14ac:dyDescent="0.35">
      <c r="A429" t="s">
        <v>59</v>
      </c>
      <c r="B429" t="s">
        <v>32</v>
      </c>
      <c r="C429">
        <v>18</v>
      </c>
      <c r="D429">
        <v>78</v>
      </c>
      <c r="E429">
        <v>13</v>
      </c>
      <c r="F429">
        <v>33</v>
      </c>
      <c r="G429">
        <v>17</v>
      </c>
      <c r="H429">
        <v>0</v>
      </c>
      <c r="I429">
        <v>1</v>
      </c>
      <c r="J429">
        <v>0</v>
      </c>
      <c r="K429">
        <v>15</v>
      </c>
    </row>
    <row r="430" spans="1:11" x14ac:dyDescent="0.35">
      <c r="A430" t="s">
        <v>59</v>
      </c>
      <c r="B430" t="s">
        <v>33</v>
      </c>
      <c r="C430">
        <v>10</v>
      </c>
      <c r="D430">
        <v>14</v>
      </c>
      <c r="E430">
        <v>0</v>
      </c>
      <c r="F430">
        <v>10</v>
      </c>
      <c r="G430">
        <v>10</v>
      </c>
      <c r="H430">
        <v>0</v>
      </c>
      <c r="I430">
        <v>0</v>
      </c>
      <c r="J430">
        <v>0</v>
      </c>
      <c r="K430">
        <v>0</v>
      </c>
    </row>
    <row r="431" spans="1:11" x14ac:dyDescent="0.35">
      <c r="A431" t="s">
        <v>59</v>
      </c>
      <c r="B431" t="s">
        <v>34</v>
      </c>
      <c r="C431">
        <v>96</v>
      </c>
      <c r="D431">
        <v>355</v>
      </c>
      <c r="E431">
        <v>52</v>
      </c>
      <c r="F431">
        <v>112</v>
      </c>
      <c r="G431">
        <v>21</v>
      </c>
      <c r="H431">
        <v>0</v>
      </c>
      <c r="I431">
        <v>0</v>
      </c>
      <c r="J431">
        <v>0</v>
      </c>
      <c r="K431">
        <v>91</v>
      </c>
    </row>
    <row r="432" spans="1:11" x14ac:dyDescent="0.35">
      <c r="A432" t="s">
        <v>59</v>
      </c>
      <c r="B432" t="s">
        <v>35</v>
      </c>
      <c r="C432">
        <v>73</v>
      </c>
      <c r="D432">
        <v>222</v>
      </c>
      <c r="E432">
        <v>51</v>
      </c>
      <c r="F432">
        <v>110</v>
      </c>
      <c r="G432">
        <v>30</v>
      </c>
      <c r="H432">
        <v>0</v>
      </c>
      <c r="I432">
        <v>0</v>
      </c>
      <c r="J432">
        <v>0</v>
      </c>
      <c r="K432">
        <v>80</v>
      </c>
    </row>
    <row r="433" spans="1:11" x14ac:dyDescent="0.35">
      <c r="A433" t="s">
        <v>59</v>
      </c>
      <c r="B433" t="s">
        <v>36</v>
      </c>
      <c r="C433">
        <v>106</v>
      </c>
      <c r="D433">
        <v>164</v>
      </c>
      <c r="E433">
        <v>34</v>
      </c>
      <c r="F433">
        <v>110</v>
      </c>
      <c r="G433">
        <v>56</v>
      </c>
      <c r="H433">
        <v>1</v>
      </c>
      <c r="I433">
        <v>0</v>
      </c>
      <c r="J433">
        <v>0</v>
      </c>
      <c r="K433">
        <v>53</v>
      </c>
    </row>
    <row r="434" spans="1:11" x14ac:dyDescent="0.35">
      <c r="A434" t="s">
        <v>59</v>
      </c>
      <c r="B434" t="s">
        <v>37</v>
      </c>
      <c r="C434">
        <v>162</v>
      </c>
      <c r="D434">
        <v>411</v>
      </c>
      <c r="E434">
        <v>37</v>
      </c>
      <c r="F434">
        <v>220</v>
      </c>
      <c r="G434">
        <v>113</v>
      </c>
      <c r="H434">
        <v>1</v>
      </c>
      <c r="I434">
        <v>1</v>
      </c>
      <c r="J434">
        <v>0</v>
      </c>
      <c r="K434">
        <v>105</v>
      </c>
    </row>
    <row r="435" spans="1:11" x14ac:dyDescent="0.35">
      <c r="A435" t="s">
        <v>59</v>
      </c>
      <c r="B435" t="s">
        <v>38</v>
      </c>
      <c r="C435">
        <v>101</v>
      </c>
      <c r="D435">
        <v>382</v>
      </c>
      <c r="E435">
        <v>56</v>
      </c>
      <c r="F435">
        <v>138</v>
      </c>
      <c r="G435">
        <v>98</v>
      </c>
      <c r="H435">
        <v>1</v>
      </c>
      <c r="I435">
        <v>0</v>
      </c>
      <c r="J435">
        <v>2</v>
      </c>
      <c r="K435">
        <v>37</v>
      </c>
    </row>
    <row r="436" spans="1:11" x14ac:dyDescent="0.35">
      <c r="A436" t="s">
        <v>59</v>
      </c>
      <c r="B436" t="s">
        <v>39</v>
      </c>
      <c r="C436">
        <v>212</v>
      </c>
      <c r="D436">
        <v>584</v>
      </c>
      <c r="E436">
        <v>82</v>
      </c>
      <c r="F436">
        <v>396</v>
      </c>
      <c r="G436">
        <v>262</v>
      </c>
      <c r="H436">
        <v>0</v>
      </c>
      <c r="I436">
        <v>0</v>
      </c>
      <c r="J436">
        <v>0</v>
      </c>
      <c r="K436">
        <v>134</v>
      </c>
    </row>
    <row r="437" spans="1:11" x14ac:dyDescent="0.35">
      <c r="A437" t="s">
        <v>59</v>
      </c>
      <c r="B437" t="s">
        <v>40</v>
      </c>
      <c r="C437">
        <v>68</v>
      </c>
      <c r="D437">
        <v>161</v>
      </c>
      <c r="E437">
        <v>44</v>
      </c>
      <c r="F437">
        <v>102</v>
      </c>
      <c r="G437">
        <v>68</v>
      </c>
      <c r="H437">
        <v>0</v>
      </c>
      <c r="I437">
        <v>0</v>
      </c>
      <c r="J437">
        <v>4</v>
      </c>
      <c r="K437">
        <v>30</v>
      </c>
    </row>
    <row r="438" spans="1:11" x14ac:dyDescent="0.35">
      <c r="A438" t="s">
        <v>59</v>
      </c>
      <c r="B438" t="s">
        <v>41</v>
      </c>
      <c r="C438">
        <v>67</v>
      </c>
      <c r="D438">
        <v>239</v>
      </c>
      <c r="E438">
        <v>41</v>
      </c>
      <c r="F438">
        <v>95</v>
      </c>
      <c r="G438">
        <v>59</v>
      </c>
      <c r="H438">
        <v>0</v>
      </c>
      <c r="I438">
        <v>0</v>
      </c>
      <c r="J438">
        <v>0</v>
      </c>
      <c r="K438">
        <v>36</v>
      </c>
    </row>
    <row r="439" spans="1:11" x14ac:dyDescent="0.35">
      <c r="A439" t="s">
        <v>59</v>
      </c>
      <c r="B439" t="s">
        <v>42</v>
      </c>
      <c r="C439">
        <v>118</v>
      </c>
      <c r="D439">
        <v>332</v>
      </c>
      <c r="E439">
        <v>45</v>
      </c>
      <c r="F439">
        <v>160</v>
      </c>
      <c r="G439">
        <v>106</v>
      </c>
      <c r="H439">
        <v>0</v>
      </c>
      <c r="I439">
        <v>0</v>
      </c>
      <c r="J439">
        <v>0</v>
      </c>
      <c r="K439">
        <v>54</v>
      </c>
    </row>
    <row r="440" spans="1:11" x14ac:dyDescent="0.35">
      <c r="A440" t="s">
        <v>59</v>
      </c>
      <c r="B440" t="s">
        <v>43</v>
      </c>
      <c r="C440">
        <v>44</v>
      </c>
      <c r="D440">
        <v>100</v>
      </c>
      <c r="E440">
        <v>4</v>
      </c>
      <c r="F440">
        <v>50</v>
      </c>
      <c r="G440">
        <v>32</v>
      </c>
      <c r="H440">
        <v>0</v>
      </c>
      <c r="I440">
        <v>0</v>
      </c>
      <c r="J440">
        <v>0</v>
      </c>
      <c r="K440">
        <v>18</v>
      </c>
    </row>
    <row r="441" spans="1:11" x14ac:dyDescent="0.35">
      <c r="A441" t="s">
        <v>59</v>
      </c>
      <c r="B441" t="s">
        <v>44</v>
      </c>
      <c r="C441">
        <v>13</v>
      </c>
      <c r="D441">
        <v>49</v>
      </c>
      <c r="E441">
        <v>3</v>
      </c>
      <c r="F441">
        <v>21</v>
      </c>
      <c r="G441">
        <v>11</v>
      </c>
      <c r="H441">
        <v>0</v>
      </c>
      <c r="I441">
        <v>0</v>
      </c>
      <c r="J441">
        <v>0</v>
      </c>
      <c r="K441">
        <v>10</v>
      </c>
    </row>
    <row r="442" spans="1:11" x14ac:dyDescent="0.35">
      <c r="A442" t="s">
        <v>59</v>
      </c>
      <c r="B442" t="s">
        <v>45</v>
      </c>
      <c r="C442">
        <v>15</v>
      </c>
      <c r="D442">
        <v>36</v>
      </c>
      <c r="E442">
        <v>11</v>
      </c>
      <c r="F442">
        <v>24</v>
      </c>
      <c r="G442">
        <v>14</v>
      </c>
      <c r="H442">
        <v>0</v>
      </c>
      <c r="I442">
        <v>0</v>
      </c>
      <c r="J442">
        <v>0</v>
      </c>
      <c r="K442">
        <v>10</v>
      </c>
    </row>
    <row r="443" spans="1:11" x14ac:dyDescent="0.35">
      <c r="A443" t="s">
        <v>59</v>
      </c>
      <c r="B443" t="s">
        <v>46</v>
      </c>
      <c r="C443">
        <v>24</v>
      </c>
      <c r="D443">
        <v>79</v>
      </c>
      <c r="E443">
        <v>0</v>
      </c>
      <c r="F443">
        <v>28</v>
      </c>
      <c r="G443">
        <v>8</v>
      </c>
      <c r="H443">
        <v>0</v>
      </c>
      <c r="I443">
        <v>0</v>
      </c>
      <c r="J443">
        <v>0</v>
      </c>
      <c r="K443">
        <v>20</v>
      </c>
    </row>
    <row r="444" spans="1:11" x14ac:dyDescent="0.35">
      <c r="A444" t="s">
        <v>59</v>
      </c>
      <c r="B444" t="s">
        <v>47</v>
      </c>
      <c r="C444">
        <v>28</v>
      </c>
      <c r="D444">
        <v>93</v>
      </c>
      <c r="E444">
        <v>12</v>
      </c>
      <c r="F444">
        <v>33</v>
      </c>
      <c r="G444">
        <v>11</v>
      </c>
      <c r="H444">
        <v>0</v>
      </c>
      <c r="I444">
        <v>0</v>
      </c>
      <c r="J444">
        <v>0</v>
      </c>
      <c r="K444">
        <v>22</v>
      </c>
    </row>
    <row r="445" spans="1:11" x14ac:dyDescent="0.35">
      <c r="A445" t="s">
        <v>59</v>
      </c>
      <c r="B445" t="s">
        <v>48</v>
      </c>
      <c r="C445">
        <v>10</v>
      </c>
      <c r="D445">
        <v>38</v>
      </c>
      <c r="E445">
        <v>1</v>
      </c>
      <c r="F445">
        <v>13</v>
      </c>
      <c r="G445">
        <v>8</v>
      </c>
      <c r="H445">
        <v>0</v>
      </c>
      <c r="I445">
        <v>0</v>
      </c>
      <c r="J445">
        <v>0</v>
      </c>
      <c r="K445">
        <v>5</v>
      </c>
    </row>
    <row r="446" spans="1:11" x14ac:dyDescent="0.35">
      <c r="A446" t="s">
        <v>60</v>
      </c>
      <c r="B446" t="s">
        <v>12</v>
      </c>
      <c r="C446">
        <v>26</v>
      </c>
      <c r="D446">
        <v>159</v>
      </c>
      <c r="E446">
        <v>14</v>
      </c>
      <c r="F446">
        <v>31</v>
      </c>
      <c r="G446">
        <v>13</v>
      </c>
      <c r="H446">
        <v>1</v>
      </c>
      <c r="I446">
        <v>0</v>
      </c>
      <c r="J446">
        <v>0</v>
      </c>
      <c r="K446">
        <v>17</v>
      </c>
    </row>
    <row r="447" spans="1:11" x14ac:dyDescent="0.35">
      <c r="A447" t="s">
        <v>60</v>
      </c>
      <c r="B447" t="s">
        <v>13</v>
      </c>
      <c r="C447">
        <v>42</v>
      </c>
      <c r="D447">
        <v>153</v>
      </c>
      <c r="E447">
        <v>11</v>
      </c>
      <c r="F447">
        <v>57</v>
      </c>
      <c r="G447">
        <v>34</v>
      </c>
      <c r="H447">
        <v>0</v>
      </c>
      <c r="I447">
        <v>0</v>
      </c>
      <c r="J447">
        <v>0</v>
      </c>
      <c r="K447">
        <v>23</v>
      </c>
    </row>
    <row r="448" spans="1:11" x14ac:dyDescent="0.35">
      <c r="A448" t="s">
        <v>60</v>
      </c>
      <c r="B448" t="s">
        <v>14</v>
      </c>
      <c r="C448">
        <v>12</v>
      </c>
      <c r="D448">
        <v>24</v>
      </c>
      <c r="E448">
        <v>15</v>
      </c>
      <c r="F448">
        <v>15</v>
      </c>
      <c r="G448">
        <v>8</v>
      </c>
      <c r="H448">
        <v>0</v>
      </c>
      <c r="I448">
        <v>1</v>
      </c>
      <c r="J448">
        <v>0</v>
      </c>
      <c r="K448">
        <v>6</v>
      </c>
    </row>
    <row r="449" spans="1:11" x14ac:dyDescent="0.35">
      <c r="A449" t="s">
        <v>60</v>
      </c>
      <c r="B449" t="s">
        <v>15</v>
      </c>
      <c r="C449">
        <v>32</v>
      </c>
      <c r="D449">
        <v>71</v>
      </c>
      <c r="E449">
        <v>9</v>
      </c>
      <c r="F449">
        <v>36</v>
      </c>
      <c r="G449">
        <v>11</v>
      </c>
      <c r="H449">
        <v>0</v>
      </c>
      <c r="I449">
        <v>0</v>
      </c>
      <c r="J449">
        <v>0</v>
      </c>
      <c r="K449">
        <v>25</v>
      </c>
    </row>
    <row r="450" spans="1:11" x14ac:dyDescent="0.35">
      <c r="A450" t="s">
        <v>60</v>
      </c>
      <c r="B450" t="s">
        <v>16</v>
      </c>
      <c r="C450">
        <v>83</v>
      </c>
      <c r="D450">
        <v>361</v>
      </c>
      <c r="E450">
        <v>46</v>
      </c>
      <c r="F450">
        <v>136</v>
      </c>
      <c r="G450">
        <v>55</v>
      </c>
      <c r="H450">
        <v>0</v>
      </c>
      <c r="I450">
        <v>0</v>
      </c>
      <c r="J450">
        <v>2</v>
      </c>
      <c r="K450">
        <v>79</v>
      </c>
    </row>
    <row r="451" spans="1:11" x14ac:dyDescent="0.35">
      <c r="A451" t="s">
        <v>60</v>
      </c>
      <c r="B451" t="s">
        <v>17</v>
      </c>
      <c r="C451">
        <v>3</v>
      </c>
      <c r="D451">
        <v>14</v>
      </c>
      <c r="E451">
        <v>0</v>
      </c>
      <c r="F451">
        <v>4</v>
      </c>
      <c r="G451">
        <v>0</v>
      </c>
      <c r="H451">
        <v>0</v>
      </c>
      <c r="I451">
        <v>0</v>
      </c>
      <c r="J451">
        <v>0</v>
      </c>
      <c r="K451">
        <v>4</v>
      </c>
    </row>
    <row r="452" spans="1:11" x14ac:dyDescent="0.35">
      <c r="A452" t="s">
        <v>60</v>
      </c>
      <c r="B452" t="s">
        <v>18</v>
      </c>
      <c r="C452">
        <v>42</v>
      </c>
      <c r="D452">
        <v>114</v>
      </c>
      <c r="E452">
        <v>23</v>
      </c>
      <c r="F452">
        <v>42</v>
      </c>
      <c r="G452">
        <v>27</v>
      </c>
      <c r="H452">
        <v>0</v>
      </c>
      <c r="I452">
        <v>0</v>
      </c>
      <c r="J452">
        <v>0</v>
      </c>
      <c r="K452">
        <v>15</v>
      </c>
    </row>
    <row r="453" spans="1:11" x14ac:dyDescent="0.35">
      <c r="A453" t="s">
        <v>60</v>
      </c>
      <c r="B453" t="s">
        <v>19</v>
      </c>
      <c r="C453">
        <v>19</v>
      </c>
      <c r="D453">
        <v>210</v>
      </c>
      <c r="E453">
        <v>5</v>
      </c>
      <c r="F453">
        <v>32</v>
      </c>
      <c r="G453">
        <v>4</v>
      </c>
      <c r="H453">
        <v>0</v>
      </c>
      <c r="I453">
        <v>0</v>
      </c>
      <c r="J453">
        <v>0</v>
      </c>
      <c r="K453">
        <v>28</v>
      </c>
    </row>
    <row r="454" spans="1:11" x14ac:dyDescent="0.35">
      <c r="A454" t="s">
        <v>60</v>
      </c>
      <c r="B454" t="s">
        <v>20</v>
      </c>
      <c r="C454">
        <v>26</v>
      </c>
      <c r="D454">
        <v>42</v>
      </c>
      <c r="E454">
        <v>16</v>
      </c>
      <c r="F454">
        <v>28</v>
      </c>
      <c r="G454">
        <v>15</v>
      </c>
      <c r="H454">
        <v>0</v>
      </c>
      <c r="I454">
        <v>0</v>
      </c>
      <c r="J454">
        <v>0</v>
      </c>
      <c r="K454">
        <v>13</v>
      </c>
    </row>
    <row r="455" spans="1:11" x14ac:dyDescent="0.35">
      <c r="A455" t="s">
        <v>60</v>
      </c>
      <c r="B455" t="s">
        <v>21</v>
      </c>
      <c r="C455">
        <v>38</v>
      </c>
      <c r="D455">
        <v>123</v>
      </c>
      <c r="E455">
        <v>29</v>
      </c>
      <c r="F455">
        <v>41</v>
      </c>
      <c r="G455">
        <v>20</v>
      </c>
      <c r="H455">
        <v>0</v>
      </c>
      <c r="I455">
        <v>0</v>
      </c>
      <c r="J455">
        <v>1</v>
      </c>
      <c r="K455">
        <v>20</v>
      </c>
    </row>
    <row r="456" spans="1:11" x14ac:dyDescent="0.35">
      <c r="A456" t="s">
        <v>60</v>
      </c>
      <c r="B456" t="s">
        <v>22</v>
      </c>
      <c r="C456">
        <v>25</v>
      </c>
      <c r="D456">
        <v>72</v>
      </c>
      <c r="E456">
        <v>11</v>
      </c>
      <c r="F456">
        <v>28</v>
      </c>
      <c r="G456">
        <v>15</v>
      </c>
      <c r="H456">
        <v>0</v>
      </c>
      <c r="I456">
        <v>0</v>
      </c>
      <c r="J456">
        <v>0</v>
      </c>
      <c r="K456">
        <v>13</v>
      </c>
    </row>
    <row r="457" spans="1:11" x14ac:dyDescent="0.35">
      <c r="A457" t="s">
        <v>60</v>
      </c>
      <c r="B457" t="s">
        <v>23</v>
      </c>
      <c r="C457">
        <v>46</v>
      </c>
      <c r="D457">
        <v>102</v>
      </c>
      <c r="E457">
        <v>16</v>
      </c>
      <c r="F457">
        <v>67</v>
      </c>
      <c r="G457">
        <v>38</v>
      </c>
      <c r="H457">
        <v>0</v>
      </c>
      <c r="I457">
        <v>0</v>
      </c>
      <c r="J457">
        <v>0</v>
      </c>
      <c r="K457">
        <v>29</v>
      </c>
    </row>
    <row r="458" spans="1:11" x14ac:dyDescent="0.35">
      <c r="A458" t="s">
        <v>60</v>
      </c>
      <c r="B458" t="s">
        <v>24</v>
      </c>
      <c r="C458">
        <v>24</v>
      </c>
      <c r="D458">
        <v>37</v>
      </c>
      <c r="E458">
        <v>2</v>
      </c>
      <c r="F458">
        <v>42</v>
      </c>
      <c r="G458">
        <v>30</v>
      </c>
      <c r="H458">
        <v>1</v>
      </c>
      <c r="I458">
        <v>0</v>
      </c>
      <c r="J458">
        <v>0</v>
      </c>
      <c r="K458">
        <v>11</v>
      </c>
    </row>
    <row r="459" spans="1:11" x14ac:dyDescent="0.35">
      <c r="A459" t="s">
        <v>60</v>
      </c>
      <c r="B459" t="s">
        <v>25</v>
      </c>
      <c r="C459">
        <v>42</v>
      </c>
      <c r="D459">
        <v>193</v>
      </c>
      <c r="E459">
        <v>16</v>
      </c>
      <c r="F459">
        <v>52</v>
      </c>
      <c r="G459">
        <v>31</v>
      </c>
      <c r="H459">
        <v>0</v>
      </c>
      <c r="I459">
        <v>0</v>
      </c>
      <c r="J459">
        <v>0</v>
      </c>
      <c r="K459">
        <v>21</v>
      </c>
    </row>
    <row r="460" spans="1:11" x14ac:dyDescent="0.35">
      <c r="A460" t="s">
        <v>60</v>
      </c>
      <c r="B460" t="s">
        <v>26</v>
      </c>
      <c r="C460">
        <v>296</v>
      </c>
      <c r="D460">
        <v>548</v>
      </c>
      <c r="E460">
        <v>69</v>
      </c>
      <c r="F460">
        <v>382</v>
      </c>
      <c r="G460">
        <v>258</v>
      </c>
      <c r="H460">
        <v>0</v>
      </c>
      <c r="I460">
        <v>0</v>
      </c>
      <c r="J460">
        <v>1</v>
      </c>
      <c r="K460">
        <v>123</v>
      </c>
    </row>
    <row r="461" spans="1:11" x14ac:dyDescent="0.35">
      <c r="A461" t="s">
        <v>60</v>
      </c>
      <c r="B461" t="s">
        <v>27</v>
      </c>
      <c r="C461">
        <v>118</v>
      </c>
      <c r="D461">
        <v>464</v>
      </c>
      <c r="E461">
        <v>29</v>
      </c>
      <c r="F461">
        <v>100</v>
      </c>
      <c r="G461">
        <v>57</v>
      </c>
      <c r="H461">
        <v>0</v>
      </c>
      <c r="I461">
        <v>0</v>
      </c>
      <c r="J461">
        <v>0</v>
      </c>
      <c r="K461">
        <v>43</v>
      </c>
    </row>
    <row r="462" spans="1:11" x14ac:dyDescent="0.35">
      <c r="A462" t="s">
        <v>60</v>
      </c>
      <c r="B462" t="s">
        <v>28</v>
      </c>
      <c r="C462">
        <v>29</v>
      </c>
      <c r="D462">
        <v>72</v>
      </c>
      <c r="E462">
        <v>24</v>
      </c>
      <c r="F462">
        <v>33</v>
      </c>
      <c r="G462">
        <v>17</v>
      </c>
      <c r="H462">
        <v>3</v>
      </c>
      <c r="I462">
        <v>1</v>
      </c>
      <c r="J462">
        <v>0</v>
      </c>
      <c r="K462">
        <v>12</v>
      </c>
    </row>
    <row r="463" spans="1:11" x14ac:dyDescent="0.35">
      <c r="A463" t="s">
        <v>60</v>
      </c>
      <c r="B463" t="s">
        <v>29</v>
      </c>
      <c r="C463">
        <v>114</v>
      </c>
      <c r="D463">
        <v>460</v>
      </c>
      <c r="E463">
        <v>36</v>
      </c>
      <c r="F463">
        <v>211</v>
      </c>
      <c r="G463">
        <v>160</v>
      </c>
      <c r="H463">
        <v>0</v>
      </c>
      <c r="I463">
        <v>0</v>
      </c>
      <c r="J463">
        <v>3</v>
      </c>
      <c r="K463">
        <v>48</v>
      </c>
    </row>
    <row r="464" spans="1:11" x14ac:dyDescent="0.35">
      <c r="A464" t="s">
        <v>60</v>
      </c>
      <c r="B464" t="s">
        <v>30</v>
      </c>
      <c r="C464">
        <v>209</v>
      </c>
      <c r="D464">
        <v>889</v>
      </c>
      <c r="E464">
        <v>150</v>
      </c>
      <c r="F464">
        <v>218</v>
      </c>
      <c r="G464">
        <v>118</v>
      </c>
      <c r="H464">
        <v>1</v>
      </c>
      <c r="I464">
        <v>0</v>
      </c>
      <c r="J464">
        <v>9</v>
      </c>
      <c r="K464">
        <v>90</v>
      </c>
    </row>
    <row r="465" spans="1:11" x14ac:dyDescent="0.35">
      <c r="A465" t="s">
        <v>60</v>
      </c>
      <c r="B465" t="s">
        <v>31</v>
      </c>
      <c r="C465">
        <v>59</v>
      </c>
      <c r="D465">
        <v>265</v>
      </c>
      <c r="E465">
        <v>62</v>
      </c>
      <c r="F465">
        <v>77</v>
      </c>
      <c r="G465">
        <v>54</v>
      </c>
      <c r="H465">
        <v>0</v>
      </c>
      <c r="I465">
        <v>0</v>
      </c>
      <c r="J465">
        <v>0</v>
      </c>
      <c r="K465">
        <v>23</v>
      </c>
    </row>
    <row r="466" spans="1:11" x14ac:dyDescent="0.35">
      <c r="A466" t="s">
        <v>60</v>
      </c>
      <c r="B466" t="s">
        <v>32</v>
      </c>
      <c r="C466">
        <v>40</v>
      </c>
      <c r="D466">
        <v>207</v>
      </c>
      <c r="E466">
        <v>45</v>
      </c>
      <c r="F466">
        <v>49</v>
      </c>
      <c r="G466">
        <v>30</v>
      </c>
      <c r="H466">
        <v>0</v>
      </c>
      <c r="I466">
        <v>0</v>
      </c>
      <c r="J466">
        <v>0</v>
      </c>
      <c r="K466">
        <v>19</v>
      </c>
    </row>
    <row r="467" spans="1:11" x14ac:dyDescent="0.35">
      <c r="A467" t="s">
        <v>60</v>
      </c>
      <c r="B467" t="s">
        <v>33</v>
      </c>
      <c r="C467">
        <v>50</v>
      </c>
      <c r="D467">
        <v>219</v>
      </c>
      <c r="E467">
        <v>40</v>
      </c>
      <c r="F467">
        <v>52</v>
      </c>
      <c r="G467">
        <v>46</v>
      </c>
      <c r="H467">
        <v>0</v>
      </c>
      <c r="I467">
        <v>0</v>
      </c>
      <c r="J467">
        <v>0</v>
      </c>
      <c r="K467">
        <v>6</v>
      </c>
    </row>
    <row r="468" spans="1:11" x14ac:dyDescent="0.35">
      <c r="A468" t="s">
        <v>60</v>
      </c>
      <c r="B468" t="s">
        <v>34</v>
      </c>
      <c r="C468">
        <v>107</v>
      </c>
      <c r="D468">
        <v>355</v>
      </c>
      <c r="E468">
        <v>65</v>
      </c>
      <c r="F468">
        <v>128</v>
      </c>
      <c r="G468">
        <v>67</v>
      </c>
      <c r="H468">
        <v>0</v>
      </c>
      <c r="I468">
        <v>0</v>
      </c>
      <c r="J468">
        <v>0</v>
      </c>
      <c r="K468">
        <v>61</v>
      </c>
    </row>
    <row r="469" spans="1:11" x14ac:dyDescent="0.35">
      <c r="A469" t="s">
        <v>60</v>
      </c>
      <c r="B469" t="s">
        <v>35</v>
      </c>
      <c r="C469">
        <v>75</v>
      </c>
      <c r="D469">
        <v>316</v>
      </c>
      <c r="E469">
        <v>57</v>
      </c>
      <c r="F469">
        <v>110</v>
      </c>
      <c r="G469">
        <v>47</v>
      </c>
      <c r="H469">
        <v>0</v>
      </c>
      <c r="I469">
        <v>0</v>
      </c>
      <c r="J469">
        <v>2</v>
      </c>
      <c r="K469">
        <v>61</v>
      </c>
    </row>
    <row r="470" spans="1:11" x14ac:dyDescent="0.35">
      <c r="A470" t="s">
        <v>60</v>
      </c>
      <c r="B470" t="s">
        <v>36</v>
      </c>
      <c r="C470">
        <v>101</v>
      </c>
      <c r="D470">
        <v>127</v>
      </c>
      <c r="E470">
        <v>17</v>
      </c>
      <c r="F470">
        <v>102</v>
      </c>
      <c r="G470">
        <v>65</v>
      </c>
      <c r="H470">
        <v>0</v>
      </c>
      <c r="I470">
        <v>0</v>
      </c>
      <c r="J470">
        <v>1</v>
      </c>
      <c r="K470">
        <v>36</v>
      </c>
    </row>
    <row r="471" spans="1:11" x14ac:dyDescent="0.35">
      <c r="A471" t="s">
        <v>60</v>
      </c>
      <c r="B471" t="s">
        <v>37</v>
      </c>
      <c r="C471">
        <v>212</v>
      </c>
      <c r="D471">
        <v>555</v>
      </c>
      <c r="E471">
        <v>32</v>
      </c>
      <c r="F471">
        <v>268</v>
      </c>
      <c r="G471">
        <v>148</v>
      </c>
      <c r="H471">
        <v>2</v>
      </c>
      <c r="I471">
        <v>2</v>
      </c>
      <c r="J471">
        <v>0</v>
      </c>
      <c r="K471">
        <v>116</v>
      </c>
    </row>
    <row r="472" spans="1:11" x14ac:dyDescent="0.35">
      <c r="A472" t="s">
        <v>60</v>
      </c>
      <c r="B472" t="s">
        <v>38</v>
      </c>
      <c r="C472">
        <v>99</v>
      </c>
      <c r="D472">
        <v>649</v>
      </c>
      <c r="E472">
        <v>97</v>
      </c>
      <c r="F472">
        <v>134</v>
      </c>
      <c r="G472">
        <v>108</v>
      </c>
      <c r="H472">
        <v>0</v>
      </c>
      <c r="I472">
        <v>0</v>
      </c>
      <c r="J472">
        <v>2</v>
      </c>
      <c r="K472">
        <v>24</v>
      </c>
    </row>
    <row r="473" spans="1:11" x14ac:dyDescent="0.35">
      <c r="A473" t="s">
        <v>60</v>
      </c>
      <c r="B473" t="s">
        <v>39</v>
      </c>
      <c r="C473">
        <v>202</v>
      </c>
      <c r="D473">
        <v>521</v>
      </c>
      <c r="E473">
        <v>102</v>
      </c>
      <c r="F473">
        <v>380</v>
      </c>
      <c r="G473">
        <v>265</v>
      </c>
      <c r="H473">
        <v>0</v>
      </c>
      <c r="I473">
        <v>0</v>
      </c>
      <c r="J473">
        <v>0</v>
      </c>
      <c r="K473">
        <v>115</v>
      </c>
    </row>
    <row r="474" spans="1:11" x14ac:dyDescent="0.35">
      <c r="A474" t="s">
        <v>60</v>
      </c>
      <c r="B474" t="s">
        <v>40</v>
      </c>
      <c r="C474">
        <v>100</v>
      </c>
      <c r="D474">
        <v>264</v>
      </c>
      <c r="E474">
        <v>54</v>
      </c>
      <c r="F474">
        <v>135</v>
      </c>
      <c r="G474">
        <v>81</v>
      </c>
      <c r="H474">
        <v>0</v>
      </c>
      <c r="I474">
        <v>1</v>
      </c>
      <c r="J474">
        <v>3</v>
      </c>
      <c r="K474">
        <v>50</v>
      </c>
    </row>
    <row r="475" spans="1:11" x14ac:dyDescent="0.35">
      <c r="A475" t="s">
        <v>60</v>
      </c>
      <c r="B475" t="s">
        <v>41</v>
      </c>
      <c r="C475">
        <v>96</v>
      </c>
      <c r="D475">
        <v>287</v>
      </c>
      <c r="E475">
        <v>47</v>
      </c>
      <c r="F475">
        <v>146</v>
      </c>
      <c r="G475">
        <v>84</v>
      </c>
      <c r="H475">
        <v>0</v>
      </c>
      <c r="I475">
        <v>4</v>
      </c>
      <c r="J475">
        <v>2</v>
      </c>
      <c r="K475">
        <v>56</v>
      </c>
    </row>
    <row r="476" spans="1:11" x14ac:dyDescent="0.35">
      <c r="A476" t="s">
        <v>60</v>
      </c>
      <c r="B476" t="s">
        <v>42</v>
      </c>
      <c r="C476">
        <v>127</v>
      </c>
      <c r="D476">
        <v>372</v>
      </c>
      <c r="E476">
        <v>78</v>
      </c>
      <c r="F476">
        <v>194</v>
      </c>
      <c r="G476">
        <v>122</v>
      </c>
      <c r="H476">
        <v>0</v>
      </c>
      <c r="I476">
        <v>0</v>
      </c>
      <c r="J476">
        <v>3</v>
      </c>
      <c r="K476">
        <v>69</v>
      </c>
    </row>
    <row r="477" spans="1:11" x14ac:dyDescent="0.35">
      <c r="A477" t="s">
        <v>60</v>
      </c>
      <c r="B477" t="s">
        <v>43</v>
      </c>
      <c r="C477">
        <v>74</v>
      </c>
      <c r="D477">
        <v>244</v>
      </c>
      <c r="E477">
        <v>28</v>
      </c>
      <c r="F477">
        <v>78</v>
      </c>
      <c r="G477">
        <v>39</v>
      </c>
      <c r="H477">
        <v>0</v>
      </c>
      <c r="I477">
        <v>0</v>
      </c>
      <c r="J477">
        <v>2</v>
      </c>
      <c r="K477">
        <v>37</v>
      </c>
    </row>
    <row r="478" spans="1:11" x14ac:dyDescent="0.35">
      <c r="A478" t="s">
        <v>60</v>
      </c>
      <c r="B478" t="s">
        <v>44</v>
      </c>
      <c r="C478">
        <v>16</v>
      </c>
      <c r="D478">
        <v>28</v>
      </c>
      <c r="E478">
        <v>3</v>
      </c>
      <c r="F478">
        <v>17</v>
      </c>
      <c r="G478">
        <v>10</v>
      </c>
      <c r="H478">
        <v>0</v>
      </c>
      <c r="I478">
        <v>0</v>
      </c>
      <c r="J478">
        <v>0</v>
      </c>
      <c r="K478">
        <v>7</v>
      </c>
    </row>
    <row r="479" spans="1:11" x14ac:dyDescent="0.35">
      <c r="A479" t="s">
        <v>60</v>
      </c>
      <c r="B479" t="s">
        <v>45</v>
      </c>
      <c r="C479">
        <v>25</v>
      </c>
      <c r="D479">
        <v>110</v>
      </c>
      <c r="E479">
        <v>13</v>
      </c>
      <c r="F479">
        <v>26</v>
      </c>
      <c r="G479">
        <v>12</v>
      </c>
      <c r="H479">
        <v>0</v>
      </c>
      <c r="I479">
        <v>0</v>
      </c>
      <c r="J479">
        <v>0</v>
      </c>
      <c r="K479">
        <v>14</v>
      </c>
    </row>
    <row r="480" spans="1:11" x14ac:dyDescent="0.35">
      <c r="A480" t="s">
        <v>60</v>
      </c>
      <c r="B480" t="s">
        <v>46</v>
      </c>
      <c r="C480">
        <v>43</v>
      </c>
      <c r="D480">
        <v>113</v>
      </c>
      <c r="E480">
        <v>13</v>
      </c>
      <c r="F480">
        <v>41</v>
      </c>
      <c r="G480">
        <v>13</v>
      </c>
      <c r="H480">
        <v>0</v>
      </c>
      <c r="I480">
        <v>0</v>
      </c>
      <c r="J480">
        <v>0</v>
      </c>
      <c r="K480">
        <v>28</v>
      </c>
    </row>
    <row r="481" spans="1:11" x14ac:dyDescent="0.35">
      <c r="A481" t="s">
        <v>60</v>
      </c>
      <c r="B481" t="s">
        <v>47</v>
      </c>
      <c r="C481">
        <v>50</v>
      </c>
      <c r="D481">
        <v>340</v>
      </c>
      <c r="E481">
        <v>31</v>
      </c>
      <c r="F481">
        <v>72</v>
      </c>
      <c r="G481">
        <v>26</v>
      </c>
      <c r="H481">
        <v>0</v>
      </c>
      <c r="I481">
        <v>0</v>
      </c>
      <c r="J481">
        <v>0</v>
      </c>
      <c r="K481">
        <v>46</v>
      </c>
    </row>
    <row r="482" spans="1:11" x14ac:dyDescent="0.35">
      <c r="A482" t="s">
        <v>60</v>
      </c>
      <c r="B482" t="s">
        <v>48</v>
      </c>
      <c r="C482">
        <v>15</v>
      </c>
      <c r="D482">
        <v>36</v>
      </c>
      <c r="E482">
        <v>18</v>
      </c>
      <c r="F482">
        <v>21</v>
      </c>
      <c r="G482">
        <v>17</v>
      </c>
      <c r="H482">
        <v>0</v>
      </c>
      <c r="I482">
        <v>0</v>
      </c>
      <c r="J482">
        <v>0</v>
      </c>
      <c r="K482">
        <v>4</v>
      </c>
    </row>
    <row r="483" spans="1:11" x14ac:dyDescent="0.35">
      <c r="A483" t="s">
        <v>61</v>
      </c>
      <c r="B483" t="s">
        <v>12</v>
      </c>
      <c r="C483">
        <v>19</v>
      </c>
      <c r="D483">
        <v>45</v>
      </c>
      <c r="E483">
        <v>5</v>
      </c>
      <c r="F483">
        <v>17</v>
      </c>
      <c r="G483">
        <v>6</v>
      </c>
      <c r="H483">
        <v>0</v>
      </c>
      <c r="I483">
        <v>0</v>
      </c>
      <c r="J483">
        <v>0</v>
      </c>
      <c r="K483">
        <v>11</v>
      </c>
    </row>
    <row r="484" spans="1:11" x14ac:dyDescent="0.35">
      <c r="A484" t="s">
        <v>61</v>
      </c>
      <c r="B484" t="s">
        <v>13</v>
      </c>
      <c r="C484">
        <v>29</v>
      </c>
      <c r="D484">
        <v>163</v>
      </c>
      <c r="E484">
        <v>27</v>
      </c>
      <c r="F484">
        <v>42</v>
      </c>
      <c r="G484">
        <v>29</v>
      </c>
      <c r="H484">
        <v>0</v>
      </c>
      <c r="I484">
        <v>0</v>
      </c>
      <c r="J484">
        <v>0</v>
      </c>
      <c r="K484">
        <v>13</v>
      </c>
    </row>
    <row r="485" spans="1:11" x14ac:dyDescent="0.35">
      <c r="A485" t="s">
        <v>61</v>
      </c>
      <c r="B485" t="s">
        <v>14</v>
      </c>
      <c r="C485">
        <v>10</v>
      </c>
      <c r="D485">
        <v>23</v>
      </c>
      <c r="E485">
        <v>5</v>
      </c>
      <c r="F485">
        <v>13</v>
      </c>
      <c r="G485">
        <v>5</v>
      </c>
      <c r="H485">
        <v>0</v>
      </c>
      <c r="I485">
        <v>0</v>
      </c>
      <c r="J485">
        <v>0</v>
      </c>
      <c r="K485">
        <v>8</v>
      </c>
    </row>
    <row r="486" spans="1:11" x14ac:dyDescent="0.35">
      <c r="A486" t="s">
        <v>61</v>
      </c>
      <c r="B486" t="s">
        <v>15</v>
      </c>
      <c r="C486">
        <v>31</v>
      </c>
      <c r="D486">
        <v>73</v>
      </c>
      <c r="E486">
        <v>13</v>
      </c>
      <c r="F486">
        <v>36</v>
      </c>
      <c r="G486">
        <v>17</v>
      </c>
      <c r="H486">
        <v>0</v>
      </c>
      <c r="I486">
        <v>0</v>
      </c>
      <c r="J486">
        <v>2</v>
      </c>
      <c r="K486">
        <v>17</v>
      </c>
    </row>
    <row r="487" spans="1:11" x14ac:dyDescent="0.35">
      <c r="A487" t="s">
        <v>61</v>
      </c>
      <c r="B487" t="s">
        <v>16</v>
      </c>
      <c r="C487">
        <v>99</v>
      </c>
      <c r="D487">
        <v>442</v>
      </c>
      <c r="E487">
        <v>45</v>
      </c>
      <c r="F487">
        <v>124</v>
      </c>
      <c r="G487">
        <v>67</v>
      </c>
      <c r="H487">
        <v>0</v>
      </c>
      <c r="I487">
        <v>0</v>
      </c>
      <c r="J487">
        <v>1</v>
      </c>
      <c r="K487">
        <v>56</v>
      </c>
    </row>
    <row r="488" spans="1:11" x14ac:dyDescent="0.35">
      <c r="A488" t="s">
        <v>61</v>
      </c>
      <c r="B488" t="s">
        <v>17</v>
      </c>
      <c r="C488">
        <v>13</v>
      </c>
      <c r="D488">
        <v>26</v>
      </c>
      <c r="E488">
        <v>5</v>
      </c>
      <c r="F488">
        <v>21</v>
      </c>
      <c r="G488">
        <v>13</v>
      </c>
      <c r="H488">
        <v>0</v>
      </c>
      <c r="I488">
        <v>0</v>
      </c>
      <c r="J488">
        <v>0</v>
      </c>
      <c r="K488">
        <v>8</v>
      </c>
    </row>
    <row r="489" spans="1:11" x14ac:dyDescent="0.35">
      <c r="A489" t="s">
        <v>61</v>
      </c>
      <c r="B489" t="s">
        <v>18</v>
      </c>
      <c r="C489">
        <v>83</v>
      </c>
      <c r="D489">
        <v>317</v>
      </c>
      <c r="E489">
        <v>49</v>
      </c>
      <c r="F489">
        <v>101</v>
      </c>
      <c r="G489">
        <v>62</v>
      </c>
      <c r="H489">
        <v>2</v>
      </c>
      <c r="I489">
        <v>0</v>
      </c>
      <c r="J489">
        <v>0</v>
      </c>
      <c r="K489">
        <v>37</v>
      </c>
    </row>
    <row r="490" spans="1:11" x14ac:dyDescent="0.35">
      <c r="A490" t="s">
        <v>61</v>
      </c>
      <c r="B490" t="s">
        <v>19</v>
      </c>
      <c r="C490">
        <v>26</v>
      </c>
      <c r="D490">
        <v>173</v>
      </c>
      <c r="E490">
        <v>3</v>
      </c>
      <c r="F490">
        <v>42</v>
      </c>
      <c r="G490">
        <v>19</v>
      </c>
      <c r="H490">
        <v>0</v>
      </c>
      <c r="I490">
        <v>0</v>
      </c>
      <c r="J490">
        <v>0</v>
      </c>
      <c r="K490">
        <v>23</v>
      </c>
    </row>
    <row r="491" spans="1:11" x14ac:dyDescent="0.35">
      <c r="A491" t="s">
        <v>61</v>
      </c>
      <c r="B491" t="s">
        <v>20</v>
      </c>
      <c r="C491">
        <v>32</v>
      </c>
      <c r="D491">
        <v>112</v>
      </c>
      <c r="E491">
        <v>15</v>
      </c>
      <c r="F491">
        <v>38</v>
      </c>
      <c r="G491">
        <v>25</v>
      </c>
      <c r="H491">
        <v>0</v>
      </c>
      <c r="I491">
        <v>0</v>
      </c>
      <c r="J491">
        <v>0</v>
      </c>
      <c r="K491">
        <v>13</v>
      </c>
    </row>
    <row r="492" spans="1:11" x14ac:dyDescent="0.35">
      <c r="A492" t="s">
        <v>61</v>
      </c>
      <c r="B492" t="s">
        <v>21</v>
      </c>
      <c r="C492">
        <v>31</v>
      </c>
      <c r="D492">
        <v>76</v>
      </c>
      <c r="E492">
        <v>18</v>
      </c>
      <c r="F492">
        <v>44</v>
      </c>
      <c r="G492">
        <v>26</v>
      </c>
      <c r="H492">
        <v>0</v>
      </c>
      <c r="I492">
        <v>0</v>
      </c>
      <c r="J492">
        <v>0</v>
      </c>
      <c r="K492">
        <v>18</v>
      </c>
    </row>
    <row r="493" spans="1:11" x14ac:dyDescent="0.35">
      <c r="A493" t="s">
        <v>61</v>
      </c>
      <c r="B493" t="s">
        <v>22</v>
      </c>
      <c r="C493">
        <v>43</v>
      </c>
      <c r="D493">
        <v>60</v>
      </c>
      <c r="E493">
        <v>19</v>
      </c>
      <c r="F493">
        <v>35</v>
      </c>
      <c r="G493">
        <v>22</v>
      </c>
      <c r="H493">
        <v>0</v>
      </c>
      <c r="I493">
        <v>0</v>
      </c>
      <c r="J493">
        <v>0</v>
      </c>
      <c r="K493">
        <v>13</v>
      </c>
    </row>
    <row r="494" spans="1:11" x14ac:dyDescent="0.35">
      <c r="A494" t="s">
        <v>61</v>
      </c>
      <c r="B494" t="s">
        <v>23</v>
      </c>
      <c r="C494">
        <v>61</v>
      </c>
      <c r="D494">
        <v>159</v>
      </c>
      <c r="E494">
        <v>39</v>
      </c>
      <c r="F494">
        <v>73</v>
      </c>
      <c r="G494">
        <v>46</v>
      </c>
      <c r="H494">
        <v>0</v>
      </c>
      <c r="I494">
        <v>0</v>
      </c>
      <c r="J494">
        <v>2</v>
      </c>
      <c r="K494">
        <v>25</v>
      </c>
    </row>
    <row r="495" spans="1:11" x14ac:dyDescent="0.35">
      <c r="A495" t="s">
        <v>61</v>
      </c>
      <c r="B495" t="s">
        <v>24</v>
      </c>
      <c r="C495">
        <v>24</v>
      </c>
      <c r="D495">
        <v>55</v>
      </c>
      <c r="E495">
        <v>9</v>
      </c>
      <c r="F495">
        <v>33</v>
      </c>
      <c r="G495">
        <v>27</v>
      </c>
      <c r="H495">
        <v>2</v>
      </c>
      <c r="I495">
        <v>0</v>
      </c>
      <c r="J495">
        <v>0</v>
      </c>
      <c r="K495">
        <v>4</v>
      </c>
    </row>
    <row r="496" spans="1:11" x14ac:dyDescent="0.35">
      <c r="A496" t="s">
        <v>61</v>
      </c>
      <c r="B496" t="s">
        <v>25</v>
      </c>
      <c r="C496">
        <v>44</v>
      </c>
      <c r="D496">
        <v>164</v>
      </c>
      <c r="E496">
        <v>24</v>
      </c>
      <c r="F496">
        <v>50</v>
      </c>
      <c r="G496">
        <v>39</v>
      </c>
      <c r="H496">
        <v>0</v>
      </c>
      <c r="I496">
        <v>0</v>
      </c>
      <c r="J496">
        <v>0</v>
      </c>
      <c r="K496">
        <v>11</v>
      </c>
    </row>
    <row r="497" spans="1:11" x14ac:dyDescent="0.35">
      <c r="A497" t="s">
        <v>61</v>
      </c>
      <c r="B497" t="s">
        <v>26</v>
      </c>
      <c r="C497">
        <v>273</v>
      </c>
      <c r="D497">
        <v>504</v>
      </c>
      <c r="E497">
        <v>62</v>
      </c>
      <c r="F497">
        <v>368</v>
      </c>
      <c r="G497">
        <v>280</v>
      </c>
      <c r="H497">
        <v>0</v>
      </c>
      <c r="I497">
        <v>0</v>
      </c>
      <c r="J497">
        <v>2</v>
      </c>
      <c r="K497">
        <v>86</v>
      </c>
    </row>
    <row r="498" spans="1:11" x14ac:dyDescent="0.35">
      <c r="A498" t="s">
        <v>61</v>
      </c>
      <c r="B498" t="s">
        <v>27</v>
      </c>
      <c r="C498">
        <v>88</v>
      </c>
      <c r="D498">
        <v>349</v>
      </c>
      <c r="E498">
        <v>44</v>
      </c>
      <c r="F498">
        <v>88</v>
      </c>
      <c r="G498">
        <v>46</v>
      </c>
      <c r="H498">
        <v>0</v>
      </c>
      <c r="I498">
        <v>0</v>
      </c>
      <c r="J498">
        <v>0</v>
      </c>
      <c r="K498">
        <v>42</v>
      </c>
    </row>
    <row r="499" spans="1:11" x14ac:dyDescent="0.35">
      <c r="A499" t="s">
        <v>61</v>
      </c>
      <c r="B499" t="s">
        <v>28</v>
      </c>
      <c r="C499">
        <v>34</v>
      </c>
      <c r="D499">
        <v>134</v>
      </c>
      <c r="E499">
        <v>36</v>
      </c>
      <c r="F499">
        <v>28</v>
      </c>
      <c r="G499">
        <v>25</v>
      </c>
      <c r="H499">
        <v>0</v>
      </c>
      <c r="I499">
        <v>0</v>
      </c>
      <c r="J499">
        <v>0</v>
      </c>
      <c r="K499">
        <v>3</v>
      </c>
    </row>
    <row r="500" spans="1:11" x14ac:dyDescent="0.35">
      <c r="A500" t="s">
        <v>61</v>
      </c>
      <c r="B500" t="s">
        <v>29</v>
      </c>
      <c r="C500">
        <v>95</v>
      </c>
      <c r="D500">
        <v>308</v>
      </c>
      <c r="E500">
        <v>41</v>
      </c>
      <c r="F500">
        <v>155</v>
      </c>
      <c r="G500">
        <v>104</v>
      </c>
      <c r="H500">
        <v>0</v>
      </c>
      <c r="I500">
        <v>0</v>
      </c>
      <c r="J500">
        <v>1</v>
      </c>
      <c r="K500">
        <v>50</v>
      </c>
    </row>
    <row r="501" spans="1:11" x14ac:dyDescent="0.35">
      <c r="A501" t="s">
        <v>61</v>
      </c>
      <c r="B501" t="s">
        <v>30</v>
      </c>
      <c r="C501">
        <v>180</v>
      </c>
      <c r="D501">
        <v>828</v>
      </c>
      <c r="E501">
        <v>171</v>
      </c>
      <c r="F501">
        <v>181</v>
      </c>
      <c r="G501">
        <v>96</v>
      </c>
      <c r="H501">
        <v>1</v>
      </c>
      <c r="I501">
        <v>0</v>
      </c>
      <c r="J501">
        <v>6</v>
      </c>
      <c r="K501">
        <v>78</v>
      </c>
    </row>
    <row r="502" spans="1:11" x14ac:dyDescent="0.35">
      <c r="A502" t="s">
        <v>61</v>
      </c>
      <c r="B502" t="s">
        <v>31</v>
      </c>
      <c r="C502">
        <v>54</v>
      </c>
      <c r="D502">
        <v>236</v>
      </c>
      <c r="E502">
        <v>30</v>
      </c>
      <c r="F502">
        <v>66</v>
      </c>
      <c r="G502">
        <v>44</v>
      </c>
      <c r="H502">
        <v>0</v>
      </c>
      <c r="I502">
        <v>0</v>
      </c>
      <c r="J502">
        <v>0</v>
      </c>
      <c r="K502">
        <v>22</v>
      </c>
    </row>
    <row r="503" spans="1:11" x14ac:dyDescent="0.35">
      <c r="A503" t="s">
        <v>61</v>
      </c>
      <c r="B503" t="s">
        <v>32</v>
      </c>
      <c r="C503">
        <v>35</v>
      </c>
      <c r="D503">
        <v>133</v>
      </c>
      <c r="E503">
        <v>38</v>
      </c>
      <c r="F503">
        <v>50</v>
      </c>
      <c r="G503">
        <v>33</v>
      </c>
      <c r="H503">
        <v>0</v>
      </c>
      <c r="I503">
        <v>0</v>
      </c>
      <c r="J503">
        <v>0</v>
      </c>
      <c r="K503">
        <v>17</v>
      </c>
    </row>
    <row r="504" spans="1:11" x14ac:dyDescent="0.35">
      <c r="A504" t="s">
        <v>61</v>
      </c>
      <c r="B504" t="s">
        <v>33</v>
      </c>
      <c r="C504">
        <v>33</v>
      </c>
      <c r="D504">
        <v>250</v>
      </c>
      <c r="E504">
        <v>41</v>
      </c>
      <c r="F504">
        <v>34</v>
      </c>
      <c r="G504">
        <v>29</v>
      </c>
      <c r="H504">
        <v>0</v>
      </c>
      <c r="I504">
        <v>0</v>
      </c>
      <c r="J504">
        <v>0</v>
      </c>
      <c r="K504">
        <v>5</v>
      </c>
    </row>
    <row r="505" spans="1:11" x14ac:dyDescent="0.35">
      <c r="A505" t="s">
        <v>61</v>
      </c>
      <c r="B505" t="s">
        <v>34</v>
      </c>
      <c r="C505">
        <v>121</v>
      </c>
      <c r="D505">
        <v>500</v>
      </c>
      <c r="E505">
        <v>83</v>
      </c>
      <c r="F505">
        <v>193</v>
      </c>
      <c r="G505">
        <v>126</v>
      </c>
      <c r="H505">
        <v>1</v>
      </c>
      <c r="I505">
        <v>0</v>
      </c>
      <c r="J505">
        <v>1</v>
      </c>
      <c r="K505">
        <v>65</v>
      </c>
    </row>
    <row r="506" spans="1:11" x14ac:dyDescent="0.35">
      <c r="A506" t="s">
        <v>61</v>
      </c>
      <c r="B506" t="s">
        <v>35</v>
      </c>
      <c r="C506">
        <v>74</v>
      </c>
      <c r="D506">
        <v>300</v>
      </c>
      <c r="E506">
        <v>70</v>
      </c>
      <c r="F506">
        <v>109</v>
      </c>
      <c r="G506">
        <v>63</v>
      </c>
      <c r="H506">
        <v>0</v>
      </c>
      <c r="I506">
        <v>0</v>
      </c>
      <c r="J506">
        <v>0</v>
      </c>
      <c r="K506">
        <v>46</v>
      </c>
    </row>
    <row r="507" spans="1:11" x14ac:dyDescent="0.35">
      <c r="A507" t="s">
        <v>61</v>
      </c>
      <c r="B507" t="s">
        <v>36</v>
      </c>
      <c r="C507">
        <v>113</v>
      </c>
      <c r="D507">
        <v>165</v>
      </c>
      <c r="E507">
        <v>18</v>
      </c>
      <c r="F507">
        <v>111</v>
      </c>
      <c r="G507">
        <v>71</v>
      </c>
      <c r="H507">
        <v>1</v>
      </c>
      <c r="I507">
        <v>0</v>
      </c>
      <c r="J507">
        <v>0</v>
      </c>
      <c r="K507">
        <v>39</v>
      </c>
    </row>
    <row r="508" spans="1:11" x14ac:dyDescent="0.35">
      <c r="A508" t="s">
        <v>61</v>
      </c>
      <c r="B508" t="s">
        <v>37</v>
      </c>
      <c r="C508">
        <v>169</v>
      </c>
      <c r="D508">
        <v>438</v>
      </c>
      <c r="E508">
        <v>41</v>
      </c>
      <c r="F508">
        <v>242</v>
      </c>
      <c r="G508">
        <v>167</v>
      </c>
      <c r="H508">
        <v>2</v>
      </c>
      <c r="I508">
        <v>1</v>
      </c>
      <c r="J508">
        <v>0</v>
      </c>
      <c r="K508">
        <v>72</v>
      </c>
    </row>
    <row r="509" spans="1:11" x14ac:dyDescent="0.35">
      <c r="A509" t="s">
        <v>61</v>
      </c>
      <c r="B509" t="s">
        <v>38</v>
      </c>
      <c r="C509">
        <v>127</v>
      </c>
      <c r="D509">
        <v>433</v>
      </c>
      <c r="E509">
        <v>119</v>
      </c>
      <c r="F509">
        <v>182</v>
      </c>
      <c r="G509">
        <v>140</v>
      </c>
      <c r="H509">
        <v>0</v>
      </c>
      <c r="I509">
        <v>2</v>
      </c>
      <c r="J509">
        <v>3</v>
      </c>
      <c r="K509">
        <v>37</v>
      </c>
    </row>
    <row r="510" spans="1:11" x14ac:dyDescent="0.35">
      <c r="A510" t="s">
        <v>61</v>
      </c>
      <c r="B510" t="s">
        <v>39</v>
      </c>
      <c r="C510">
        <v>200</v>
      </c>
      <c r="D510">
        <v>542</v>
      </c>
      <c r="E510">
        <v>98</v>
      </c>
      <c r="F510">
        <v>365</v>
      </c>
      <c r="G510">
        <v>261</v>
      </c>
      <c r="H510">
        <v>0</v>
      </c>
      <c r="I510">
        <v>0</v>
      </c>
      <c r="J510">
        <v>0</v>
      </c>
      <c r="K510">
        <v>104</v>
      </c>
    </row>
    <row r="511" spans="1:11" x14ac:dyDescent="0.35">
      <c r="A511" t="s">
        <v>61</v>
      </c>
      <c r="B511" t="s">
        <v>40</v>
      </c>
      <c r="C511">
        <v>84</v>
      </c>
      <c r="D511">
        <v>245</v>
      </c>
      <c r="E511">
        <v>35</v>
      </c>
      <c r="F511">
        <v>146</v>
      </c>
      <c r="G511">
        <v>80</v>
      </c>
      <c r="H511">
        <v>0</v>
      </c>
      <c r="I511">
        <v>0</v>
      </c>
      <c r="J511">
        <v>1</v>
      </c>
      <c r="K511">
        <v>65</v>
      </c>
    </row>
    <row r="512" spans="1:11" x14ac:dyDescent="0.35">
      <c r="A512" t="s">
        <v>61</v>
      </c>
      <c r="B512" t="s">
        <v>41</v>
      </c>
      <c r="C512">
        <v>100</v>
      </c>
      <c r="D512">
        <v>376</v>
      </c>
      <c r="E512">
        <v>96</v>
      </c>
      <c r="F512">
        <v>123</v>
      </c>
      <c r="G512">
        <v>71</v>
      </c>
      <c r="H512">
        <v>0</v>
      </c>
      <c r="I512">
        <v>0</v>
      </c>
      <c r="J512">
        <v>1</v>
      </c>
      <c r="K512">
        <v>51</v>
      </c>
    </row>
    <row r="513" spans="1:11" x14ac:dyDescent="0.35">
      <c r="A513" t="s">
        <v>61</v>
      </c>
      <c r="B513" t="s">
        <v>42</v>
      </c>
      <c r="C513">
        <v>131</v>
      </c>
      <c r="D513">
        <v>298</v>
      </c>
      <c r="E513">
        <v>68</v>
      </c>
      <c r="F513">
        <v>122</v>
      </c>
      <c r="G513">
        <v>84</v>
      </c>
      <c r="H513">
        <v>0</v>
      </c>
      <c r="I513">
        <v>0</v>
      </c>
      <c r="J513">
        <v>2</v>
      </c>
      <c r="K513">
        <v>36</v>
      </c>
    </row>
    <row r="514" spans="1:11" x14ac:dyDescent="0.35">
      <c r="A514" t="s">
        <v>61</v>
      </c>
      <c r="B514" t="s">
        <v>43</v>
      </c>
      <c r="C514">
        <v>77</v>
      </c>
      <c r="D514">
        <v>185</v>
      </c>
      <c r="E514">
        <v>15</v>
      </c>
      <c r="F514">
        <v>98</v>
      </c>
      <c r="G514">
        <v>48</v>
      </c>
      <c r="H514">
        <v>1</v>
      </c>
      <c r="I514">
        <v>0</v>
      </c>
      <c r="J514">
        <v>0</v>
      </c>
      <c r="K514">
        <v>49</v>
      </c>
    </row>
    <row r="515" spans="1:11" x14ac:dyDescent="0.35">
      <c r="A515" t="s">
        <v>61</v>
      </c>
      <c r="B515" t="s">
        <v>44</v>
      </c>
      <c r="C515">
        <v>15</v>
      </c>
      <c r="D515">
        <v>32</v>
      </c>
      <c r="E515">
        <v>4</v>
      </c>
      <c r="F515">
        <v>21</v>
      </c>
      <c r="G515">
        <v>17</v>
      </c>
      <c r="H515">
        <v>0</v>
      </c>
      <c r="I515">
        <v>0</v>
      </c>
      <c r="J515">
        <v>0</v>
      </c>
      <c r="K515">
        <v>4</v>
      </c>
    </row>
    <row r="516" spans="1:11" x14ac:dyDescent="0.35">
      <c r="A516" t="s">
        <v>61</v>
      </c>
      <c r="B516" t="s">
        <v>45</v>
      </c>
      <c r="C516">
        <v>24</v>
      </c>
      <c r="D516">
        <v>122</v>
      </c>
      <c r="E516">
        <v>41</v>
      </c>
      <c r="F516">
        <v>52</v>
      </c>
      <c r="G516">
        <v>41</v>
      </c>
      <c r="H516">
        <v>0</v>
      </c>
      <c r="I516">
        <v>0</v>
      </c>
      <c r="J516">
        <v>0</v>
      </c>
      <c r="K516">
        <v>11</v>
      </c>
    </row>
    <row r="517" spans="1:11" x14ac:dyDescent="0.35">
      <c r="A517" t="s">
        <v>61</v>
      </c>
      <c r="B517" t="s">
        <v>46</v>
      </c>
      <c r="C517">
        <v>38</v>
      </c>
      <c r="D517">
        <v>98</v>
      </c>
      <c r="E517">
        <v>17</v>
      </c>
      <c r="F517">
        <v>38</v>
      </c>
      <c r="G517">
        <v>17</v>
      </c>
      <c r="H517">
        <v>0</v>
      </c>
      <c r="I517">
        <v>0</v>
      </c>
      <c r="J517">
        <v>0</v>
      </c>
      <c r="K517">
        <v>21</v>
      </c>
    </row>
    <row r="518" spans="1:11" x14ac:dyDescent="0.35">
      <c r="A518" t="s">
        <v>61</v>
      </c>
      <c r="B518" t="s">
        <v>47</v>
      </c>
      <c r="C518">
        <v>39</v>
      </c>
      <c r="D518">
        <v>234</v>
      </c>
      <c r="E518">
        <v>13</v>
      </c>
      <c r="F518">
        <v>55</v>
      </c>
      <c r="G518">
        <v>38</v>
      </c>
      <c r="H518">
        <v>0</v>
      </c>
      <c r="I518">
        <v>0</v>
      </c>
      <c r="J518">
        <v>0</v>
      </c>
      <c r="K518">
        <v>17</v>
      </c>
    </row>
    <row r="519" spans="1:11" x14ac:dyDescent="0.35">
      <c r="A519" t="s">
        <v>61</v>
      </c>
      <c r="B519" t="s">
        <v>48</v>
      </c>
      <c r="C519">
        <v>13</v>
      </c>
      <c r="D519">
        <v>61</v>
      </c>
      <c r="E519">
        <v>14</v>
      </c>
      <c r="F519">
        <v>16</v>
      </c>
      <c r="G519">
        <v>14</v>
      </c>
      <c r="H519">
        <v>0</v>
      </c>
      <c r="I519">
        <v>0</v>
      </c>
      <c r="J519">
        <v>0</v>
      </c>
      <c r="K519">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6E930C-4379-4B7F-94CD-AC25D6BCD0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Nigerian_Road_Traffic_Crash</vt:lpstr>
      <vt:lpstr>Dashboard</vt:lpstr>
      <vt:lpstr>Nigerian_Road_Traffic_Crashes_2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Armstrong Uloh</cp:lastModifiedBy>
  <cp:lastPrinted>2024-10-06T19:53:33Z</cp:lastPrinted>
  <dcterms:created xsi:type="dcterms:W3CDTF">2024-10-04T09:57:22Z</dcterms:created>
  <dcterms:modified xsi:type="dcterms:W3CDTF">2024-10-06T20:11:59Z</dcterms:modified>
</cp:coreProperties>
</file>